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hipova\Desktop\ТАРИФЫ\тарифы 2026\"/>
    </mc:Choice>
  </mc:AlternateContent>
  <workbookProtection workbookAlgorithmName="SHA-512" workbookHashValue="ypdMo+Gd0Txg+wOw6a4/Wk5oH6P3OqzXzWziYHdajAVpYl9ED+Pe578YSbx9Fhb+P5tYdaoMBFZ/aV/7/f0/3g==" workbookSaltValue="cpt4p5Q3sfnO+/ZhR12wfw==" workbookSpinCount="100000" lockStructure="1"/>
  <bookViews>
    <workbookView xWindow="0" yWindow="0" windowWidth="38400" windowHeight="16800" firstSheet="1" activeTab="2"/>
  </bookViews>
  <sheets>
    <sheet name="План (3)" sheetId="11" state="hidden" r:id="rId1"/>
    <sheet name="Сайт26ВНИИССОК" sheetId="10" r:id="rId2"/>
    <sheet name="Сайт26" sheetId="9" r:id="rId3"/>
    <sheet name="План" sheetId="1" state="hidden" r:id="rId4"/>
    <sheet name="Сайт" sheetId="2" state="hidden" r:id="rId5"/>
    <sheet name="Сайт25" sheetId="8" state="hidden" r:id="rId6"/>
    <sheet name="План (2)" sheetId="3" state="hidden" r:id="rId7"/>
    <sheet name="Сайт25ВНИИССОК" sheetId="7" state="hidden" r:id="rId8"/>
    <sheet name="План ВНИИССОК" sheetId="4" state="hidden" r:id="rId9"/>
    <sheet name="2025" sheetId="5" state="hidden" r:id="rId10"/>
    <sheet name="Ссупер" sheetId="6" state="hidden" r:id="rId11"/>
    <sheet name="Лист12" sheetId="12" state="hidden" r:id="rId12"/>
  </sheets>
  <externalReferences>
    <externalReference r:id="rId13"/>
  </externalReferences>
  <definedNames>
    <definedName name="_xlnm._FilterDatabase" localSheetId="9" hidden="1">'2025'!$A$1:$D$4</definedName>
    <definedName name="_xlnm._FilterDatabase" localSheetId="3" hidden="1">План!$A$4:$BZ$245</definedName>
    <definedName name="_xlnm._FilterDatabase" localSheetId="6" hidden="1">'План (2)'!$A$4:$AS$39</definedName>
    <definedName name="_xlnm._FilterDatabase" localSheetId="0" hidden="1">'План (3)'!$A$4:$CA$236</definedName>
    <definedName name="_xlnm._FilterDatabase" localSheetId="8" hidden="1">'План ВНИИССОК'!$A$3:$D$3</definedName>
    <definedName name="_xlnm._FilterDatabase" localSheetId="10" hidden="1">Ссупер!$A$4:$HD$290</definedName>
    <definedName name="_xlnm.Database" localSheetId="9">#REF!</definedName>
    <definedName name="_xlnm.Database" localSheetId="3">#REF!</definedName>
    <definedName name="_xlnm.Database" localSheetId="6">#REF!</definedName>
    <definedName name="_xlnm.Database" localSheetId="0">#REF!</definedName>
    <definedName name="_xlnm.Database" localSheetId="8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2">#REF!</definedName>
    <definedName name="_xlnm.Database" localSheetId="1">#REF!</definedName>
    <definedName name="_xlnm.Database" localSheetId="10">#REF!</definedName>
    <definedName name="_xlnm.Database">#REF!</definedName>
    <definedName name="_xlnm.Print_Area" localSheetId="9">'2025'!$A$1:$D$72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9" l="1"/>
  <c r="Q5" i="9"/>
  <c r="F5" i="9" s="1"/>
  <c r="BH108" i="6"/>
  <c r="BH109" i="6"/>
  <c r="BH107" i="6"/>
  <c r="E5" i="9" l="1"/>
  <c r="BH180" i="6" l="1"/>
  <c r="BS180" i="6"/>
  <c r="BR180" i="6"/>
  <c r="BQ180" i="6"/>
  <c r="Y180" i="6"/>
  <c r="BT180" i="6" s="1"/>
  <c r="X180" i="6"/>
  <c r="W180" i="6"/>
  <c r="BN180" i="6" s="1"/>
  <c r="V180" i="6"/>
  <c r="BP180" i="6" s="1"/>
  <c r="U180" i="6"/>
  <c r="BO180" i="6" s="1"/>
  <c r="T180" i="6"/>
  <c r="BK180" i="6" s="1"/>
  <c r="S180" i="6"/>
  <c r="BJ180" i="6" s="1"/>
  <c r="R180" i="6"/>
  <c r="BI180" i="6" s="1"/>
  <c r="S94" i="6"/>
  <c r="T94" i="6"/>
  <c r="BK94" i="6" s="1"/>
  <c r="U94" i="6"/>
  <c r="BO94" i="6" s="1"/>
  <c r="V94" i="6"/>
  <c r="BP94" i="6" s="1"/>
  <c r="W94" i="6"/>
  <c r="BN94" i="6" s="1"/>
  <c r="X94" i="6"/>
  <c r="Y94" i="6"/>
  <c r="BT94" i="6" s="1"/>
  <c r="R94" i="6"/>
  <c r="BI94" i="6" s="1"/>
  <c r="BJ94" i="6"/>
  <c r="BQ94" i="6"/>
  <c r="BR94" i="6"/>
  <c r="BS94" i="6"/>
  <c r="BH94" i="6"/>
  <c r="C5" i="9"/>
  <c r="C5" i="10" l="1"/>
  <c r="GC274" i="6" l="1"/>
  <c r="GC273" i="6"/>
  <c r="GC272" i="6"/>
  <c r="GC271" i="6"/>
  <c r="GC270" i="6"/>
  <c r="GC269" i="6"/>
  <c r="GC268" i="6"/>
  <c r="GC267" i="6"/>
  <c r="GC266" i="6"/>
  <c r="GC265" i="6"/>
  <c r="GC264" i="6"/>
  <c r="GC263" i="6"/>
  <c r="GC262" i="6"/>
  <c r="GC261" i="6"/>
  <c r="GC260" i="6"/>
  <c r="GC259" i="6"/>
  <c r="GC258" i="6"/>
  <c r="GC257" i="6"/>
  <c r="GC256" i="6"/>
  <c r="GC255" i="6"/>
  <c r="GC254" i="6"/>
  <c r="GC253" i="6"/>
  <c r="GC252" i="6"/>
  <c r="GC251" i="6"/>
  <c r="GC250" i="6"/>
  <c r="GC249" i="6"/>
  <c r="GC248" i="6"/>
  <c r="GC247" i="6"/>
  <c r="GC246" i="6"/>
  <c r="GC245" i="6"/>
  <c r="GC244" i="6"/>
  <c r="GC243" i="6"/>
  <c r="GC242" i="6"/>
  <c r="GC241" i="6"/>
  <c r="EO240" i="6"/>
  <c r="ES240" i="6" s="1"/>
  <c r="GB274" i="6"/>
  <c r="GA274" i="6"/>
  <c r="FZ274" i="6"/>
  <c r="FY274" i="6"/>
  <c r="FX274" i="6"/>
  <c r="FW274" i="6"/>
  <c r="FV274" i="6"/>
  <c r="FU274" i="6"/>
  <c r="FT274" i="6"/>
  <c r="FS274" i="6"/>
  <c r="FR274" i="6"/>
  <c r="FQ274" i="6"/>
  <c r="FP274" i="6"/>
  <c r="FO274" i="6"/>
  <c r="FN274" i="6"/>
  <c r="FM274" i="6"/>
  <c r="FL274" i="6"/>
  <c r="FK274" i="6"/>
  <c r="FJ274" i="6"/>
  <c r="FI274" i="6"/>
  <c r="FH274" i="6"/>
  <c r="FG274" i="6"/>
  <c r="FF274" i="6"/>
  <c r="FE274" i="6"/>
  <c r="FD274" i="6"/>
  <c r="FC274" i="6"/>
  <c r="GB273" i="6"/>
  <c r="GA273" i="6"/>
  <c r="FZ273" i="6"/>
  <c r="FY273" i="6"/>
  <c r="FX273" i="6"/>
  <c r="FW273" i="6"/>
  <c r="FV273" i="6"/>
  <c r="FU273" i="6"/>
  <c r="FT273" i="6"/>
  <c r="FS273" i="6"/>
  <c r="FR273" i="6"/>
  <c r="FQ273" i="6"/>
  <c r="FP273" i="6"/>
  <c r="FO273" i="6"/>
  <c r="FN273" i="6"/>
  <c r="FM273" i="6"/>
  <c r="FL273" i="6"/>
  <c r="FK273" i="6"/>
  <c r="FJ273" i="6"/>
  <c r="FI273" i="6"/>
  <c r="FH273" i="6"/>
  <c r="FG273" i="6"/>
  <c r="FF273" i="6"/>
  <c r="FE273" i="6"/>
  <c r="FD273" i="6"/>
  <c r="FC273" i="6"/>
  <c r="GB272" i="6"/>
  <c r="GA272" i="6"/>
  <c r="FZ272" i="6"/>
  <c r="FY272" i="6"/>
  <c r="FX272" i="6"/>
  <c r="FW272" i="6"/>
  <c r="FV272" i="6"/>
  <c r="FU272" i="6"/>
  <c r="FT272" i="6"/>
  <c r="FS272" i="6"/>
  <c r="FR272" i="6"/>
  <c r="FQ272" i="6"/>
  <c r="FP272" i="6"/>
  <c r="FO272" i="6"/>
  <c r="FN272" i="6"/>
  <c r="FM272" i="6"/>
  <c r="FL272" i="6"/>
  <c r="FK272" i="6"/>
  <c r="FJ272" i="6"/>
  <c r="FI272" i="6"/>
  <c r="FH272" i="6"/>
  <c r="FG272" i="6"/>
  <c r="FF272" i="6"/>
  <c r="FE272" i="6"/>
  <c r="FD272" i="6"/>
  <c r="FC272" i="6"/>
  <c r="GB271" i="6"/>
  <c r="GA271" i="6"/>
  <c r="FZ271" i="6"/>
  <c r="FY271" i="6"/>
  <c r="FX271" i="6"/>
  <c r="FW271" i="6"/>
  <c r="FV271" i="6"/>
  <c r="FU271" i="6"/>
  <c r="FT271" i="6"/>
  <c r="FS271" i="6"/>
  <c r="FR271" i="6"/>
  <c r="FQ271" i="6"/>
  <c r="FP271" i="6"/>
  <c r="FO271" i="6"/>
  <c r="FN271" i="6"/>
  <c r="FM271" i="6"/>
  <c r="FL271" i="6"/>
  <c r="FK271" i="6"/>
  <c r="FJ271" i="6"/>
  <c r="FI271" i="6"/>
  <c r="FH271" i="6"/>
  <c r="FG271" i="6"/>
  <c r="FF271" i="6"/>
  <c r="FE271" i="6"/>
  <c r="FD271" i="6"/>
  <c r="FC271" i="6"/>
  <c r="GB270" i="6"/>
  <c r="GA270" i="6"/>
  <c r="FZ270" i="6"/>
  <c r="FY270" i="6"/>
  <c r="FX270" i="6"/>
  <c r="FW270" i="6"/>
  <c r="FV270" i="6"/>
  <c r="FU270" i="6"/>
  <c r="FT270" i="6"/>
  <c r="FS270" i="6"/>
  <c r="FR270" i="6"/>
  <c r="FQ270" i="6"/>
  <c r="FP270" i="6"/>
  <c r="FO270" i="6"/>
  <c r="FN270" i="6"/>
  <c r="FM270" i="6"/>
  <c r="FL270" i="6"/>
  <c r="FK270" i="6"/>
  <c r="FJ270" i="6"/>
  <c r="FI270" i="6"/>
  <c r="FH270" i="6"/>
  <c r="FG270" i="6"/>
  <c r="FF270" i="6"/>
  <c r="FE270" i="6"/>
  <c r="FD270" i="6"/>
  <c r="FC270" i="6"/>
  <c r="GB269" i="6"/>
  <c r="GA269" i="6"/>
  <c r="FZ269" i="6"/>
  <c r="FY269" i="6"/>
  <c r="FX269" i="6"/>
  <c r="FW269" i="6"/>
  <c r="FV269" i="6"/>
  <c r="FU269" i="6"/>
  <c r="FT269" i="6"/>
  <c r="FS269" i="6"/>
  <c r="FR269" i="6"/>
  <c r="FQ269" i="6"/>
  <c r="FP269" i="6"/>
  <c r="FO269" i="6"/>
  <c r="FN269" i="6"/>
  <c r="FM269" i="6"/>
  <c r="FL269" i="6"/>
  <c r="FK269" i="6"/>
  <c r="FJ269" i="6"/>
  <c r="FI269" i="6"/>
  <c r="FH269" i="6"/>
  <c r="FG269" i="6"/>
  <c r="FF269" i="6"/>
  <c r="FE269" i="6"/>
  <c r="FD269" i="6"/>
  <c r="FC269" i="6"/>
  <c r="GB268" i="6"/>
  <c r="GA268" i="6"/>
  <c r="FZ268" i="6"/>
  <c r="FY268" i="6"/>
  <c r="FX268" i="6"/>
  <c r="FW268" i="6"/>
  <c r="FV268" i="6"/>
  <c r="FU268" i="6"/>
  <c r="FT268" i="6"/>
  <c r="FS268" i="6"/>
  <c r="FR268" i="6"/>
  <c r="FQ268" i="6"/>
  <c r="FP268" i="6"/>
  <c r="FO268" i="6"/>
  <c r="FN268" i="6"/>
  <c r="FM268" i="6"/>
  <c r="FL268" i="6"/>
  <c r="FK268" i="6"/>
  <c r="FJ268" i="6"/>
  <c r="FI268" i="6"/>
  <c r="FH268" i="6"/>
  <c r="FG268" i="6"/>
  <c r="FF268" i="6"/>
  <c r="FE268" i="6"/>
  <c r="FD268" i="6"/>
  <c r="FC268" i="6"/>
  <c r="GB267" i="6"/>
  <c r="GA267" i="6"/>
  <c r="FZ267" i="6"/>
  <c r="FY267" i="6"/>
  <c r="FX267" i="6"/>
  <c r="FW267" i="6"/>
  <c r="FV267" i="6"/>
  <c r="FU267" i="6"/>
  <c r="FT267" i="6"/>
  <c r="FS267" i="6"/>
  <c r="FR267" i="6"/>
  <c r="FQ267" i="6"/>
  <c r="FP267" i="6"/>
  <c r="FO267" i="6"/>
  <c r="FN267" i="6"/>
  <c r="FM267" i="6"/>
  <c r="FL267" i="6"/>
  <c r="FK267" i="6"/>
  <c r="FJ267" i="6"/>
  <c r="FI267" i="6"/>
  <c r="FH267" i="6"/>
  <c r="FG267" i="6"/>
  <c r="FF267" i="6"/>
  <c r="FE267" i="6"/>
  <c r="FD267" i="6"/>
  <c r="FC267" i="6"/>
  <c r="GB266" i="6"/>
  <c r="GA266" i="6"/>
  <c r="FZ266" i="6"/>
  <c r="FY266" i="6"/>
  <c r="FX266" i="6"/>
  <c r="FW266" i="6"/>
  <c r="FV266" i="6"/>
  <c r="FU266" i="6"/>
  <c r="FT266" i="6"/>
  <c r="FS266" i="6"/>
  <c r="FR266" i="6"/>
  <c r="FQ266" i="6"/>
  <c r="FP266" i="6"/>
  <c r="FO266" i="6"/>
  <c r="FN266" i="6"/>
  <c r="FM266" i="6"/>
  <c r="FL266" i="6"/>
  <c r="FK266" i="6"/>
  <c r="FJ266" i="6"/>
  <c r="FI266" i="6"/>
  <c r="FH266" i="6"/>
  <c r="FG266" i="6"/>
  <c r="FF266" i="6"/>
  <c r="FE266" i="6"/>
  <c r="FD266" i="6"/>
  <c r="FC266" i="6"/>
  <c r="GB265" i="6"/>
  <c r="GA265" i="6"/>
  <c r="FZ265" i="6"/>
  <c r="FY265" i="6"/>
  <c r="FX265" i="6"/>
  <c r="FW265" i="6"/>
  <c r="FV265" i="6"/>
  <c r="FU265" i="6"/>
  <c r="FT265" i="6"/>
  <c r="FS265" i="6"/>
  <c r="FR265" i="6"/>
  <c r="FQ265" i="6"/>
  <c r="FP265" i="6"/>
  <c r="FO265" i="6"/>
  <c r="FN265" i="6"/>
  <c r="FM265" i="6"/>
  <c r="FL265" i="6"/>
  <c r="FK265" i="6"/>
  <c r="FJ265" i="6"/>
  <c r="FI265" i="6"/>
  <c r="FH265" i="6"/>
  <c r="FG265" i="6"/>
  <c r="FF265" i="6"/>
  <c r="FE265" i="6"/>
  <c r="FD265" i="6"/>
  <c r="FC265" i="6"/>
  <c r="GB264" i="6"/>
  <c r="GA264" i="6"/>
  <c r="FZ264" i="6"/>
  <c r="FY264" i="6"/>
  <c r="FX264" i="6"/>
  <c r="FW264" i="6"/>
  <c r="FV264" i="6"/>
  <c r="FU264" i="6"/>
  <c r="FT264" i="6"/>
  <c r="FS264" i="6"/>
  <c r="FR264" i="6"/>
  <c r="FQ264" i="6"/>
  <c r="FP264" i="6"/>
  <c r="FO264" i="6"/>
  <c r="FN264" i="6"/>
  <c r="FM264" i="6"/>
  <c r="FL264" i="6"/>
  <c r="FK264" i="6"/>
  <c r="FJ264" i="6"/>
  <c r="FI264" i="6"/>
  <c r="FH264" i="6"/>
  <c r="FG264" i="6"/>
  <c r="FF264" i="6"/>
  <c r="FE264" i="6"/>
  <c r="FD264" i="6"/>
  <c r="FC264" i="6"/>
  <c r="GB263" i="6"/>
  <c r="GA263" i="6"/>
  <c r="FZ263" i="6"/>
  <c r="FY263" i="6"/>
  <c r="FX263" i="6"/>
  <c r="FW263" i="6"/>
  <c r="FV263" i="6"/>
  <c r="FU263" i="6"/>
  <c r="FT263" i="6"/>
  <c r="FS263" i="6"/>
  <c r="FR263" i="6"/>
  <c r="FQ263" i="6"/>
  <c r="FP263" i="6"/>
  <c r="FO263" i="6"/>
  <c r="FN263" i="6"/>
  <c r="FM263" i="6"/>
  <c r="FL263" i="6"/>
  <c r="FK263" i="6"/>
  <c r="FJ263" i="6"/>
  <c r="FI263" i="6"/>
  <c r="FH263" i="6"/>
  <c r="FG263" i="6"/>
  <c r="FF263" i="6"/>
  <c r="FE263" i="6"/>
  <c r="FD263" i="6"/>
  <c r="FC263" i="6"/>
  <c r="GB262" i="6"/>
  <c r="GA262" i="6"/>
  <c r="FZ262" i="6"/>
  <c r="FY262" i="6"/>
  <c r="FX262" i="6"/>
  <c r="FW262" i="6"/>
  <c r="FV262" i="6"/>
  <c r="FU262" i="6"/>
  <c r="FT262" i="6"/>
  <c r="FS262" i="6"/>
  <c r="FR262" i="6"/>
  <c r="FQ262" i="6"/>
  <c r="FP262" i="6"/>
  <c r="FO262" i="6"/>
  <c r="FN262" i="6"/>
  <c r="FM262" i="6"/>
  <c r="FL262" i="6"/>
  <c r="FK262" i="6"/>
  <c r="FJ262" i="6"/>
  <c r="FI262" i="6"/>
  <c r="FH262" i="6"/>
  <c r="FG262" i="6"/>
  <c r="FF262" i="6"/>
  <c r="FE262" i="6"/>
  <c r="FD262" i="6"/>
  <c r="FC262" i="6"/>
  <c r="GB261" i="6"/>
  <c r="GA261" i="6"/>
  <c r="FZ261" i="6"/>
  <c r="FY261" i="6"/>
  <c r="FX261" i="6"/>
  <c r="FW261" i="6"/>
  <c r="FV261" i="6"/>
  <c r="FU261" i="6"/>
  <c r="FT261" i="6"/>
  <c r="FS261" i="6"/>
  <c r="FR261" i="6"/>
  <c r="FQ261" i="6"/>
  <c r="FP261" i="6"/>
  <c r="FO261" i="6"/>
  <c r="FN261" i="6"/>
  <c r="FM261" i="6"/>
  <c r="FL261" i="6"/>
  <c r="FK261" i="6"/>
  <c r="FJ261" i="6"/>
  <c r="FI261" i="6"/>
  <c r="FH261" i="6"/>
  <c r="FG261" i="6"/>
  <c r="FF261" i="6"/>
  <c r="FE261" i="6"/>
  <c r="FD261" i="6"/>
  <c r="FC261" i="6"/>
  <c r="GB260" i="6"/>
  <c r="GA260" i="6"/>
  <c r="FZ260" i="6"/>
  <c r="FY260" i="6"/>
  <c r="FX260" i="6"/>
  <c r="FW260" i="6"/>
  <c r="FV260" i="6"/>
  <c r="FU260" i="6"/>
  <c r="FT260" i="6"/>
  <c r="FS260" i="6"/>
  <c r="FR260" i="6"/>
  <c r="FQ260" i="6"/>
  <c r="FP260" i="6"/>
  <c r="FO260" i="6"/>
  <c r="FN260" i="6"/>
  <c r="FM260" i="6"/>
  <c r="FL260" i="6"/>
  <c r="FK260" i="6"/>
  <c r="FJ260" i="6"/>
  <c r="FI260" i="6"/>
  <c r="FH260" i="6"/>
  <c r="FG260" i="6"/>
  <c r="FF260" i="6"/>
  <c r="FE260" i="6"/>
  <c r="FD260" i="6"/>
  <c r="FC260" i="6"/>
  <c r="GB259" i="6"/>
  <c r="GA259" i="6"/>
  <c r="FZ259" i="6"/>
  <c r="FY259" i="6"/>
  <c r="FX259" i="6"/>
  <c r="FW259" i="6"/>
  <c r="FV259" i="6"/>
  <c r="FU259" i="6"/>
  <c r="FT259" i="6"/>
  <c r="FS259" i="6"/>
  <c r="FR259" i="6"/>
  <c r="FQ259" i="6"/>
  <c r="FP259" i="6"/>
  <c r="FO259" i="6"/>
  <c r="FN259" i="6"/>
  <c r="FM259" i="6"/>
  <c r="FL259" i="6"/>
  <c r="FK259" i="6"/>
  <c r="FJ259" i="6"/>
  <c r="FI259" i="6"/>
  <c r="FH259" i="6"/>
  <c r="FG259" i="6"/>
  <c r="FF259" i="6"/>
  <c r="FE259" i="6"/>
  <c r="FD259" i="6"/>
  <c r="FC259" i="6"/>
  <c r="GB258" i="6"/>
  <c r="GA258" i="6"/>
  <c r="FZ258" i="6"/>
  <c r="FY258" i="6"/>
  <c r="FX258" i="6"/>
  <c r="FW258" i="6"/>
  <c r="FV258" i="6"/>
  <c r="FU258" i="6"/>
  <c r="FT258" i="6"/>
  <c r="FS258" i="6"/>
  <c r="FR258" i="6"/>
  <c r="FQ258" i="6"/>
  <c r="FP258" i="6"/>
  <c r="FO258" i="6"/>
  <c r="FN258" i="6"/>
  <c r="FM258" i="6"/>
  <c r="FL258" i="6"/>
  <c r="FK258" i="6"/>
  <c r="FJ258" i="6"/>
  <c r="FI258" i="6"/>
  <c r="FH258" i="6"/>
  <c r="FG258" i="6"/>
  <c r="FF258" i="6"/>
  <c r="FE258" i="6"/>
  <c r="FD258" i="6"/>
  <c r="FC258" i="6"/>
  <c r="GB257" i="6"/>
  <c r="GA257" i="6"/>
  <c r="FZ257" i="6"/>
  <c r="FY257" i="6"/>
  <c r="FX257" i="6"/>
  <c r="FW257" i="6"/>
  <c r="FV257" i="6"/>
  <c r="FU257" i="6"/>
  <c r="FT257" i="6"/>
  <c r="FS257" i="6"/>
  <c r="FR257" i="6"/>
  <c r="FQ257" i="6"/>
  <c r="FP257" i="6"/>
  <c r="FO257" i="6"/>
  <c r="FN257" i="6"/>
  <c r="FM257" i="6"/>
  <c r="FL257" i="6"/>
  <c r="FK257" i="6"/>
  <c r="FJ257" i="6"/>
  <c r="FI257" i="6"/>
  <c r="FH257" i="6"/>
  <c r="FG257" i="6"/>
  <c r="FF257" i="6"/>
  <c r="FE257" i="6"/>
  <c r="FD257" i="6"/>
  <c r="FC257" i="6"/>
  <c r="GB256" i="6"/>
  <c r="GA256" i="6"/>
  <c r="FZ256" i="6"/>
  <c r="FY256" i="6"/>
  <c r="FX256" i="6"/>
  <c r="FW256" i="6"/>
  <c r="FV256" i="6"/>
  <c r="FU256" i="6"/>
  <c r="FT256" i="6"/>
  <c r="FS256" i="6"/>
  <c r="FR256" i="6"/>
  <c r="FQ256" i="6"/>
  <c r="FP256" i="6"/>
  <c r="FO256" i="6"/>
  <c r="FN256" i="6"/>
  <c r="FM256" i="6"/>
  <c r="FL256" i="6"/>
  <c r="FK256" i="6"/>
  <c r="FJ256" i="6"/>
  <c r="FI256" i="6"/>
  <c r="FH256" i="6"/>
  <c r="FG256" i="6"/>
  <c r="FF256" i="6"/>
  <c r="FE256" i="6"/>
  <c r="FD256" i="6"/>
  <c r="FC256" i="6"/>
  <c r="GB255" i="6"/>
  <c r="GA255" i="6"/>
  <c r="FZ255" i="6"/>
  <c r="FY255" i="6"/>
  <c r="FX255" i="6"/>
  <c r="FW255" i="6"/>
  <c r="FV255" i="6"/>
  <c r="FU255" i="6"/>
  <c r="FT255" i="6"/>
  <c r="FS255" i="6"/>
  <c r="FR255" i="6"/>
  <c r="FQ255" i="6"/>
  <c r="FP255" i="6"/>
  <c r="FO255" i="6"/>
  <c r="FN255" i="6"/>
  <c r="FM255" i="6"/>
  <c r="FL255" i="6"/>
  <c r="FK255" i="6"/>
  <c r="FJ255" i="6"/>
  <c r="FI255" i="6"/>
  <c r="FH255" i="6"/>
  <c r="FG255" i="6"/>
  <c r="FF255" i="6"/>
  <c r="FE255" i="6"/>
  <c r="FD255" i="6"/>
  <c r="FC255" i="6"/>
  <c r="GB254" i="6"/>
  <c r="GA254" i="6"/>
  <c r="FZ254" i="6"/>
  <c r="FY254" i="6"/>
  <c r="FX254" i="6"/>
  <c r="FW254" i="6"/>
  <c r="FV254" i="6"/>
  <c r="FU254" i="6"/>
  <c r="FT254" i="6"/>
  <c r="FS254" i="6"/>
  <c r="FR254" i="6"/>
  <c r="FQ254" i="6"/>
  <c r="FP254" i="6"/>
  <c r="FO254" i="6"/>
  <c r="FN254" i="6"/>
  <c r="FM254" i="6"/>
  <c r="FL254" i="6"/>
  <c r="FK254" i="6"/>
  <c r="FJ254" i="6"/>
  <c r="FI254" i="6"/>
  <c r="FH254" i="6"/>
  <c r="FG254" i="6"/>
  <c r="FF254" i="6"/>
  <c r="FE254" i="6"/>
  <c r="FD254" i="6"/>
  <c r="FC254" i="6"/>
  <c r="GB253" i="6"/>
  <c r="GA253" i="6"/>
  <c r="FZ253" i="6"/>
  <c r="FY253" i="6"/>
  <c r="FX253" i="6"/>
  <c r="FW253" i="6"/>
  <c r="FV253" i="6"/>
  <c r="FU253" i="6"/>
  <c r="FT253" i="6"/>
  <c r="FS253" i="6"/>
  <c r="FR253" i="6"/>
  <c r="FQ253" i="6"/>
  <c r="FP253" i="6"/>
  <c r="FO253" i="6"/>
  <c r="FN253" i="6"/>
  <c r="FM253" i="6"/>
  <c r="FL253" i="6"/>
  <c r="FK253" i="6"/>
  <c r="FJ253" i="6"/>
  <c r="FI253" i="6"/>
  <c r="FH253" i="6"/>
  <c r="FG253" i="6"/>
  <c r="FF253" i="6"/>
  <c r="FE253" i="6"/>
  <c r="FD253" i="6"/>
  <c r="FC253" i="6"/>
  <c r="GB252" i="6"/>
  <c r="GA252" i="6"/>
  <c r="FZ252" i="6"/>
  <c r="FY252" i="6"/>
  <c r="FX252" i="6"/>
  <c r="FW252" i="6"/>
  <c r="FV252" i="6"/>
  <c r="FU252" i="6"/>
  <c r="FT252" i="6"/>
  <c r="FS252" i="6"/>
  <c r="FR252" i="6"/>
  <c r="FQ252" i="6"/>
  <c r="FP252" i="6"/>
  <c r="FO252" i="6"/>
  <c r="FN252" i="6"/>
  <c r="FM252" i="6"/>
  <c r="FL252" i="6"/>
  <c r="FK252" i="6"/>
  <c r="FJ252" i="6"/>
  <c r="FI252" i="6"/>
  <c r="FH252" i="6"/>
  <c r="FG252" i="6"/>
  <c r="FF252" i="6"/>
  <c r="FE252" i="6"/>
  <c r="FD252" i="6"/>
  <c r="FC252" i="6"/>
  <c r="GB251" i="6"/>
  <c r="GA251" i="6"/>
  <c r="FZ251" i="6"/>
  <c r="FY251" i="6"/>
  <c r="FX251" i="6"/>
  <c r="FW251" i="6"/>
  <c r="FV251" i="6"/>
  <c r="FU251" i="6"/>
  <c r="FT251" i="6"/>
  <c r="FS251" i="6"/>
  <c r="FR251" i="6"/>
  <c r="FQ251" i="6"/>
  <c r="FP251" i="6"/>
  <c r="FO251" i="6"/>
  <c r="FN251" i="6"/>
  <c r="FM251" i="6"/>
  <c r="FL251" i="6"/>
  <c r="FK251" i="6"/>
  <c r="FJ251" i="6"/>
  <c r="FI251" i="6"/>
  <c r="FH251" i="6"/>
  <c r="FG251" i="6"/>
  <c r="FF251" i="6"/>
  <c r="FE251" i="6"/>
  <c r="FD251" i="6"/>
  <c r="FC251" i="6"/>
  <c r="GB250" i="6"/>
  <c r="GA250" i="6"/>
  <c r="FZ250" i="6"/>
  <c r="FY250" i="6"/>
  <c r="FX250" i="6"/>
  <c r="FW250" i="6"/>
  <c r="FV250" i="6"/>
  <c r="FU250" i="6"/>
  <c r="FT250" i="6"/>
  <c r="FS250" i="6"/>
  <c r="FR250" i="6"/>
  <c r="FQ250" i="6"/>
  <c r="FP250" i="6"/>
  <c r="FO250" i="6"/>
  <c r="FN250" i="6"/>
  <c r="FM250" i="6"/>
  <c r="FL250" i="6"/>
  <c r="FK250" i="6"/>
  <c r="FJ250" i="6"/>
  <c r="FI250" i="6"/>
  <c r="FH250" i="6"/>
  <c r="FG250" i="6"/>
  <c r="FF250" i="6"/>
  <c r="FE250" i="6"/>
  <c r="FD250" i="6"/>
  <c r="FC250" i="6"/>
  <c r="GB249" i="6"/>
  <c r="GA249" i="6"/>
  <c r="FZ249" i="6"/>
  <c r="FY249" i="6"/>
  <c r="FX249" i="6"/>
  <c r="FW249" i="6"/>
  <c r="FV249" i="6"/>
  <c r="FU249" i="6"/>
  <c r="FT249" i="6"/>
  <c r="FS249" i="6"/>
  <c r="FR249" i="6"/>
  <c r="FQ249" i="6"/>
  <c r="FP249" i="6"/>
  <c r="FO249" i="6"/>
  <c r="FN249" i="6"/>
  <c r="FM249" i="6"/>
  <c r="FL249" i="6"/>
  <c r="FK249" i="6"/>
  <c r="FJ249" i="6"/>
  <c r="FI249" i="6"/>
  <c r="FH249" i="6"/>
  <c r="FG249" i="6"/>
  <c r="FF249" i="6"/>
  <c r="FE249" i="6"/>
  <c r="FD249" i="6"/>
  <c r="FC249" i="6"/>
  <c r="GB248" i="6"/>
  <c r="GA248" i="6"/>
  <c r="FZ248" i="6"/>
  <c r="FY248" i="6"/>
  <c r="FX248" i="6"/>
  <c r="FW248" i="6"/>
  <c r="FV248" i="6"/>
  <c r="FU248" i="6"/>
  <c r="FT248" i="6"/>
  <c r="FS248" i="6"/>
  <c r="FR248" i="6"/>
  <c r="FQ248" i="6"/>
  <c r="FP248" i="6"/>
  <c r="FO248" i="6"/>
  <c r="FN248" i="6"/>
  <c r="FM248" i="6"/>
  <c r="FL248" i="6"/>
  <c r="FK248" i="6"/>
  <c r="FJ248" i="6"/>
  <c r="FI248" i="6"/>
  <c r="FH248" i="6"/>
  <c r="FG248" i="6"/>
  <c r="FF248" i="6"/>
  <c r="FE248" i="6"/>
  <c r="FD248" i="6"/>
  <c r="FC248" i="6"/>
  <c r="GB247" i="6"/>
  <c r="GA247" i="6"/>
  <c r="FZ247" i="6"/>
  <c r="FY247" i="6"/>
  <c r="FX247" i="6"/>
  <c r="FW247" i="6"/>
  <c r="FV247" i="6"/>
  <c r="FU247" i="6"/>
  <c r="FT247" i="6"/>
  <c r="FS247" i="6"/>
  <c r="FR247" i="6"/>
  <c r="FQ247" i="6"/>
  <c r="FP247" i="6"/>
  <c r="FO247" i="6"/>
  <c r="FN247" i="6"/>
  <c r="FM247" i="6"/>
  <c r="FL247" i="6"/>
  <c r="FK247" i="6"/>
  <c r="FJ247" i="6"/>
  <c r="FI247" i="6"/>
  <c r="FH247" i="6"/>
  <c r="FG247" i="6"/>
  <c r="FF247" i="6"/>
  <c r="FE247" i="6"/>
  <c r="FD247" i="6"/>
  <c r="FC247" i="6"/>
  <c r="GB246" i="6"/>
  <c r="GA246" i="6"/>
  <c r="FZ246" i="6"/>
  <c r="FY246" i="6"/>
  <c r="FX246" i="6"/>
  <c r="FW246" i="6"/>
  <c r="FV246" i="6"/>
  <c r="FU246" i="6"/>
  <c r="FT246" i="6"/>
  <c r="FS246" i="6"/>
  <c r="FR246" i="6"/>
  <c r="FQ246" i="6"/>
  <c r="FP246" i="6"/>
  <c r="FO246" i="6"/>
  <c r="FN246" i="6"/>
  <c r="FM246" i="6"/>
  <c r="FL246" i="6"/>
  <c r="FK246" i="6"/>
  <c r="FJ246" i="6"/>
  <c r="FI246" i="6"/>
  <c r="FH246" i="6"/>
  <c r="FG246" i="6"/>
  <c r="FF246" i="6"/>
  <c r="FE246" i="6"/>
  <c r="FD246" i="6"/>
  <c r="FC246" i="6"/>
  <c r="GB245" i="6"/>
  <c r="GA245" i="6"/>
  <c r="FZ245" i="6"/>
  <c r="FY245" i="6"/>
  <c r="FX245" i="6"/>
  <c r="FW245" i="6"/>
  <c r="FV245" i="6"/>
  <c r="FU245" i="6"/>
  <c r="FT245" i="6"/>
  <c r="FS245" i="6"/>
  <c r="FR245" i="6"/>
  <c r="FQ245" i="6"/>
  <c r="FP245" i="6"/>
  <c r="FO245" i="6"/>
  <c r="FN245" i="6"/>
  <c r="FM245" i="6"/>
  <c r="FL245" i="6"/>
  <c r="FK245" i="6"/>
  <c r="FJ245" i="6"/>
  <c r="FI245" i="6"/>
  <c r="FH245" i="6"/>
  <c r="FG245" i="6"/>
  <c r="FF245" i="6"/>
  <c r="FE245" i="6"/>
  <c r="FD245" i="6"/>
  <c r="FC245" i="6"/>
  <c r="GB244" i="6"/>
  <c r="GA244" i="6"/>
  <c r="FZ244" i="6"/>
  <c r="FY244" i="6"/>
  <c r="FX244" i="6"/>
  <c r="FW244" i="6"/>
  <c r="FV244" i="6"/>
  <c r="FU244" i="6"/>
  <c r="FT244" i="6"/>
  <c r="FS244" i="6"/>
  <c r="FR244" i="6"/>
  <c r="FQ244" i="6"/>
  <c r="FP244" i="6"/>
  <c r="FO244" i="6"/>
  <c r="FN244" i="6"/>
  <c r="FM244" i="6"/>
  <c r="FL244" i="6"/>
  <c r="FK244" i="6"/>
  <c r="FJ244" i="6"/>
  <c r="FI244" i="6"/>
  <c r="FH244" i="6"/>
  <c r="FG244" i="6"/>
  <c r="FF244" i="6"/>
  <c r="FE244" i="6"/>
  <c r="FD244" i="6"/>
  <c r="FC244" i="6"/>
  <c r="GB243" i="6"/>
  <c r="GA243" i="6"/>
  <c r="FZ243" i="6"/>
  <c r="FY243" i="6"/>
  <c r="FX243" i="6"/>
  <c r="FW243" i="6"/>
  <c r="FV243" i="6"/>
  <c r="FU243" i="6"/>
  <c r="FT243" i="6"/>
  <c r="FS243" i="6"/>
  <c r="FR243" i="6"/>
  <c r="FQ243" i="6"/>
  <c r="FP243" i="6"/>
  <c r="FO243" i="6"/>
  <c r="FN243" i="6"/>
  <c r="FM243" i="6"/>
  <c r="FL243" i="6"/>
  <c r="FK243" i="6"/>
  <c r="FJ243" i="6"/>
  <c r="FI243" i="6"/>
  <c r="FH243" i="6"/>
  <c r="FG243" i="6"/>
  <c r="FF243" i="6"/>
  <c r="FE243" i="6"/>
  <c r="FD243" i="6"/>
  <c r="FC243" i="6"/>
  <c r="GB242" i="6"/>
  <c r="GA242" i="6"/>
  <c r="FZ242" i="6"/>
  <c r="FY242" i="6"/>
  <c r="FX242" i="6"/>
  <c r="FW242" i="6"/>
  <c r="FV242" i="6"/>
  <c r="FU242" i="6"/>
  <c r="FT242" i="6"/>
  <c r="FS242" i="6"/>
  <c r="FR242" i="6"/>
  <c r="FQ242" i="6"/>
  <c r="FP242" i="6"/>
  <c r="FO242" i="6"/>
  <c r="FN242" i="6"/>
  <c r="FM242" i="6"/>
  <c r="FL242" i="6"/>
  <c r="FK242" i="6"/>
  <c r="FJ242" i="6"/>
  <c r="FI242" i="6"/>
  <c r="FH242" i="6"/>
  <c r="FG242" i="6"/>
  <c r="FF242" i="6"/>
  <c r="FE242" i="6"/>
  <c r="FD242" i="6"/>
  <c r="FC242" i="6"/>
  <c r="GB241" i="6"/>
  <c r="GA241" i="6"/>
  <c r="FZ241" i="6"/>
  <c r="FY241" i="6"/>
  <c r="FX241" i="6"/>
  <c r="FW241" i="6"/>
  <c r="FV241" i="6"/>
  <c r="FU241" i="6"/>
  <c r="FT241" i="6"/>
  <c r="FS241" i="6"/>
  <c r="FR241" i="6"/>
  <c r="FQ241" i="6"/>
  <c r="FP241" i="6"/>
  <c r="FO241" i="6"/>
  <c r="FN241" i="6"/>
  <c r="FM241" i="6"/>
  <c r="FL241" i="6"/>
  <c r="FK241" i="6"/>
  <c r="FJ241" i="6"/>
  <c r="FI241" i="6"/>
  <c r="FH241" i="6"/>
  <c r="FG241" i="6"/>
  <c r="FF241" i="6"/>
  <c r="FE241" i="6"/>
  <c r="FD241" i="6"/>
  <c r="FC241" i="6"/>
  <c r="EO6" i="6"/>
  <c r="EO7" i="6"/>
  <c r="EW7" i="6" s="1"/>
  <c r="EO8" i="6"/>
  <c r="EW8" i="6" s="1"/>
  <c r="EO9" i="6"/>
  <c r="EV9" i="6" s="1"/>
  <c r="EO10" i="6"/>
  <c r="EW10" i="6" s="1"/>
  <c r="EO11" i="6"/>
  <c r="ES11" i="6" s="1"/>
  <c r="EO12" i="6"/>
  <c r="EU12" i="6" s="1"/>
  <c r="EO13" i="6"/>
  <c r="ES13" i="6" s="1"/>
  <c r="EO14" i="6"/>
  <c r="EP14" i="6" s="1"/>
  <c r="EO15" i="6"/>
  <c r="EO16" i="6"/>
  <c r="EO17" i="6"/>
  <c r="EP17" i="6" s="1"/>
  <c r="EO18" i="6"/>
  <c r="ES18" i="6" s="1"/>
  <c r="EO19" i="6"/>
  <c r="EO20" i="6"/>
  <c r="FA20" i="6" s="1"/>
  <c r="EO21" i="6"/>
  <c r="EW21" i="6" s="1"/>
  <c r="EO22" i="6"/>
  <c r="ET22" i="6" s="1"/>
  <c r="EO23" i="6"/>
  <c r="EW23" i="6" s="1"/>
  <c r="EO24" i="6"/>
  <c r="EP24" i="6" s="1"/>
  <c r="EO25" i="6"/>
  <c r="EW25" i="6" s="1"/>
  <c r="EO26" i="6"/>
  <c r="EQ26" i="6" s="1"/>
  <c r="EO27" i="6"/>
  <c r="FA27" i="6" s="1"/>
  <c r="EO28" i="6"/>
  <c r="EQ28" i="6" s="1"/>
  <c r="EO29" i="6"/>
  <c r="EW29" i="6" s="1"/>
  <c r="EO30" i="6"/>
  <c r="EO31" i="6"/>
  <c r="EW31" i="6" s="1"/>
  <c r="EO32" i="6"/>
  <c r="ET32" i="6" s="1"/>
  <c r="EO33" i="6"/>
  <c r="EQ33" i="6" s="1"/>
  <c r="EO34" i="6"/>
  <c r="EO35" i="6"/>
  <c r="EO36" i="6"/>
  <c r="EQ36" i="6" s="1"/>
  <c r="EO37" i="6"/>
  <c r="EP37" i="6" s="1"/>
  <c r="EO38" i="6"/>
  <c r="EX38" i="6" s="1"/>
  <c r="EO39" i="6"/>
  <c r="ER39" i="6" s="1"/>
  <c r="EO40" i="6"/>
  <c r="EU40" i="6" s="1"/>
  <c r="EO41" i="6"/>
  <c r="EO42" i="6"/>
  <c r="EO43" i="6"/>
  <c r="EW43" i="6" s="1"/>
  <c r="EO44" i="6"/>
  <c r="EO45" i="6"/>
  <c r="EY45" i="6" s="1"/>
  <c r="EO46" i="6"/>
  <c r="EW46" i="6" s="1"/>
  <c r="EO47" i="6"/>
  <c r="ER47" i="6" s="1"/>
  <c r="EO48" i="6"/>
  <c r="EV48" i="6" s="1"/>
  <c r="EO49" i="6"/>
  <c r="ET49" i="6" s="1"/>
  <c r="EO50" i="6"/>
  <c r="ER50" i="6" s="1"/>
  <c r="EO51" i="6"/>
  <c r="EX51" i="6" s="1"/>
  <c r="EO52" i="6"/>
  <c r="EO53" i="6"/>
  <c r="EQ53" i="6" s="1"/>
  <c r="EO54" i="6"/>
  <c r="EV54" i="6" s="1"/>
  <c r="EO55" i="6"/>
  <c r="EP55" i="6" s="1"/>
  <c r="EO56" i="6"/>
  <c r="EZ56" i="6" s="1"/>
  <c r="EO57" i="6"/>
  <c r="EW57" i="6" s="1"/>
  <c r="EO58" i="6"/>
  <c r="EV58" i="6" s="1"/>
  <c r="EO59" i="6"/>
  <c r="EP59" i="6" s="1"/>
  <c r="EO60" i="6"/>
  <c r="EO61" i="6"/>
  <c r="EO62" i="6"/>
  <c r="EU62" i="6" s="1"/>
  <c r="EO63" i="6"/>
  <c r="EP63" i="6" s="1"/>
  <c r="EO64" i="6"/>
  <c r="EW64" i="6" s="1"/>
  <c r="EO65" i="6"/>
  <c r="EU65" i="6" s="1"/>
  <c r="EO66" i="6"/>
  <c r="ET66" i="6" s="1"/>
  <c r="EO67" i="6"/>
  <c r="ET67" i="6" s="1"/>
  <c r="EO68" i="6"/>
  <c r="ER68" i="6" s="1"/>
  <c r="EO69" i="6"/>
  <c r="EU69" i="6" s="1"/>
  <c r="EO70" i="6"/>
  <c r="EO71" i="6"/>
  <c r="EX71" i="6" s="1"/>
  <c r="EO72" i="6"/>
  <c r="EZ72" i="6" s="1"/>
  <c r="EO73" i="6"/>
  <c r="EW73" i="6" s="1"/>
  <c r="EO74" i="6"/>
  <c r="EO75" i="6"/>
  <c r="EO76" i="6"/>
  <c r="ET76" i="6" s="1"/>
  <c r="EO77" i="6"/>
  <c r="EU77" i="6" s="1"/>
  <c r="EO78" i="6"/>
  <c r="ET78" i="6" s="1"/>
  <c r="EO79" i="6"/>
  <c r="EP79" i="6" s="1"/>
  <c r="EO80" i="6"/>
  <c r="EO81" i="6"/>
  <c r="EQ81" i="6" s="1"/>
  <c r="EO82" i="6"/>
  <c r="ET82" i="6" s="1"/>
  <c r="EO83" i="6"/>
  <c r="EX83" i="6" s="1"/>
  <c r="EO84" i="6"/>
  <c r="EW84" i="6" s="1"/>
  <c r="EO85" i="6"/>
  <c r="EZ85" i="6" s="1"/>
  <c r="EO86" i="6"/>
  <c r="EW86" i="6" s="1"/>
  <c r="EO87" i="6"/>
  <c r="ES87" i="6" s="1"/>
  <c r="EO88" i="6"/>
  <c r="ES88" i="6" s="1"/>
  <c r="EO89" i="6"/>
  <c r="EZ89" i="6" s="1"/>
  <c r="EO90" i="6"/>
  <c r="EQ90" i="6" s="1"/>
  <c r="EO91" i="6"/>
  <c r="FA91" i="6" s="1"/>
  <c r="EO92" i="6"/>
  <c r="EO93" i="6"/>
  <c r="EV93" i="6" s="1"/>
  <c r="EO94" i="6"/>
  <c r="EO95" i="6"/>
  <c r="FA95" i="6" s="1"/>
  <c r="EO96" i="6"/>
  <c r="ES96" i="6" s="1"/>
  <c r="EO97" i="6"/>
  <c r="ES97" i="6" s="1"/>
  <c r="EO98" i="6"/>
  <c r="EQ98" i="6" s="1"/>
  <c r="EO99" i="6"/>
  <c r="FA99" i="6" s="1"/>
  <c r="P5" i="9" s="1"/>
  <c r="EO100" i="6"/>
  <c r="EO101" i="6"/>
  <c r="EO102" i="6"/>
  <c r="EO103" i="6"/>
  <c r="EO104" i="6"/>
  <c r="ER104" i="6" s="1"/>
  <c r="EO105" i="6"/>
  <c r="EQ105" i="6" s="1"/>
  <c r="EO106" i="6"/>
  <c r="EW106" i="6" s="1"/>
  <c r="EO107" i="6"/>
  <c r="EO108" i="6"/>
  <c r="EW108" i="6" s="1"/>
  <c r="EO109" i="6"/>
  <c r="EU109" i="6" s="1"/>
  <c r="EO110" i="6"/>
  <c r="EO111" i="6"/>
  <c r="EO112" i="6"/>
  <c r="EV112" i="6" s="1"/>
  <c r="EO113" i="6"/>
  <c r="EQ113" i="6" s="1"/>
  <c r="EO114" i="6"/>
  <c r="EO115" i="6"/>
  <c r="EY115" i="6" s="1"/>
  <c r="EO116" i="6"/>
  <c r="EW116" i="6" s="1"/>
  <c r="EO117" i="6"/>
  <c r="EZ117" i="6" s="1"/>
  <c r="EO118" i="6"/>
  <c r="ES118" i="6" s="1"/>
  <c r="EO119" i="6"/>
  <c r="EQ119" i="6" s="1"/>
  <c r="EO120" i="6"/>
  <c r="EV120" i="6" s="1"/>
  <c r="EO121" i="6"/>
  <c r="EX121" i="6" s="1"/>
  <c r="EO122" i="6"/>
  <c r="EO123" i="6"/>
  <c r="ET123" i="6" s="1"/>
  <c r="EO124" i="6"/>
  <c r="ES124" i="6" s="1"/>
  <c r="EO125" i="6"/>
  <c r="ET125" i="6" s="1"/>
  <c r="EO126" i="6"/>
  <c r="FA126" i="6" s="1"/>
  <c r="EO127" i="6"/>
  <c r="ES127" i="6" s="1"/>
  <c r="EO128" i="6"/>
  <c r="FA128" i="6" s="1"/>
  <c r="EO129" i="6"/>
  <c r="EP129" i="6" s="1"/>
  <c r="EO130" i="6"/>
  <c r="EY130" i="6" s="1"/>
  <c r="EO131" i="6"/>
  <c r="EW131" i="6" s="1"/>
  <c r="EO132" i="6"/>
  <c r="FA132" i="6" s="1"/>
  <c r="EO133" i="6"/>
  <c r="FA133" i="6" s="1"/>
  <c r="EO134" i="6"/>
  <c r="ES134" i="6" s="1"/>
  <c r="EO135" i="6"/>
  <c r="EO136" i="6"/>
  <c r="ES136" i="6" s="1"/>
  <c r="EO137" i="6"/>
  <c r="ER137" i="6" s="1"/>
  <c r="EO138" i="6"/>
  <c r="EU138" i="6" s="1"/>
  <c r="EO139" i="6"/>
  <c r="EP139" i="6" s="1"/>
  <c r="EO140" i="6"/>
  <c r="ER140" i="6" s="1"/>
  <c r="EO141" i="6"/>
  <c r="EQ141" i="6" s="1"/>
  <c r="EO142" i="6"/>
  <c r="EU142" i="6" s="1"/>
  <c r="EO143" i="6"/>
  <c r="EP143" i="6" s="1"/>
  <c r="EO144" i="6"/>
  <c r="ER144" i="6" s="1"/>
  <c r="EO145" i="6"/>
  <c r="EQ145" i="6" s="1"/>
  <c r="EO146" i="6"/>
  <c r="EU146" i="6" s="1"/>
  <c r="EO147" i="6"/>
  <c r="EO148" i="6"/>
  <c r="ES148" i="6" s="1"/>
  <c r="EO149" i="6"/>
  <c r="EO150" i="6"/>
  <c r="EZ150" i="6" s="1"/>
  <c r="EO151" i="6"/>
  <c r="ER151" i="6" s="1"/>
  <c r="EO152" i="6"/>
  <c r="EW152" i="6" s="1"/>
  <c r="EO153" i="6"/>
  <c r="EO154" i="6"/>
  <c r="ER154" i="6" s="1"/>
  <c r="EO155" i="6"/>
  <c r="EY155" i="6" s="1"/>
  <c r="EO156" i="6"/>
  <c r="EO157" i="6"/>
  <c r="EO158" i="6"/>
  <c r="EU158" i="6" s="1"/>
  <c r="EO159" i="6"/>
  <c r="EW159" i="6" s="1"/>
  <c r="EO160" i="6"/>
  <c r="EO161" i="6"/>
  <c r="EZ161" i="6" s="1"/>
  <c r="EO162" i="6"/>
  <c r="EY162" i="6" s="1"/>
  <c r="EO163" i="6"/>
  <c r="EO164" i="6"/>
  <c r="EW164" i="6" s="1"/>
  <c r="EO165" i="6"/>
  <c r="EO166" i="6"/>
  <c r="ES166" i="6" s="1"/>
  <c r="EO167" i="6"/>
  <c r="EV167" i="6" s="1"/>
  <c r="EO168" i="6"/>
  <c r="EY168" i="6" s="1"/>
  <c r="EO169" i="6"/>
  <c r="EP169" i="6" s="1"/>
  <c r="EO170" i="6"/>
  <c r="EU170" i="6" s="1"/>
  <c r="EO171" i="6"/>
  <c r="EU171" i="6" s="1"/>
  <c r="EO172" i="6"/>
  <c r="EP172" i="6" s="1"/>
  <c r="EO173" i="6"/>
  <c r="ET173" i="6" s="1"/>
  <c r="EO174" i="6"/>
  <c r="EZ174" i="6" s="1"/>
  <c r="EO175" i="6"/>
  <c r="EO176" i="6"/>
  <c r="EP176" i="6" s="1"/>
  <c r="EO177" i="6"/>
  <c r="EO178" i="6"/>
  <c r="EO179" i="6"/>
  <c r="EU179" i="6" s="1"/>
  <c r="EO180" i="6"/>
  <c r="ET180" i="6" s="1"/>
  <c r="EO181" i="6"/>
  <c r="EO182" i="6"/>
  <c r="EZ182" i="6" s="1"/>
  <c r="EO183" i="6"/>
  <c r="EZ183" i="6" s="1"/>
  <c r="EO184" i="6"/>
  <c r="EO185" i="6"/>
  <c r="EV185" i="6" s="1"/>
  <c r="EO186" i="6"/>
  <c r="EU186" i="6" s="1"/>
  <c r="EO187" i="6"/>
  <c r="ES187" i="6" s="1"/>
  <c r="EO188" i="6"/>
  <c r="EP188" i="6" s="1"/>
  <c r="EO189" i="6"/>
  <c r="EP189" i="6" s="1"/>
  <c r="EO190" i="6"/>
  <c r="EW190" i="6" s="1"/>
  <c r="EO191" i="6"/>
  <c r="EO192" i="6"/>
  <c r="ER192" i="6" s="1"/>
  <c r="EO193" i="6"/>
  <c r="ER193" i="6" s="1"/>
  <c r="EO194" i="6"/>
  <c r="EO195" i="6"/>
  <c r="EO196" i="6"/>
  <c r="EQ196" i="6" s="1"/>
  <c r="EO197" i="6"/>
  <c r="ES197" i="6" s="1"/>
  <c r="EO198" i="6"/>
  <c r="EO199" i="6"/>
  <c r="EO200" i="6"/>
  <c r="EU200" i="6" s="1"/>
  <c r="EO201" i="6"/>
  <c r="EO202" i="6"/>
  <c r="ES202" i="6" s="1"/>
  <c r="EO203" i="6"/>
  <c r="ES203" i="6" s="1"/>
  <c r="EO204" i="6"/>
  <c r="EO205" i="6"/>
  <c r="ER205" i="6" s="1"/>
  <c r="EO206" i="6"/>
  <c r="ES206" i="6" s="1"/>
  <c r="EO207" i="6"/>
  <c r="ES207" i="6" s="1"/>
  <c r="EO208" i="6"/>
  <c r="EV208" i="6" s="1"/>
  <c r="EO209" i="6"/>
  <c r="EO210" i="6"/>
  <c r="ES210" i="6" s="1"/>
  <c r="EO211" i="6"/>
  <c r="ES211" i="6" s="1"/>
  <c r="EO212" i="6"/>
  <c r="FA212" i="6" s="1"/>
  <c r="EO213" i="6"/>
  <c r="FA213" i="6" s="1"/>
  <c r="EO214" i="6"/>
  <c r="EW214" i="6" s="1"/>
  <c r="EO215" i="6"/>
  <c r="FA215" i="6" s="1"/>
  <c r="EO216" i="6"/>
  <c r="ES216" i="6" s="1"/>
  <c r="EO217" i="6"/>
  <c r="ER217" i="6" s="1"/>
  <c r="EO218" i="6"/>
  <c r="ES218" i="6" s="1"/>
  <c r="EO219" i="6"/>
  <c r="ES219" i="6" s="1"/>
  <c r="EO220" i="6"/>
  <c r="EU220" i="6" s="1"/>
  <c r="EO221" i="6"/>
  <c r="EX221" i="6" s="1"/>
  <c r="EO222" i="6"/>
  <c r="EP222" i="6" s="1"/>
  <c r="EO223" i="6"/>
  <c r="ES223" i="6" s="1"/>
  <c r="EO224" i="6"/>
  <c r="EQ224" i="6" s="1"/>
  <c r="EU224" i="6"/>
  <c r="EO225" i="6"/>
  <c r="EX225" i="6" s="1"/>
  <c r="EO226" i="6"/>
  <c r="ES226" i="6" s="1"/>
  <c r="EO227" i="6"/>
  <c r="EO228" i="6"/>
  <c r="EQ228" i="6" s="1"/>
  <c r="EO229" i="6"/>
  <c r="EP229" i="6" s="1"/>
  <c r="EO230" i="6"/>
  <c r="EW230" i="6" s="1"/>
  <c r="EO231" i="6"/>
  <c r="EQ231" i="6" s="1"/>
  <c r="EO232" i="6"/>
  <c r="EP232" i="6" s="1"/>
  <c r="EO233" i="6"/>
  <c r="ES233" i="6" s="1"/>
  <c r="EO234" i="6"/>
  <c r="ES234" i="6" s="1"/>
  <c r="EO235" i="6"/>
  <c r="FA235" i="6" s="1"/>
  <c r="EO236" i="6"/>
  <c r="EO237" i="6"/>
  <c r="EY237" i="6" s="1"/>
  <c r="EO238" i="6"/>
  <c r="ES238" i="6" s="1"/>
  <c r="EO239" i="6"/>
  <c r="EQ239" i="6" s="1"/>
  <c r="EP240" i="6"/>
  <c r="EO5" i="6"/>
  <c r="ET5" i="6" s="1"/>
  <c r="EZ8" i="6" l="1"/>
  <c r="EZ224" i="6"/>
  <c r="FA94" i="6"/>
  <c r="EW94" i="6"/>
  <c r="EV94" i="6"/>
  <c r="ET94" i="6"/>
  <c r="ES94" i="6"/>
  <c r="EV53" i="6"/>
  <c r="EW53" i="6"/>
  <c r="EV200" i="6"/>
  <c r="EQ200" i="6"/>
  <c r="ET141" i="6"/>
  <c r="EU53" i="6"/>
  <c r="EV36" i="6"/>
  <c r="FA29" i="6"/>
  <c r="FA26" i="6"/>
  <c r="EY172" i="6"/>
  <c r="EW143" i="6"/>
  <c r="FA53" i="6"/>
  <c r="EX50" i="6"/>
  <c r="FA62" i="6"/>
  <c r="EZ240" i="6"/>
  <c r="EZ200" i="6"/>
  <c r="EZ94" i="6"/>
  <c r="EP94" i="6"/>
  <c r="EU240" i="6"/>
  <c r="EW200" i="6"/>
  <c r="FA187" i="6"/>
  <c r="EW180" i="6"/>
  <c r="EZ141" i="6"/>
  <c r="EU139" i="6"/>
  <c r="EZ116" i="6"/>
  <c r="EW89" i="6"/>
  <c r="EQ86" i="6"/>
  <c r="ET62" i="6"/>
  <c r="EP107" i="6"/>
  <c r="ET107" i="6"/>
  <c r="EX107" i="6"/>
  <c r="EQ107" i="6"/>
  <c r="EU107" i="6"/>
  <c r="EY107" i="6"/>
  <c r="ER107" i="6"/>
  <c r="EV107" i="6"/>
  <c r="EZ107" i="6"/>
  <c r="ES107" i="6"/>
  <c r="EW107" i="6"/>
  <c r="FA107" i="6"/>
  <c r="EY62" i="6"/>
  <c r="EX145" i="6"/>
  <c r="EZ129" i="6"/>
  <c r="FA97" i="6"/>
  <c r="EW26" i="6"/>
  <c r="EZ24" i="6"/>
  <c r="EZ188" i="6"/>
  <c r="ES145" i="6"/>
  <c r="FA138" i="6"/>
  <c r="EV129" i="6"/>
  <c r="EW97" i="6"/>
  <c r="ES26" i="6"/>
  <c r="EW24" i="6"/>
  <c r="EW154" i="6"/>
  <c r="EZ134" i="6"/>
  <c r="ES129" i="6"/>
  <c r="ET97" i="6"/>
  <c r="EW58" i="6"/>
  <c r="ER24" i="6"/>
  <c r="ER9" i="6"/>
  <c r="EW240" i="6"/>
  <c r="ER240" i="6"/>
  <c r="EZ205" i="6"/>
  <c r="EU176" i="6"/>
  <c r="FA240" i="6"/>
  <c r="EV240" i="6"/>
  <c r="EQ240" i="6"/>
  <c r="ES217" i="6"/>
  <c r="EX206" i="6"/>
  <c r="EW205" i="6"/>
  <c r="EP205" i="6"/>
  <c r="EQ176" i="6"/>
  <c r="ET167" i="6"/>
  <c r="EZ143" i="6"/>
  <c r="EZ142" i="6"/>
  <c r="EV141" i="6"/>
  <c r="EW140" i="6"/>
  <c r="ET119" i="6"/>
  <c r="EV97" i="6"/>
  <c r="EU82" i="6"/>
  <c r="ET40" i="6"/>
  <c r="EV28" i="6"/>
  <c r="EZ17" i="6"/>
  <c r="EW14" i="6"/>
  <c r="EV205" i="6"/>
  <c r="EY240" i="6"/>
  <c r="EW239" i="6"/>
  <c r="FA205" i="6"/>
  <c r="ET205" i="6"/>
  <c r="EY192" i="6"/>
  <c r="EW176" i="6"/>
  <c r="EZ166" i="6"/>
  <c r="EW150" i="6"/>
  <c r="ER143" i="6"/>
  <c r="FA141" i="6"/>
  <c r="ER141" i="6"/>
  <c r="EZ139" i="6"/>
  <c r="EZ138" i="6"/>
  <c r="FA119" i="6"/>
  <c r="EY118" i="6"/>
  <c r="EZ97" i="6"/>
  <c r="ER97" i="6"/>
  <c r="ES29" i="6"/>
  <c r="EU24" i="6"/>
  <c r="EY13" i="6"/>
  <c r="EX217" i="6"/>
  <c r="EY119" i="6"/>
  <c r="EY180" i="6"/>
  <c r="ER139" i="6"/>
  <c r="ES82" i="6"/>
  <c r="EY25" i="6"/>
  <c r="ET17" i="6"/>
  <c r="ES8" i="6"/>
  <c r="EV232" i="6"/>
  <c r="EZ216" i="6"/>
  <c r="ES180" i="6"/>
  <c r="EW144" i="6"/>
  <c r="EU143" i="6"/>
  <c r="EW139" i="6"/>
  <c r="EY126" i="6"/>
  <c r="EY82" i="6"/>
  <c r="FA239" i="6"/>
  <c r="EZ233" i="6"/>
  <c r="EU232" i="6"/>
  <c r="EV224" i="6"/>
  <c r="EW217" i="6"/>
  <c r="ER216" i="6"/>
  <c r="ER200" i="6"/>
  <c r="EZ192" i="6"/>
  <c r="EX180" i="6"/>
  <c r="EQ180" i="6"/>
  <c r="FA167" i="6"/>
  <c r="EW145" i="6"/>
  <c r="ES144" i="6"/>
  <c r="EY143" i="6"/>
  <c r="ES143" i="6"/>
  <c r="FA142" i="6"/>
  <c r="FA139" i="6"/>
  <c r="EV139" i="6"/>
  <c r="EQ139" i="6"/>
  <c r="FA129" i="6"/>
  <c r="ET129" i="6"/>
  <c r="EQ126" i="6"/>
  <c r="EV105" i="6"/>
  <c r="EX97" i="6"/>
  <c r="EX82" i="6"/>
  <c r="EP82" i="6"/>
  <c r="FA55" i="6"/>
  <c r="EW36" i="6"/>
  <c r="ES31" i="6"/>
  <c r="EZ29" i="6"/>
  <c r="ET26" i="6"/>
  <c r="EY24" i="6"/>
  <c r="ES24" i="6"/>
  <c r="FA17" i="6"/>
  <c r="ER17" i="6"/>
  <c r="EX14" i="6"/>
  <c r="EZ13" i="6"/>
  <c r="FA11" i="6"/>
  <c r="ER8" i="6"/>
  <c r="EZ232" i="6"/>
  <c r="ES231" i="6"/>
  <c r="FA224" i="6"/>
  <c r="EW193" i="6"/>
  <c r="EY187" i="6"/>
  <c r="EX164" i="6"/>
  <c r="FA143" i="6"/>
  <c r="EV143" i="6"/>
  <c r="EQ143" i="6"/>
  <c r="ES140" i="6"/>
  <c r="EY139" i="6"/>
  <c r="ES139" i="6"/>
  <c r="EQ130" i="6"/>
  <c r="EX129" i="6"/>
  <c r="FA109" i="6"/>
  <c r="EU90" i="6"/>
  <c r="FA82" i="6"/>
  <c r="FA48" i="6"/>
  <c r="ER36" i="6"/>
  <c r="FA24" i="6"/>
  <c r="EV24" i="6"/>
  <c r="EQ24" i="6"/>
  <c r="EV17" i="6"/>
  <c r="ES14" i="6"/>
  <c r="EY8" i="6"/>
  <c r="EP165" i="6"/>
  <c r="ET165" i="6"/>
  <c r="ER100" i="6"/>
  <c r="EW100" i="6"/>
  <c r="ER60" i="6"/>
  <c r="ES60" i="6"/>
  <c r="FA238" i="6"/>
  <c r="ES235" i="6"/>
  <c r="EY229" i="6"/>
  <c r="ET226" i="6"/>
  <c r="EP224" i="6"/>
  <c r="ER224" i="6"/>
  <c r="EW224" i="6"/>
  <c r="ES224" i="6"/>
  <c r="EY224" i="6"/>
  <c r="EW199" i="6"/>
  <c r="ES199" i="6"/>
  <c r="EU196" i="6"/>
  <c r="FA196" i="6"/>
  <c r="ES192" i="6"/>
  <c r="EW192" i="6"/>
  <c r="EP184" i="6"/>
  <c r="EY184" i="6"/>
  <c r="EU162" i="6"/>
  <c r="ER162" i="6"/>
  <c r="EW162" i="6"/>
  <c r="EQ159" i="6"/>
  <c r="EQ150" i="6"/>
  <c r="EV150" i="6"/>
  <c r="ES126" i="6"/>
  <c r="EW126" i="6"/>
  <c r="ES89" i="6"/>
  <c r="EU89" i="6"/>
  <c r="EP76" i="6"/>
  <c r="EP70" i="6"/>
  <c r="ET70" i="6"/>
  <c r="EY70" i="6"/>
  <c r="EQ58" i="6"/>
  <c r="EZ58" i="6"/>
  <c r="ER58" i="6"/>
  <c r="EV56" i="6"/>
  <c r="ER56" i="6"/>
  <c r="EW56" i="6"/>
  <c r="ER153" i="6"/>
  <c r="EW153" i="6"/>
  <c r="FA153" i="6"/>
  <c r="EQ221" i="6"/>
  <c r="ES221" i="6"/>
  <c r="FA221" i="6"/>
  <c r="ET221" i="6"/>
  <c r="EP213" i="6"/>
  <c r="EW213" i="6"/>
  <c r="ER213" i="6"/>
  <c r="EZ213" i="6"/>
  <c r="ES147" i="6"/>
  <c r="FA147" i="6"/>
  <c r="EQ44" i="6"/>
  <c r="FA44" i="6"/>
  <c r="EU44" i="6"/>
  <c r="EW221" i="6"/>
  <c r="EV213" i="6"/>
  <c r="EQ172" i="6"/>
  <c r="ET172" i="6"/>
  <c r="EU172" i="6"/>
  <c r="FA165" i="6"/>
  <c r="ES154" i="6"/>
  <c r="EZ154" i="6"/>
  <c r="EU154" i="6"/>
  <c r="EQ123" i="6"/>
  <c r="EW123" i="6"/>
  <c r="EP115" i="6"/>
  <c r="FA115" i="6"/>
  <c r="ET93" i="6"/>
  <c r="EZ93" i="6"/>
  <c r="EZ44" i="6"/>
  <c r="EQ223" i="6"/>
  <c r="EW223" i="6"/>
  <c r="FA223" i="6"/>
  <c r="EP221" i="6"/>
  <c r="ET213" i="6"/>
  <c r="EW210" i="6"/>
  <c r="ES194" i="6"/>
  <c r="EW194" i="6"/>
  <c r="FA172" i="6"/>
  <c r="EP167" i="6"/>
  <c r="EX167" i="6"/>
  <c r="ES167" i="6"/>
  <c r="EZ167" i="6"/>
  <c r="EZ165" i="6"/>
  <c r="EQ163" i="6"/>
  <c r="ET163" i="6"/>
  <c r="EY154" i="6"/>
  <c r="ET153" i="6"/>
  <c r="ES128" i="6"/>
  <c r="EV125" i="6"/>
  <c r="EZ125" i="6"/>
  <c r="EQ122" i="6"/>
  <c r="EW122" i="6"/>
  <c r="EY122" i="6"/>
  <c r="ES114" i="6"/>
  <c r="EU114" i="6"/>
  <c r="EZ114" i="6"/>
  <c r="ER98" i="6"/>
  <c r="EZ98" i="6"/>
  <c r="EV81" i="6"/>
  <c r="EZ81" i="6"/>
  <c r="ER72" i="6"/>
  <c r="EV72" i="6"/>
  <c r="FA60" i="6"/>
  <c r="ER57" i="6"/>
  <c r="EV57" i="6"/>
  <c r="EV44" i="6"/>
  <c r="FA37" i="6"/>
  <c r="EU37" i="6"/>
  <c r="EW37" i="6"/>
  <c r="EP29" i="6"/>
  <c r="ET29" i="6"/>
  <c r="EX29" i="6"/>
  <c r="EQ29" i="6"/>
  <c r="EU29" i="6"/>
  <c r="EY29" i="6"/>
  <c r="ER29" i="6"/>
  <c r="EV29" i="6"/>
  <c r="ES239" i="6"/>
  <c r="ET234" i="6"/>
  <c r="FA232" i="6"/>
  <c r="EQ232" i="6"/>
  <c r="EX230" i="6"/>
  <c r="ES225" i="6"/>
  <c r="EV220" i="6"/>
  <c r="EZ217" i="6"/>
  <c r="FA211" i="6"/>
  <c r="ET202" i="6"/>
  <c r="EP193" i="6"/>
  <c r="EY188" i="6"/>
  <c r="EY176" i="6"/>
  <c r="EU166" i="6"/>
  <c r="EV158" i="6"/>
  <c r="EZ145" i="6"/>
  <c r="ER145" i="6"/>
  <c r="EX143" i="6"/>
  <c r="ET143" i="6"/>
  <c r="EW141" i="6"/>
  <c r="EP141" i="6"/>
  <c r="EX139" i="6"/>
  <c r="ET139" i="6"/>
  <c r="EP90" i="6"/>
  <c r="EW85" i="6"/>
  <c r="EW68" i="6"/>
  <c r="EP62" i="6"/>
  <c r="EZ36" i="6"/>
  <c r="EX26" i="6"/>
  <c r="EP26" i="6"/>
  <c r="EX24" i="6"/>
  <c r="ET24" i="6"/>
  <c r="EW17" i="6"/>
  <c r="FA14" i="6"/>
  <c r="EQ175" i="6"/>
  <c r="EZ175" i="6"/>
  <c r="EP102" i="6"/>
  <c r="EX102" i="6"/>
  <c r="ES80" i="6"/>
  <c r="EZ80" i="6"/>
  <c r="EX238" i="6"/>
  <c r="EY196" i="6"/>
  <c r="EV193" i="6"/>
  <c r="ES189" i="6"/>
  <c r="EP161" i="6"/>
  <c r="ET161" i="6"/>
  <c r="EW137" i="6"/>
  <c r="EX137" i="6"/>
  <c r="FA108" i="6"/>
  <c r="ES108" i="6"/>
  <c r="ET189" i="6"/>
  <c r="ET157" i="6"/>
  <c r="ES157" i="6"/>
  <c r="EP114" i="6"/>
  <c r="ET114" i="6"/>
  <c r="EX114" i="6"/>
  <c r="ER106" i="6"/>
  <c r="EZ106" i="6"/>
  <c r="EX229" i="6"/>
  <c r="EW189" i="6"/>
  <c r="EP187" i="6"/>
  <c r="EX187" i="6"/>
  <c r="ET169" i="6"/>
  <c r="EV169" i="6"/>
  <c r="ER127" i="6"/>
  <c r="EW127" i="6"/>
  <c r="EY114" i="6"/>
  <c r="EV106" i="6"/>
  <c r="EY102" i="6"/>
  <c r="EP78" i="6"/>
  <c r="FA78" i="6"/>
  <c r="EW238" i="6"/>
  <c r="FA234" i="6"/>
  <c r="EY232" i="6"/>
  <c r="FA231" i="6"/>
  <c r="ET229" i="6"/>
  <c r="FA226" i="6"/>
  <c r="ET193" i="6"/>
  <c r="ER189" i="6"/>
  <c r="EW179" i="6"/>
  <c r="ES176" i="6"/>
  <c r="EX176" i="6"/>
  <c r="EW157" i="6"/>
  <c r="ER128" i="6"/>
  <c r="EW128" i="6"/>
  <c r="EQ118" i="6"/>
  <c r="EU118" i="6"/>
  <c r="ER114" i="6"/>
  <c r="ET106" i="6"/>
  <c r="ET102" i="6"/>
  <c r="EU98" i="6"/>
  <c r="FA98" i="6"/>
  <c r="EW78" i="6"/>
  <c r="EV76" i="6"/>
  <c r="EW76" i="6"/>
  <c r="EX189" i="6"/>
  <c r="EZ157" i="6"/>
  <c r="EP85" i="6"/>
  <c r="EV85" i="6"/>
  <c r="FA85" i="6"/>
  <c r="EX80" i="6"/>
  <c r="EQ16" i="6"/>
  <c r="EY16" i="6"/>
  <c r="EZ228" i="6"/>
  <c r="EY216" i="6"/>
  <c r="FA190" i="6"/>
  <c r="FA189" i="6"/>
  <c r="EX157" i="6"/>
  <c r="ET85" i="6"/>
  <c r="EV80" i="6"/>
  <c r="EP67" i="6"/>
  <c r="EX67" i="6"/>
  <c r="ET55" i="6"/>
  <c r="ES55" i="6"/>
  <c r="EW48" i="6"/>
  <c r="ET45" i="6"/>
  <c r="FA45" i="6"/>
  <c r="ET38" i="6"/>
  <c r="EP38" i="6"/>
  <c r="ER37" i="6"/>
  <c r="ES37" i="6"/>
  <c r="EX37" i="6"/>
  <c r="ES232" i="6"/>
  <c r="ES228" i="6"/>
  <c r="EZ225" i="6"/>
  <c r="EZ221" i="6"/>
  <c r="EV221" i="6"/>
  <c r="ER221" i="6"/>
  <c r="EW216" i="6"/>
  <c r="EV196" i="6"/>
  <c r="FA193" i="6"/>
  <c r="ES190" i="6"/>
  <c r="EZ189" i="6"/>
  <c r="EV189" i="6"/>
  <c r="EU187" i="6"/>
  <c r="ET181" i="6"/>
  <c r="EZ181" i="6"/>
  <c r="FA174" i="6"/>
  <c r="EQ174" i="6"/>
  <c r="EW171" i="6"/>
  <c r="EQ170" i="6"/>
  <c r="EZ170" i="6"/>
  <c r="ES119" i="6"/>
  <c r="EP119" i="6"/>
  <c r="EW119" i="6"/>
  <c r="EW114" i="6"/>
  <c r="EW98" i="6"/>
  <c r="EY90" i="6"/>
  <c r="ES85" i="6"/>
  <c r="ET80" i="6"/>
  <c r="ES72" i="6"/>
  <c r="FA72" i="6"/>
  <c r="EX55" i="6"/>
  <c r="EY54" i="6"/>
  <c r="ET48" i="6"/>
  <c r="EQ40" i="6"/>
  <c r="FA40" i="6"/>
  <c r="ET37" i="6"/>
  <c r="EP9" i="6"/>
  <c r="EZ9" i="6"/>
  <c r="EP238" i="6"/>
  <c r="EW234" i="6"/>
  <c r="EW232" i="6"/>
  <c r="ER232" i="6"/>
  <c r="EW231" i="6"/>
  <c r="ES229" i="6"/>
  <c r="EW226" i="6"/>
  <c r="EY221" i="6"/>
  <c r="EU221" i="6"/>
  <c r="FA210" i="6"/>
  <c r="FA202" i="6"/>
  <c r="FA200" i="6"/>
  <c r="FA194" i="6"/>
  <c r="EZ193" i="6"/>
  <c r="EP190" i="6"/>
  <c r="EY189" i="6"/>
  <c r="EU189" i="6"/>
  <c r="EQ189" i="6"/>
  <c r="ET187" i="6"/>
  <c r="EU183" i="6"/>
  <c r="FA176" i="6"/>
  <c r="ET176" i="6"/>
  <c r="EU175" i="6"/>
  <c r="FA169" i="6"/>
  <c r="EY159" i="6"/>
  <c r="ER157" i="6"/>
  <c r="EZ151" i="6"/>
  <c r="EQ129" i="6"/>
  <c r="ER129" i="6"/>
  <c r="EW129" i="6"/>
  <c r="FA127" i="6"/>
  <c r="EU119" i="6"/>
  <c r="EZ118" i="6"/>
  <c r="ER116" i="6"/>
  <c r="ET116" i="6"/>
  <c r="FA114" i="6"/>
  <c r="EV114" i="6"/>
  <c r="EQ114" i="6"/>
  <c r="EP111" i="6"/>
  <c r="EW111" i="6"/>
  <c r="EQ109" i="6"/>
  <c r="EV109" i="6"/>
  <c r="FA106" i="6"/>
  <c r="EP106" i="6"/>
  <c r="ES102" i="6"/>
  <c r="EV98" i="6"/>
  <c r="EW90" i="6"/>
  <c r="ER89" i="6"/>
  <c r="EY89" i="6"/>
  <c r="EX85" i="6"/>
  <c r="ER85" i="6"/>
  <c r="ER82" i="6"/>
  <c r="EQ82" i="6"/>
  <c r="EW82" i="6"/>
  <c r="FA80" i="6"/>
  <c r="EP80" i="6"/>
  <c r="EU78" i="6"/>
  <c r="FA76" i="6"/>
  <c r="EX75" i="6"/>
  <c r="EP75" i="6"/>
  <c r="EW72" i="6"/>
  <c r="FA71" i="6"/>
  <c r="EW67" i="6"/>
  <c r="EP66" i="6"/>
  <c r="EY66" i="6"/>
  <c r="EW55" i="6"/>
  <c r="EQ54" i="6"/>
  <c r="EP48" i="6"/>
  <c r="EY40" i="6"/>
  <c r="EY37" i="6"/>
  <c r="EQ37" i="6"/>
  <c r="EU36" i="6"/>
  <c r="FA36" i="6"/>
  <c r="ES17" i="6"/>
  <c r="EX17" i="6"/>
  <c r="EW9" i="6"/>
  <c r="EQ117" i="6"/>
  <c r="EU117" i="6"/>
  <c r="EP209" i="6"/>
  <c r="EV209" i="6"/>
  <c r="FA209" i="6"/>
  <c r="ET197" i="6"/>
  <c r="ER237" i="6"/>
  <c r="EV237" i="6"/>
  <c r="EZ237" i="6"/>
  <c r="EP208" i="6"/>
  <c r="ES208" i="6"/>
  <c r="EY208" i="6"/>
  <c r="ER185" i="6"/>
  <c r="EW185" i="6"/>
  <c r="EP183" i="6"/>
  <c r="ET183" i="6"/>
  <c r="EX183" i="6"/>
  <c r="EQ149" i="6"/>
  <c r="ER149" i="6"/>
  <c r="EW149" i="6"/>
  <c r="ER135" i="6"/>
  <c r="EQ135" i="6"/>
  <c r="EW135" i="6"/>
  <c r="ER95" i="6"/>
  <c r="EP95" i="6"/>
  <c r="EX95" i="6"/>
  <c r="ER15" i="6"/>
  <c r="EW15" i="6"/>
  <c r="ES15" i="6"/>
  <c r="FA15" i="6"/>
  <c r="ES237" i="6"/>
  <c r="EU228" i="6"/>
  <c r="FA228" i="6"/>
  <c r="EX222" i="6"/>
  <c r="EP216" i="6"/>
  <c r="EQ216" i="6"/>
  <c r="EV216" i="6"/>
  <c r="FA216" i="6"/>
  <c r="EX214" i="6"/>
  <c r="EQ213" i="6"/>
  <c r="EU213" i="6"/>
  <c r="EY213" i="6"/>
  <c r="ET209" i="6"/>
  <c r="FA208" i="6"/>
  <c r="EU208" i="6"/>
  <c r="EW207" i="6"/>
  <c r="EW206" i="6"/>
  <c r="EQ205" i="6"/>
  <c r="EU205" i="6"/>
  <c r="EY205" i="6"/>
  <c r="EQ199" i="6"/>
  <c r="FA199" i="6"/>
  <c r="EX197" i="6"/>
  <c r="EP192" i="6"/>
  <c r="EQ192" i="6"/>
  <c r="EV192" i="6"/>
  <c r="FA192" i="6"/>
  <c r="FA185" i="6"/>
  <c r="ET185" i="6"/>
  <c r="EY183" i="6"/>
  <c r="ES183" i="6"/>
  <c r="EQ179" i="6"/>
  <c r="ER179" i="6"/>
  <c r="EQ171" i="6"/>
  <c r="ER171" i="6"/>
  <c r="EP163" i="6"/>
  <c r="EW163" i="6"/>
  <c r="EU151" i="6"/>
  <c r="FA149" i="6"/>
  <c r="ET149" i="6"/>
  <c r="FA148" i="6"/>
  <c r="EV146" i="6"/>
  <c r="EV138" i="6"/>
  <c r="FA135" i="6"/>
  <c r="ET135" i="6"/>
  <c r="EX131" i="6"/>
  <c r="EY123" i="6"/>
  <c r="ES123" i="6"/>
  <c r="EW118" i="6"/>
  <c r="ER118" i="6"/>
  <c r="ET115" i="6"/>
  <c r="EZ113" i="6"/>
  <c r="EZ109" i="6"/>
  <c r="ER109" i="6"/>
  <c r="EQ106" i="6"/>
  <c r="EU106" i="6"/>
  <c r="EY106" i="6"/>
  <c r="EW102" i="6"/>
  <c r="EQ102" i="6"/>
  <c r="EP98" i="6"/>
  <c r="ET98" i="6"/>
  <c r="EX98" i="6"/>
  <c r="EW95" i="6"/>
  <c r="ET91" i="6"/>
  <c r="ES91" i="6"/>
  <c r="EP86" i="6"/>
  <c r="EY86" i="6"/>
  <c r="EU86" i="6"/>
  <c r="FA84" i="6"/>
  <c r="ES84" i="6"/>
  <c r="EZ73" i="6"/>
  <c r="EU45" i="6"/>
  <c r="ET41" i="6"/>
  <c r="EU41" i="6"/>
  <c r="EY33" i="6"/>
  <c r="ER28" i="6"/>
  <c r="EW28" i="6"/>
  <c r="ES28" i="6"/>
  <c r="EZ28" i="6"/>
  <c r="EU28" i="6"/>
  <c r="FA28" i="6"/>
  <c r="EU25" i="6"/>
  <c r="EP25" i="6"/>
  <c r="FA25" i="6"/>
  <c r="EQ25" i="6"/>
  <c r="ES22" i="6"/>
  <c r="FA22" i="6"/>
  <c r="EV16" i="6"/>
  <c r="EU13" i="6"/>
  <c r="EQ236" i="6"/>
  <c r="ES236" i="6"/>
  <c r="FA236" i="6"/>
  <c r="EW209" i="6"/>
  <c r="EQ204" i="6"/>
  <c r="EV204" i="6"/>
  <c r="EQ197" i="6"/>
  <c r="EU197" i="6"/>
  <c r="EY197" i="6"/>
  <c r="EQ191" i="6"/>
  <c r="ES191" i="6"/>
  <c r="EU182" i="6"/>
  <c r="EW182" i="6"/>
  <c r="EQ178" i="6"/>
  <c r="ER178" i="6"/>
  <c r="EP156" i="6"/>
  <c r="FA156" i="6"/>
  <c r="EW146" i="6"/>
  <c r="EX74" i="6"/>
  <c r="ES74" i="6"/>
  <c r="EQ61" i="6"/>
  <c r="EZ61" i="6"/>
  <c r="EV61" i="6"/>
  <c r="EY61" i="6"/>
  <c r="EW42" i="6"/>
  <c r="ES42" i="6"/>
  <c r="ET42" i="6"/>
  <c r="EX237" i="6"/>
  <c r="EZ236" i="6"/>
  <c r="EW229" i="6"/>
  <c r="EQ229" i="6"/>
  <c r="EY228" i="6"/>
  <c r="EW237" i="6"/>
  <c r="EQ237" i="6"/>
  <c r="EV236" i="6"/>
  <c r="FA229" i="6"/>
  <c r="EU229" i="6"/>
  <c r="EV228" i="6"/>
  <c r="EP225" i="6"/>
  <c r="ET225" i="6"/>
  <c r="EW222" i="6"/>
  <c r="EP217" i="6"/>
  <c r="ET217" i="6"/>
  <c r="EU216" i="6"/>
  <c r="EX213" i="6"/>
  <c r="ES213" i="6"/>
  <c r="EZ209" i="6"/>
  <c r="ES209" i="6"/>
  <c r="EZ208" i="6"/>
  <c r="ER208" i="6"/>
  <c r="EX205" i="6"/>
  <c r="ES205" i="6"/>
  <c r="EZ204" i="6"/>
  <c r="EP201" i="6"/>
  <c r="EZ201" i="6"/>
  <c r="EP200" i="6"/>
  <c r="ES200" i="6"/>
  <c r="EY200" i="6"/>
  <c r="EP198" i="6"/>
  <c r="EX198" i="6"/>
  <c r="EW197" i="6"/>
  <c r="ER197" i="6"/>
  <c r="ES193" i="6"/>
  <c r="EX193" i="6"/>
  <c r="EU192" i="6"/>
  <c r="FA191" i="6"/>
  <c r="EX190" i="6"/>
  <c r="EQ187" i="6"/>
  <c r="EW187" i="6"/>
  <c r="EZ185" i="6"/>
  <c r="ES185" i="6"/>
  <c r="EW183" i="6"/>
  <c r="ER183" i="6"/>
  <c r="EY182" i="6"/>
  <c r="EZ179" i="6"/>
  <c r="EZ178" i="6"/>
  <c r="EZ171" i="6"/>
  <c r="EX169" i="6"/>
  <c r="EY163" i="6"/>
  <c r="ET160" i="6"/>
  <c r="EU160" i="6"/>
  <c r="EP159" i="6"/>
  <c r="ET159" i="6"/>
  <c r="EQ155" i="6"/>
  <c r="ET155" i="6"/>
  <c r="ES152" i="6"/>
  <c r="EZ149" i="6"/>
  <c r="ES149" i="6"/>
  <c r="ER147" i="6"/>
  <c r="EW147" i="6"/>
  <c r="EQ138" i="6"/>
  <c r="EY135" i="6"/>
  <c r="ES135" i="6"/>
  <c r="ET131" i="6"/>
  <c r="EP126" i="6"/>
  <c r="EU126" i="6"/>
  <c r="EP125" i="6"/>
  <c r="FA125" i="6"/>
  <c r="EX123" i="6"/>
  <c r="FA118" i="6"/>
  <c r="EV118" i="6"/>
  <c r="EU113" i="6"/>
  <c r="EW109" i="6"/>
  <c r="EX106" i="6"/>
  <c r="ES106" i="6"/>
  <c r="FA102" i="6"/>
  <c r="EU102" i="6"/>
  <c r="EY98" i="6"/>
  <c r="ES98" i="6"/>
  <c r="EP97" i="6"/>
  <c r="EQ97" i="6"/>
  <c r="EU97" i="6"/>
  <c r="EY97" i="6"/>
  <c r="ET95" i="6"/>
  <c r="EU94" i="6"/>
  <c r="EP93" i="6"/>
  <c r="EW93" i="6"/>
  <c r="ER93" i="6"/>
  <c r="FA93" i="6"/>
  <c r="EP89" i="6"/>
  <c r="ET89" i="6"/>
  <c r="EX89" i="6"/>
  <c r="EQ89" i="6"/>
  <c r="EV89" i="6"/>
  <c r="FA89" i="6"/>
  <c r="FA87" i="6"/>
  <c r="ET87" i="6"/>
  <c r="ES78" i="6"/>
  <c r="EX78" i="6"/>
  <c r="EQ78" i="6"/>
  <c r="EY78" i="6"/>
  <c r="EP71" i="6"/>
  <c r="EW71" i="6"/>
  <c r="EZ64" i="6"/>
  <c r="ER62" i="6"/>
  <c r="EV62" i="6"/>
  <c r="EZ62" i="6"/>
  <c r="EQ62" i="6"/>
  <c r="EW62" i="6"/>
  <c r="ES62" i="6"/>
  <c r="EX62" i="6"/>
  <c r="ES59" i="6"/>
  <c r="EX59" i="6"/>
  <c r="EW59" i="6"/>
  <c r="ER54" i="6"/>
  <c r="EW54" i="6"/>
  <c r="ES54" i="6"/>
  <c r="EZ54" i="6"/>
  <c r="EU54" i="6"/>
  <c r="FA54" i="6"/>
  <c r="EW35" i="6"/>
  <c r="FA35" i="6"/>
  <c r="EY28" i="6"/>
  <c r="EZ20" i="6"/>
  <c r="EP20" i="6"/>
  <c r="EV20" i="6"/>
  <c r="ER7" i="6"/>
  <c r="ES7" i="6"/>
  <c r="FA7" i="6"/>
  <c r="ET237" i="6"/>
  <c r="EQ215" i="6"/>
  <c r="ES215" i="6"/>
  <c r="EQ212" i="6"/>
  <c r="EV212" i="6"/>
  <c r="EZ197" i="6"/>
  <c r="EV149" i="6"/>
  <c r="EP146" i="6"/>
  <c r="ER146" i="6"/>
  <c r="EZ146" i="6"/>
  <c r="EU135" i="6"/>
  <c r="EQ101" i="6"/>
  <c r="EV101" i="6"/>
  <c r="ET83" i="6"/>
  <c r="EW83" i="6"/>
  <c r="ER73" i="6"/>
  <c r="EY73" i="6"/>
  <c r="EU73" i="6"/>
  <c r="ES51" i="6"/>
  <c r="FA51" i="6"/>
  <c r="ET51" i="6"/>
  <c r="EW51" i="6"/>
  <c r="EP34" i="6"/>
  <c r="FA34" i="6"/>
  <c r="ES34" i="6"/>
  <c r="EW34" i="6"/>
  <c r="EW30" i="6"/>
  <c r="EX30" i="6"/>
  <c r="ES21" i="6"/>
  <c r="EX21" i="6"/>
  <c r="EQ21" i="6"/>
  <c r="EZ21" i="6"/>
  <c r="ET21" i="6"/>
  <c r="FA21" i="6"/>
  <c r="ES6" i="6"/>
  <c r="EX6" i="6"/>
  <c r="FA6" i="6"/>
  <c r="FA237" i="6"/>
  <c r="EU237" i="6"/>
  <c r="EP237" i="6"/>
  <c r="EU236" i="6"/>
  <c r="ER229" i="6"/>
  <c r="EV229" i="6"/>
  <c r="EZ229" i="6"/>
  <c r="EW215" i="6"/>
  <c r="EP214" i="6"/>
  <c r="ES214" i="6"/>
  <c r="EU212" i="6"/>
  <c r="EX209" i="6"/>
  <c r="ER209" i="6"/>
  <c r="EW208" i="6"/>
  <c r="EQ208" i="6"/>
  <c r="EQ207" i="6"/>
  <c r="FA207" i="6"/>
  <c r="EP206" i="6"/>
  <c r="FA206" i="6"/>
  <c r="ES204" i="6"/>
  <c r="FA197" i="6"/>
  <c r="EV197" i="6"/>
  <c r="EP197" i="6"/>
  <c r="EW191" i="6"/>
  <c r="EX185" i="6"/>
  <c r="EP185" i="6"/>
  <c r="FA183" i="6"/>
  <c r="EV183" i="6"/>
  <c r="EQ183" i="6"/>
  <c r="ER182" i="6"/>
  <c r="EV178" i="6"/>
  <c r="ER173" i="6"/>
  <c r="EX173" i="6"/>
  <c r="EU156" i="6"/>
  <c r="EQ151" i="6"/>
  <c r="EW151" i="6"/>
  <c r="EX149" i="6"/>
  <c r="EP149" i="6"/>
  <c r="ER148" i="6"/>
  <c r="EW148" i="6"/>
  <c r="FA146" i="6"/>
  <c r="EQ146" i="6"/>
  <c r="EX135" i="6"/>
  <c r="EP135" i="6"/>
  <c r="EP131" i="6"/>
  <c r="ER123" i="6"/>
  <c r="EP123" i="6"/>
  <c r="EU123" i="6"/>
  <c r="FA123" i="6"/>
  <c r="EY121" i="6"/>
  <c r="EP118" i="6"/>
  <c r="ET118" i="6"/>
  <c r="EX118" i="6"/>
  <c r="EU115" i="6"/>
  <c r="EW115" i="6"/>
  <c r="EX110" i="6"/>
  <c r="EZ110" i="6"/>
  <c r="EP109" i="6"/>
  <c r="ES109" i="6"/>
  <c r="EY109" i="6"/>
  <c r="ER102" i="6"/>
  <c r="EV102" i="6"/>
  <c r="EZ102" i="6"/>
  <c r="ES95" i="6"/>
  <c r="FA88" i="6"/>
  <c r="EP83" i="6"/>
  <c r="FA79" i="6"/>
  <c r="EY74" i="6"/>
  <c r="ES73" i="6"/>
  <c r="ES61" i="6"/>
  <c r="EP51" i="6"/>
  <c r="ER45" i="6"/>
  <c r="EQ45" i="6"/>
  <c r="EV45" i="6"/>
  <c r="EZ45" i="6"/>
  <c r="EP45" i="6"/>
  <c r="EW45" i="6"/>
  <c r="ES45" i="6"/>
  <c r="EX45" i="6"/>
  <c r="FA42" i="6"/>
  <c r="EX34" i="6"/>
  <c r="EW33" i="6"/>
  <c r="ES33" i="6"/>
  <c r="EX33" i="6"/>
  <c r="EV21" i="6"/>
  <c r="EP16" i="6"/>
  <c r="ER16" i="6"/>
  <c r="EW16" i="6"/>
  <c r="ES16" i="6"/>
  <c r="EZ16" i="6"/>
  <c r="EU16" i="6"/>
  <c r="FA16" i="6"/>
  <c r="EP13" i="6"/>
  <c r="ET13" i="6"/>
  <c r="EX13" i="6"/>
  <c r="EQ13" i="6"/>
  <c r="EV13" i="6"/>
  <c r="FA13" i="6"/>
  <c r="ER13" i="6"/>
  <c r="EW13" i="6"/>
  <c r="FA10" i="6"/>
  <c r="EP6" i="6"/>
  <c r="FB242" i="6"/>
  <c r="GG242" i="6" s="1"/>
  <c r="EV60" i="6"/>
  <c r="EW60" i="6"/>
  <c r="EP8" i="6"/>
  <c r="EQ8" i="6"/>
  <c r="EV8" i="6"/>
  <c r="FA8" i="6"/>
  <c r="EQ85" i="6"/>
  <c r="EU85" i="6"/>
  <c r="EY85" i="6"/>
  <c r="ER80" i="6"/>
  <c r="EW80" i="6"/>
  <c r="EZ60" i="6"/>
  <c r="EU58" i="6"/>
  <c r="FA58" i="6"/>
  <c r="EQ57" i="6"/>
  <c r="EZ57" i="6"/>
  <c r="ER53" i="6"/>
  <c r="EZ53" i="6"/>
  <c r="ER48" i="6"/>
  <c r="EZ48" i="6"/>
  <c r="EP40" i="6"/>
  <c r="EW40" i="6"/>
  <c r="ES32" i="6"/>
  <c r="EZ32" i="6"/>
  <c r="ES27" i="6"/>
  <c r="EW27" i="6"/>
  <c r="ET9" i="6"/>
  <c r="FA9" i="6"/>
  <c r="EU8" i="6"/>
  <c r="FB265" i="6"/>
  <c r="GU265" i="6" s="1"/>
  <c r="FB267" i="6"/>
  <c r="FB269" i="6"/>
  <c r="GX269" i="6" s="1"/>
  <c r="FB271" i="6"/>
  <c r="HB271" i="6" s="1"/>
  <c r="FB273" i="6"/>
  <c r="HB273" i="6" s="1"/>
  <c r="FB244" i="6"/>
  <c r="GX244" i="6" s="1"/>
  <c r="FB246" i="6"/>
  <c r="GZ246" i="6" s="1"/>
  <c r="FB248" i="6"/>
  <c r="GP248" i="6" s="1"/>
  <c r="FB250" i="6"/>
  <c r="HC250" i="6" s="1"/>
  <c r="FB252" i="6"/>
  <c r="GT252" i="6" s="1"/>
  <c r="FB254" i="6"/>
  <c r="GN254" i="6" s="1"/>
  <c r="FB256" i="6"/>
  <c r="GY256" i="6" s="1"/>
  <c r="FB258" i="6"/>
  <c r="HA258" i="6" s="1"/>
  <c r="FB260" i="6"/>
  <c r="GY260" i="6" s="1"/>
  <c r="FB262" i="6"/>
  <c r="GI262" i="6" s="1"/>
  <c r="FB264" i="6"/>
  <c r="GZ264" i="6" s="1"/>
  <c r="FB266" i="6"/>
  <c r="GE266" i="6" s="1"/>
  <c r="FB268" i="6"/>
  <c r="GV268" i="6" s="1"/>
  <c r="FB270" i="6"/>
  <c r="GV270" i="6" s="1"/>
  <c r="FB272" i="6"/>
  <c r="GN272" i="6" s="1"/>
  <c r="FB274" i="6"/>
  <c r="GV274" i="6" s="1"/>
  <c r="ER238" i="6"/>
  <c r="ET238" i="6"/>
  <c r="EY236" i="6"/>
  <c r="EQ235" i="6"/>
  <c r="EW235" i="6"/>
  <c r="EX233" i="6"/>
  <c r="EP228" i="6"/>
  <c r="ER228" i="6"/>
  <c r="EW228" i="6"/>
  <c r="ER226" i="6"/>
  <c r="EP226" i="6"/>
  <c r="EX226" i="6"/>
  <c r="EW225" i="6"/>
  <c r="ER225" i="6"/>
  <c r="ES222" i="6"/>
  <c r="FA220" i="6"/>
  <c r="FA219" i="6"/>
  <c r="EW218" i="6"/>
  <c r="FA217" i="6"/>
  <c r="EV217" i="6"/>
  <c r="FA214" i="6"/>
  <c r="EZ212" i="6"/>
  <c r="ES212" i="6"/>
  <c r="ET210" i="6"/>
  <c r="EQ209" i="6"/>
  <c r="EU209" i="6"/>
  <c r="EY209" i="6"/>
  <c r="ER206" i="6"/>
  <c r="ET206" i="6"/>
  <c r="EY204" i="6"/>
  <c r="EQ203" i="6"/>
  <c r="EW203" i="6"/>
  <c r="EX201" i="6"/>
  <c r="ES201" i="6"/>
  <c r="EW198" i="6"/>
  <c r="EP196" i="6"/>
  <c r="ER196" i="6"/>
  <c r="EW196" i="6"/>
  <c r="ER194" i="6"/>
  <c r="EP194" i="6"/>
  <c r="EX194" i="6"/>
  <c r="EQ188" i="6"/>
  <c r="ET188" i="6"/>
  <c r="EQ186" i="6"/>
  <c r="EZ186" i="6"/>
  <c r="ET184" i="6"/>
  <c r="ER181" i="6"/>
  <c r="EP181" i="6"/>
  <c r="FA181" i="6"/>
  <c r="FA179" i="6"/>
  <c r="EV179" i="6"/>
  <c r="EW178" i="6"/>
  <c r="EY175" i="6"/>
  <c r="ES175" i="6"/>
  <c r="ER174" i="6"/>
  <c r="EV174" i="6"/>
  <c r="FA171" i="6"/>
  <c r="EV171" i="6"/>
  <c r="ER169" i="6"/>
  <c r="EW169" i="6"/>
  <c r="EQ167" i="6"/>
  <c r="EU167" i="6"/>
  <c r="EY167" i="6"/>
  <c r="FA163" i="6"/>
  <c r="EU163" i="6"/>
  <c r="EQ162" i="6"/>
  <c r="EV162" i="6"/>
  <c r="FA162" i="6"/>
  <c r="FA160" i="6"/>
  <c r="FA159" i="6"/>
  <c r="EU159" i="6"/>
  <c r="EX155" i="6"/>
  <c r="ES155" i="6"/>
  <c r="EZ153" i="6"/>
  <c r="FA151" i="6"/>
  <c r="EV151" i="6"/>
  <c r="EP150" i="6"/>
  <c r="ES150" i="6"/>
  <c r="EY150" i="6"/>
  <c r="EZ147" i="6"/>
  <c r="EP142" i="6"/>
  <c r="EQ142" i="6"/>
  <c r="EW142" i="6"/>
  <c r="ES142" i="6"/>
  <c r="EY142" i="6"/>
  <c r="ER136" i="6"/>
  <c r="EW136" i="6"/>
  <c r="FA136" i="6"/>
  <c r="EY134" i="6"/>
  <c r="EQ131" i="6"/>
  <c r="EU131" i="6"/>
  <c r="EY131" i="6"/>
  <c r="ER131" i="6"/>
  <c r="EV131" i="6"/>
  <c r="EZ131" i="6"/>
  <c r="EP130" i="6"/>
  <c r="ES130" i="6"/>
  <c r="EZ130" i="6"/>
  <c r="EU130" i="6"/>
  <c r="FA130" i="6"/>
  <c r="EZ127" i="6"/>
  <c r="ER124" i="6"/>
  <c r="EW124" i="6"/>
  <c r="FA124" i="6"/>
  <c r="FA120" i="6"/>
  <c r="FA113" i="6"/>
  <c r="ER112" i="6"/>
  <c r="EZ112" i="6"/>
  <c r="ES112" i="6"/>
  <c r="FA112" i="6"/>
  <c r="FA103" i="6"/>
  <c r="ES103" i="6"/>
  <c r="EW103" i="6"/>
  <c r="ER74" i="6"/>
  <c r="EV74" i="6"/>
  <c r="EZ74" i="6"/>
  <c r="EP74" i="6"/>
  <c r="EU74" i="6"/>
  <c r="FA74" i="6"/>
  <c r="EQ74" i="6"/>
  <c r="EW74" i="6"/>
  <c r="FA70" i="6"/>
  <c r="EP69" i="6"/>
  <c r="EQ69" i="6"/>
  <c r="EV69" i="6"/>
  <c r="FA69" i="6"/>
  <c r="ER69" i="6"/>
  <c r="EY69" i="6"/>
  <c r="ES69" i="6"/>
  <c r="EZ69" i="6"/>
  <c r="FA66" i="6"/>
  <c r="EP65" i="6"/>
  <c r="EQ65" i="6"/>
  <c r="EV65" i="6"/>
  <c r="FA65" i="6"/>
  <c r="ER65" i="6"/>
  <c r="EY65" i="6"/>
  <c r="ES65" i="6"/>
  <c r="EZ65" i="6"/>
  <c r="EW63" i="6"/>
  <c r="ER49" i="6"/>
  <c r="EP49" i="6"/>
  <c r="EU49" i="6"/>
  <c r="FA49" i="6"/>
  <c r="EQ49" i="6"/>
  <c r="EX49" i="6"/>
  <c r="ES49" i="6"/>
  <c r="EY49" i="6"/>
  <c r="ES23" i="6"/>
  <c r="EQ20" i="6"/>
  <c r="EU20" i="6"/>
  <c r="EY20" i="6"/>
  <c r="ER20" i="6"/>
  <c r="EW20" i="6"/>
  <c r="ES20" i="6"/>
  <c r="EX20" i="6"/>
  <c r="EQ18" i="6"/>
  <c r="EP18" i="6"/>
  <c r="EX18" i="6"/>
  <c r="ET18" i="6"/>
  <c r="EW18" i="6"/>
  <c r="FA12" i="6"/>
  <c r="ER5" i="6"/>
  <c r="EQ233" i="6"/>
  <c r="EU233" i="6"/>
  <c r="EY233" i="6"/>
  <c r="ER230" i="6"/>
  <c r="ET230" i="6"/>
  <c r="EQ227" i="6"/>
  <c r="EW227" i="6"/>
  <c r="EP220" i="6"/>
  <c r="ER220" i="6"/>
  <c r="EW220" i="6"/>
  <c r="EQ195" i="6"/>
  <c r="EW195" i="6"/>
  <c r="ES164" i="6"/>
  <c r="EY164" i="6"/>
  <c r="EQ160" i="6"/>
  <c r="EW160" i="6"/>
  <c r="EQ133" i="6"/>
  <c r="ER133" i="6"/>
  <c r="EX133" i="6"/>
  <c r="ES133" i="6"/>
  <c r="EZ133" i="6"/>
  <c r="EQ121" i="6"/>
  <c r="EV121" i="6"/>
  <c r="EZ121" i="6"/>
  <c r="ER121" i="6"/>
  <c r="EW121" i="6"/>
  <c r="FA121" i="6"/>
  <c r="EQ110" i="6"/>
  <c r="EU110" i="6"/>
  <c r="EY110" i="6"/>
  <c r="EP110" i="6"/>
  <c r="EV110" i="6"/>
  <c r="FA110" i="6"/>
  <c r="ER110" i="6"/>
  <c r="EW110" i="6"/>
  <c r="ER99" i="6"/>
  <c r="G5" i="9" s="1"/>
  <c r="ET99" i="6"/>
  <c r="I5" i="9" s="1"/>
  <c r="ES99" i="6"/>
  <c r="H5" i="9" s="1"/>
  <c r="EW99" i="6"/>
  <c r="L5" i="9" s="1"/>
  <c r="EW92" i="6"/>
  <c r="FA92" i="6"/>
  <c r="EP5" i="6"/>
  <c r="EV5" i="6"/>
  <c r="EQ5" i="6"/>
  <c r="EZ5" i="6"/>
  <c r="EU5" i="6"/>
  <c r="EP236" i="6"/>
  <c r="ER236" i="6"/>
  <c r="EW236" i="6"/>
  <c r="ER234" i="6"/>
  <c r="EP234" i="6"/>
  <c r="EX234" i="6"/>
  <c r="EW233" i="6"/>
  <c r="ER233" i="6"/>
  <c r="ES230" i="6"/>
  <c r="FA227" i="6"/>
  <c r="FA225" i="6"/>
  <c r="EV225" i="6"/>
  <c r="FA222" i="6"/>
  <c r="EZ220" i="6"/>
  <c r="ES220" i="6"/>
  <c r="ET218" i="6"/>
  <c r="EQ217" i="6"/>
  <c r="EU217" i="6"/>
  <c r="EY217" i="6"/>
  <c r="ER214" i="6"/>
  <c r="ET214" i="6"/>
  <c r="EY212" i="6"/>
  <c r="EQ211" i="6"/>
  <c r="EW211" i="6"/>
  <c r="EP204" i="6"/>
  <c r="ER204" i="6"/>
  <c r="EW204" i="6"/>
  <c r="ER202" i="6"/>
  <c r="EP202" i="6"/>
  <c r="EX202" i="6"/>
  <c r="EW201" i="6"/>
  <c r="ER201" i="6"/>
  <c r="ES198" i="6"/>
  <c r="FA195" i="6"/>
  <c r="EP179" i="6"/>
  <c r="ET179" i="6"/>
  <c r="EX179" i="6"/>
  <c r="ES178" i="6"/>
  <c r="EY178" i="6"/>
  <c r="EW175" i="6"/>
  <c r="ER175" i="6"/>
  <c r="ES173" i="6"/>
  <c r="EZ173" i="6"/>
  <c r="EP171" i="6"/>
  <c r="ET171" i="6"/>
  <c r="EX171" i="6"/>
  <c r="ER166" i="6"/>
  <c r="EY166" i="6"/>
  <c r="ET164" i="6"/>
  <c r="ER163" i="6"/>
  <c r="EV163" i="6"/>
  <c r="EZ163" i="6"/>
  <c r="EY160" i="6"/>
  <c r="ES160" i="6"/>
  <c r="ER159" i="6"/>
  <c r="EV159" i="6"/>
  <c r="EZ159" i="6"/>
  <c r="ER158" i="6"/>
  <c r="EQ158" i="6"/>
  <c r="FA158" i="6"/>
  <c r="EQ156" i="6"/>
  <c r="ET156" i="6"/>
  <c r="EW155" i="6"/>
  <c r="EQ153" i="6"/>
  <c r="ES153" i="6"/>
  <c r="EX153" i="6"/>
  <c r="EP151" i="6"/>
  <c r="ET151" i="6"/>
  <c r="EX151" i="6"/>
  <c r="EP147" i="6"/>
  <c r="ET147" i="6"/>
  <c r="EX147" i="6"/>
  <c r="EQ147" i="6"/>
  <c r="EU147" i="6"/>
  <c r="EY147" i="6"/>
  <c r="EU134" i="6"/>
  <c r="EW133" i="6"/>
  <c r="ER132" i="6"/>
  <c r="ES132" i="6"/>
  <c r="EW132" i="6"/>
  <c r="EP127" i="6"/>
  <c r="ET127" i="6"/>
  <c r="EX127" i="6"/>
  <c r="EQ127" i="6"/>
  <c r="EU127" i="6"/>
  <c r="EY127" i="6"/>
  <c r="EU121" i="6"/>
  <c r="EP113" i="6"/>
  <c r="ER113" i="6"/>
  <c r="EW113" i="6"/>
  <c r="ES113" i="6"/>
  <c r="EY113" i="6"/>
  <c r="ET110" i="6"/>
  <c r="EP105" i="6"/>
  <c r="ER105" i="6"/>
  <c r="EW105" i="6"/>
  <c r="ES105" i="6"/>
  <c r="EZ105" i="6"/>
  <c r="EU105" i="6"/>
  <c r="FA105" i="6"/>
  <c r="EP101" i="6"/>
  <c r="ER101" i="6"/>
  <c r="EW101" i="6"/>
  <c r="ES101" i="6"/>
  <c r="EZ101" i="6"/>
  <c r="EU101" i="6"/>
  <c r="FA101" i="6"/>
  <c r="EX99" i="6"/>
  <c r="M5" i="9" s="1"/>
  <c r="EX94" i="6"/>
  <c r="EQ94" i="6"/>
  <c r="ER94" i="6"/>
  <c r="ER70" i="6"/>
  <c r="EV70" i="6"/>
  <c r="EZ70" i="6"/>
  <c r="EQ70" i="6"/>
  <c r="EW70" i="6"/>
  <c r="ES70" i="6"/>
  <c r="EX70" i="6"/>
  <c r="ER66" i="6"/>
  <c r="EV66" i="6"/>
  <c r="EZ66" i="6"/>
  <c r="EQ66" i="6"/>
  <c r="EW66" i="6"/>
  <c r="ES66" i="6"/>
  <c r="EX66" i="6"/>
  <c r="ET50" i="6"/>
  <c r="ES50" i="6"/>
  <c r="EW50" i="6"/>
  <c r="ER41" i="6"/>
  <c r="EQ41" i="6"/>
  <c r="EW41" i="6"/>
  <c r="EP41" i="6"/>
  <c r="EX41" i="6"/>
  <c r="ES41" i="6"/>
  <c r="EY41" i="6"/>
  <c r="EQ32" i="6"/>
  <c r="EU32" i="6"/>
  <c r="EY32" i="6"/>
  <c r="EP32" i="6"/>
  <c r="EV32" i="6"/>
  <c r="FA32" i="6"/>
  <c r="ER32" i="6"/>
  <c r="EW32" i="6"/>
  <c r="ER19" i="6"/>
  <c r="EW19" i="6"/>
  <c r="ES19" i="6"/>
  <c r="FA19" i="6"/>
  <c r="EV12" i="6"/>
  <c r="EQ10" i="6"/>
  <c r="EP10" i="6"/>
  <c r="EX10" i="6"/>
  <c r="ES10" i="6"/>
  <c r="ET10" i="6"/>
  <c r="EX5" i="6"/>
  <c r="ET233" i="6"/>
  <c r="FA218" i="6"/>
  <c r="ET201" i="6"/>
  <c r="EP177" i="6"/>
  <c r="EZ177" i="6"/>
  <c r="ER155" i="6"/>
  <c r="EV155" i="6"/>
  <c r="EZ155" i="6"/>
  <c r="EP120" i="6"/>
  <c r="EX120" i="6"/>
  <c r="ES120" i="6"/>
  <c r="EZ120" i="6"/>
  <c r="EY5" i="6"/>
  <c r="FA233" i="6"/>
  <c r="EV233" i="6"/>
  <c r="EP233" i="6"/>
  <c r="FA230" i="6"/>
  <c r="EP230" i="6"/>
  <c r="ES227" i="6"/>
  <c r="EQ225" i="6"/>
  <c r="EU225" i="6"/>
  <c r="EY225" i="6"/>
  <c r="ER222" i="6"/>
  <c r="ET222" i="6"/>
  <c r="EY220" i="6"/>
  <c r="EQ220" i="6"/>
  <c r="EQ219" i="6"/>
  <c r="EW219" i="6"/>
  <c r="EP212" i="6"/>
  <c r="ER212" i="6"/>
  <c r="EW212" i="6"/>
  <c r="ER210" i="6"/>
  <c r="EP210" i="6"/>
  <c r="EX210" i="6"/>
  <c r="FA204" i="6"/>
  <c r="EU204" i="6"/>
  <c r="FA203" i="6"/>
  <c r="EW202" i="6"/>
  <c r="FA201" i="6"/>
  <c r="EV201" i="6"/>
  <c r="FA198" i="6"/>
  <c r="EZ196" i="6"/>
  <c r="ES196" i="6"/>
  <c r="ES195" i="6"/>
  <c r="ET194" i="6"/>
  <c r="EQ193" i="6"/>
  <c r="EU193" i="6"/>
  <c r="EY193" i="6"/>
  <c r="ER190" i="6"/>
  <c r="ET190" i="6"/>
  <c r="EU188" i="6"/>
  <c r="ER187" i="6"/>
  <c r="EV187" i="6"/>
  <c r="EZ187" i="6"/>
  <c r="ES182" i="6"/>
  <c r="EV181" i="6"/>
  <c r="EY179" i="6"/>
  <c r="ES179" i="6"/>
  <c r="FA178" i="6"/>
  <c r="EU178" i="6"/>
  <c r="ET177" i="6"/>
  <c r="FA175" i="6"/>
  <c r="EV175" i="6"/>
  <c r="EU174" i="6"/>
  <c r="EW173" i="6"/>
  <c r="EY171" i="6"/>
  <c r="ES171" i="6"/>
  <c r="EZ169" i="6"/>
  <c r="ES169" i="6"/>
  <c r="EP168" i="6"/>
  <c r="ET168" i="6"/>
  <c r="EW167" i="6"/>
  <c r="ER167" i="6"/>
  <c r="EW166" i="6"/>
  <c r="ER165" i="6"/>
  <c r="EV165" i="6"/>
  <c r="EQ164" i="6"/>
  <c r="EX163" i="6"/>
  <c r="ES163" i="6"/>
  <c r="EZ162" i="6"/>
  <c r="ES162" i="6"/>
  <c r="EX160" i="6"/>
  <c r="EP160" i="6"/>
  <c r="EX159" i="6"/>
  <c r="ES159" i="6"/>
  <c r="EZ158" i="6"/>
  <c r="EY156" i="6"/>
  <c r="FA155" i="6"/>
  <c r="EU155" i="6"/>
  <c r="EP155" i="6"/>
  <c r="EP154" i="6"/>
  <c r="EQ154" i="6"/>
  <c r="EV154" i="6"/>
  <c r="FA154" i="6"/>
  <c r="EV153" i="6"/>
  <c r="EY151" i="6"/>
  <c r="ES151" i="6"/>
  <c r="FA150" i="6"/>
  <c r="EU150" i="6"/>
  <c r="EV147" i="6"/>
  <c r="EV142" i="6"/>
  <c r="EP138" i="6"/>
  <c r="ER138" i="6"/>
  <c r="EW138" i="6"/>
  <c r="ES138" i="6"/>
  <c r="EY138" i="6"/>
  <c r="EQ137" i="6"/>
  <c r="ES137" i="6"/>
  <c r="EZ137" i="6"/>
  <c r="EV137" i="6"/>
  <c r="FA137" i="6"/>
  <c r="EV133" i="6"/>
  <c r="FA131" i="6"/>
  <c r="ES131" i="6"/>
  <c r="EW130" i="6"/>
  <c r="EV127" i="6"/>
  <c r="EQ125" i="6"/>
  <c r="ER125" i="6"/>
  <c r="EW125" i="6"/>
  <c r="ES125" i="6"/>
  <c r="EX125" i="6"/>
  <c r="EP122" i="6"/>
  <c r="ES122" i="6"/>
  <c r="FA122" i="6"/>
  <c r="EU122" i="6"/>
  <c r="ES121" i="6"/>
  <c r="ET120" i="6"/>
  <c r="EV113" i="6"/>
  <c r="EW112" i="6"/>
  <c r="ES110" i="6"/>
  <c r="EY105" i="6"/>
  <c r="EY101" i="6"/>
  <c r="EP99" i="6"/>
  <c r="E6" i="9" s="1"/>
  <c r="EY94" i="6"/>
  <c r="ES92" i="6"/>
  <c r="EQ79" i="6"/>
  <c r="ET79" i="6"/>
  <c r="EU79" i="6"/>
  <c r="EY79" i="6"/>
  <c r="EQ77" i="6"/>
  <c r="EZ77" i="6"/>
  <c r="ET74" i="6"/>
  <c r="EU70" i="6"/>
  <c r="EW69" i="6"/>
  <c r="EU66" i="6"/>
  <c r="EW65" i="6"/>
  <c r="ER52" i="6"/>
  <c r="EW52" i="6"/>
  <c r="EZ50" i="6"/>
  <c r="EW49" i="6"/>
  <c r="ES47" i="6"/>
  <c r="EW47" i="6"/>
  <c r="EZ47" i="6"/>
  <c r="EP44" i="6"/>
  <c r="ET44" i="6"/>
  <c r="EX44" i="6"/>
  <c r="ER44" i="6"/>
  <c r="EW44" i="6"/>
  <c r="ES44" i="6"/>
  <c r="EY44" i="6"/>
  <c r="FA41" i="6"/>
  <c r="EX32" i="6"/>
  <c r="EQ30" i="6"/>
  <c r="ET30" i="6"/>
  <c r="EP30" i="6"/>
  <c r="FA30" i="6"/>
  <c r="ES30" i="6"/>
  <c r="ET20" i="6"/>
  <c r="FA18" i="6"/>
  <c r="ES5" i="6"/>
  <c r="EW5" i="6"/>
  <c r="FA5" i="6"/>
  <c r="ER218" i="6"/>
  <c r="EP218" i="6"/>
  <c r="EX218" i="6"/>
  <c r="EQ201" i="6"/>
  <c r="EU201" i="6"/>
  <c r="EY201" i="6"/>
  <c r="ER198" i="6"/>
  <c r="ET198" i="6"/>
  <c r="EP175" i="6"/>
  <c r="ET175" i="6"/>
  <c r="EX175" i="6"/>
  <c r="EP134" i="6"/>
  <c r="EQ134" i="6"/>
  <c r="EV134" i="6"/>
  <c r="FA134" i="6"/>
  <c r="ER134" i="6"/>
  <c r="EW134" i="6"/>
  <c r="EW104" i="6"/>
  <c r="EV104" i="6"/>
  <c r="EZ104" i="6"/>
  <c r="ES39" i="6"/>
  <c r="EZ39" i="6"/>
  <c r="EW39" i="6"/>
  <c r="EP12" i="6"/>
  <c r="ER12" i="6"/>
  <c r="EW12" i="6"/>
  <c r="EQ12" i="6"/>
  <c r="EY12" i="6"/>
  <c r="ES12" i="6"/>
  <c r="EZ12" i="6"/>
  <c r="GM242" i="6"/>
  <c r="EQ93" i="6"/>
  <c r="EU93" i="6"/>
  <c r="EY93" i="6"/>
  <c r="ER91" i="6"/>
  <c r="EP91" i="6"/>
  <c r="EX91" i="6"/>
  <c r="ER90" i="6"/>
  <c r="ES90" i="6"/>
  <c r="EX90" i="6"/>
  <c r="ER87" i="6"/>
  <c r="EP87" i="6"/>
  <c r="EX87" i="6"/>
  <c r="ER86" i="6"/>
  <c r="ES86" i="6"/>
  <c r="EX86" i="6"/>
  <c r="ER81" i="6"/>
  <c r="EU81" i="6"/>
  <c r="ES75" i="6"/>
  <c r="EW75" i="6"/>
  <c r="EP61" i="6"/>
  <c r="ER61" i="6"/>
  <c r="EW61" i="6"/>
  <c r="EP58" i="6"/>
  <c r="ET58" i="6"/>
  <c r="EX58" i="6"/>
  <c r="EP57" i="6"/>
  <c r="ES57" i="6"/>
  <c r="EY57" i="6"/>
  <c r="EQ48" i="6"/>
  <c r="EU48" i="6"/>
  <c r="EY48" i="6"/>
  <c r="ER40" i="6"/>
  <c r="EV40" i="6"/>
  <c r="EZ40" i="6"/>
  <c r="EQ38" i="6"/>
  <c r="ES38" i="6"/>
  <c r="FA38" i="6"/>
  <c r="EP36" i="6"/>
  <c r="ET36" i="6"/>
  <c r="EX36" i="6"/>
  <c r="ER33" i="6"/>
  <c r="EP33" i="6"/>
  <c r="EU33" i="6"/>
  <c r="FA33" i="6"/>
  <c r="ER25" i="6"/>
  <c r="ES25" i="6"/>
  <c r="EX25" i="6"/>
  <c r="EQ22" i="6"/>
  <c r="EP22" i="6"/>
  <c r="EX22" i="6"/>
  <c r="EQ9" i="6"/>
  <c r="EU9" i="6"/>
  <c r="EY9" i="6"/>
  <c r="EQ6" i="6"/>
  <c r="ET6" i="6"/>
  <c r="EY146" i="6"/>
  <c r="ES146" i="6"/>
  <c r="FA145" i="6"/>
  <c r="EV145" i="6"/>
  <c r="FA144" i="6"/>
  <c r="EX141" i="6"/>
  <c r="ES141" i="6"/>
  <c r="FA140" i="6"/>
  <c r="EZ135" i="6"/>
  <c r="EV135" i="6"/>
  <c r="EZ123" i="6"/>
  <c r="EV123" i="6"/>
  <c r="EX119" i="6"/>
  <c r="EX93" i="6"/>
  <c r="ES93" i="6"/>
  <c r="EW91" i="6"/>
  <c r="FA90" i="6"/>
  <c r="ET90" i="6"/>
  <c r="EW87" i="6"/>
  <c r="FA86" i="6"/>
  <c r="ET86" i="6"/>
  <c r="ER83" i="6"/>
  <c r="ES83" i="6"/>
  <c r="FA83" i="6"/>
  <c r="EY81" i="6"/>
  <c r="ER78" i="6"/>
  <c r="EV78" i="6"/>
  <c r="EZ78" i="6"/>
  <c r="ES76" i="6"/>
  <c r="ER76" i="6"/>
  <c r="EZ76" i="6"/>
  <c r="EP73" i="6"/>
  <c r="EQ73" i="6"/>
  <c r="EV73" i="6"/>
  <c r="FA73" i="6"/>
  <c r="ET71" i="6"/>
  <c r="ES71" i="6"/>
  <c r="ES67" i="6"/>
  <c r="FA67" i="6"/>
  <c r="ES64" i="6"/>
  <c r="ER64" i="6"/>
  <c r="FA61" i="6"/>
  <c r="EU61" i="6"/>
  <c r="EY58" i="6"/>
  <c r="ES58" i="6"/>
  <c r="FA57" i="6"/>
  <c r="EU57" i="6"/>
  <c r="ES56" i="6"/>
  <c r="FA56" i="6"/>
  <c r="EP54" i="6"/>
  <c r="ET54" i="6"/>
  <c r="EX54" i="6"/>
  <c r="EP53" i="6"/>
  <c r="ES53" i="6"/>
  <c r="EY53" i="6"/>
  <c r="EX48" i="6"/>
  <c r="ES48" i="6"/>
  <c r="EX40" i="6"/>
  <c r="ES40" i="6"/>
  <c r="EW38" i="6"/>
  <c r="EY36" i="6"/>
  <c r="ES36" i="6"/>
  <c r="EQ34" i="6"/>
  <c r="ET34" i="6"/>
  <c r="ET33" i="6"/>
  <c r="EP28" i="6"/>
  <c r="ET28" i="6"/>
  <c r="EX28" i="6"/>
  <c r="EZ25" i="6"/>
  <c r="ET25" i="6"/>
  <c r="EW22" i="6"/>
  <c r="ER21" i="6"/>
  <c r="EP21" i="6"/>
  <c r="EU21" i="6"/>
  <c r="EY21" i="6"/>
  <c r="EQ17" i="6"/>
  <c r="EU17" i="6"/>
  <c r="EY17" i="6"/>
  <c r="EQ14" i="6"/>
  <c r="ET14" i="6"/>
  <c r="ER11" i="6"/>
  <c r="EW11" i="6"/>
  <c r="EX9" i="6"/>
  <c r="ES9" i="6"/>
  <c r="EW6" i="6"/>
  <c r="GG267" i="6"/>
  <c r="FB241" i="6"/>
  <c r="GG241" i="6" s="1"/>
  <c r="FB243" i="6"/>
  <c r="GG243" i="6" s="1"/>
  <c r="FB245" i="6"/>
  <c r="GK245" i="6" s="1"/>
  <c r="FB247" i="6"/>
  <c r="HA247" i="6" s="1"/>
  <c r="FB249" i="6"/>
  <c r="GG249" i="6" s="1"/>
  <c r="FB251" i="6"/>
  <c r="HC251" i="6" s="1"/>
  <c r="FB253" i="6"/>
  <c r="GL253" i="6" s="1"/>
  <c r="FB255" i="6"/>
  <c r="GX255" i="6" s="1"/>
  <c r="FB257" i="6"/>
  <c r="GT257" i="6" s="1"/>
  <c r="FB259" i="6"/>
  <c r="GU259" i="6" s="1"/>
  <c r="FB261" i="6"/>
  <c r="GL261" i="6" s="1"/>
  <c r="FB263" i="6"/>
  <c r="GS263" i="6" s="1"/>
  <c r="GX254" i="6"/>
  <c r="HB244" i="6"/>
  <c r="GT244" i="6"/>
  <c r="GP244" i="6"/>
  <c r="GL244" i="6"/>
  <c r="GD244" i="6"/>
  <c r="GS248" i="6"/>
  <c r="HC252" i="6"/>
  <c r="GY252" i="6"/>
  <c r="GE252" i="6"/>
  <c r="GZ252" i="6"/>
  <c r="GQ252" i="6"/>
  <c r="GP252" i="6"/>
  <c r="GK256" i="6"/>
  <c r="HC260" i="6"/>
  <c r="GU260" i="6"/>
  <c r="GQ260" i="6"/>
  <c r="GM260" i="6"/>
  <c r="GE260" i="6"/>
  <c r="GZ260" i="6"/>
  <c r="GT260" i="6"/>
  <c r="GJ260" i="6"/>
  <c r="GD260" i="6"/>
  <c r="GX260" i="6"/>
  <c r="GN260" i="6"/>
  <c r="GH260" i="6"/>
  <c r="GZ268" i="6"/>
  <c r="GR268" i="6"/>
  <c r="GN268" i="6"/>
  <c r="GJ268" i="6"/>
  <c r="GY268" i="6"/>
  <c r="GT268" i="6"/>
  <c r="GO268" i="6"/>
  <c r="GD268" i="6"/>
  <c r="HC268" i="6"/>
  <c r="GX268" i="6"/>
  <c r="GM268" i="6"/>
  <c r="GH268" i="6"/>
  <c r="HA268" i="6"/>
  <c r="GP268" i="6"/>
  <c r="GK268" i="6"/>
  <c r="GE268" i="6"/>
  <c r="GL268" i="6"/>
  <c r="HB272" i="6"/>
  <c r="GG244" i="6"/>
  <c r="GM244" i="6"/>
  <c r="GR244" i="6"/>
  <c r="GW244" i="6"/>
  <c r="HC244" i="6"/>
  <c r="GR250" i="6"/>
  <c r="GU252" i="6"/>
  <c r="GW254" i="6"/>
  <c r="GF260" i="6"/>
  <c r="GP260" i="6"/>
  <c r="HA260" i="6"/>
  <c r="HA267" i="6"/>
  <c r="GI244" i="6"/>
  <c r="GN244" i="6"/>
  <c r="GS244" i="6"/>
  <c r="GY244" i="6"/>
  <c r="GI250" i="6"/>
  <c r="GV252" i="6"/>
  <c r="GF258" i="6"/>
  <c r="GG260" i="6"/>
  <c r="GR260" i="6"/>
  <c r="HB260" i="6"/>
  <c r="GG268" i="6"/>
  <c r="GH242" i="6"/>
  <c r="GD246" i="6"/>
  <c r="HB250" i="6"/>
  <c r="GP250" i="6"/>
  <c r="GL250" i="6"/>
  <c r="GV250" i="6"/>
  <c r="GF250" i="6"/>
  <c r="GZ250" i="6"/>
  <c r="GE250" i="6"/>
  <c r="GI254" i="6"/>
  <c r="GT254" i="6"/>
  <c r="GY258" i="6"/>
  <c r="GU258" i="6"/>
  <c r="GE258" i="6"/>
  <c r="GN258" i="6"/>
  <c r="GH258" i="6"/>
  <c r="GL258" i="6"/>
  <c r="GJ262" i="6"/>
  <c r="GU262" i="6"/>
  <c r="GR266" i="6"/>
  <c r="HC266" i="6"/>
  <c r="GX266" i="6"/>
  <c r="GH266" i="6"/>
  <c r="GI266" i="6"/>
  <c r="GD266" i="6"/>
  <c r="HB266" i="6"/>
  <c r="GQ266" i="6"/>
  <c r="GN270" i="6"/>
  <c r="GY270" i="6"/>
  <c r="GM270" i="6"/>
  <c r="GZ274" i="6"/>
  <c r="GN274" i="6"/>
  <c r="GJ274" i="6"/>
  <c r="GX274" i="6"/>
  <c r="GS274" i="6"/>
  <c r="HB274" i="6"/>
  <c r="GW274" i="6"/>
  <c r="GG274" i="6"/>
  <c r="H5" i="10" s="1"/>
  <c r="HA274" i="6"/>
  <c r="GK274" i="6"/>
  <c r="GE274" i="6"/>
  <c r="GO274" i="6"/>
  <c r="GI274" i="6"/>
  <c r="GE244" i="6"/>
  <c r="GJ244" i="6"/>
  <c r="GO244" i="6"/>
  <c r="GU244" i="6"/>
  <c r="GZ244" i="6"/>
  <c r="GM250" i="6"/>
  <c r="HA252" i="6"/>
  <c r="GR254" i="6"/>
  <c r="GK260" i="6"/>
  <c r="GV260" i="6"/>
  <c r="GW268" i="6"/>
  <c r="GE265" i="6"/>
  <c r="GW259" i="6"/>
  <c r="GI259" i="6"/>
  <c r="HB263" i="6"/>
  <c r="HB267" i="6"/>
  <c r="GX267" i="6"/>
  <c r="GT267" i="6"/>
  <c r="GP267" i="6"/>
  <c r="GL267" i="6"/>
  <c r="GH267" i="6"/>
  <c r="GD267" i="6"/>
  <c r="GY267" i="6"/>
  <c r="GS267" i="6"/>
  <c r="GN267" i="6"/>
  <c r="GI267" i="6"/>
  <c r="HC267" i="6"/>
  <c r="GW267" i="6"/>
  <c r="GR267" i="6"/>
  <c r="GM267" i="6"/>
  <c r="GZ267" i="6"/>
  <c r="GU267" i="6"/>
  <c r="GO267" i="6"/>
  <c r="GJ267" i="6"/>
  <c r="GE267" i="6"/>
  <c r="GV267" i="6"/>
  <c r="GF267" i="6"/>
  <c r="GQ267" i="6"/>
  <c r="GQ271" i="6"/>
  <c r="GG271" i="6"/>
  <c r="GJ242" i="6"/>
  <c r="GU243" i="6"/>
  <c r="GF244" i="6"/>
  <c r="GK244" i="6"/>
  <c r="GQ244" i="6"/>
  <c r="GV244" i="6"/>
  <c r="HA244" i="6"/>
  <c r="GY246" i="6"/>
  <c r="GN250" i="6"/>
  <c r="GY250" i="6"/>
  <c r="GH252" i="6"/>
  <c r="HB252" i="6"/>
  <c r="GK258" i="6"/>
  <c r="GV258" i="6"/>
  <c r="GL260" i="6"/>
  <c r="GW260" i="6"/>
  <c r="GU263" i="6"/>
  <c r="GK267" i="6"/>
  <c r="HB268" i="6"/>
  <c r="GW253" i="6"/>
  <c r="GG261" i="6"/>
  <c r="HB265" i="6"/>
  <c r="GX265" i="6"/>
  <c r="GP265" i="6"/>
  <c r="GL265" i="6"/>
  <c r="GH265" i="6"/>
  <c r="HC265" i="6"/>
  <c r="GW265" i="6"/>
  <c r="GR265" i="6"/>
  <c r="GG265" i="6"/>
  <c r="GY265" i="6"/>
  <c r="GS265" i="6"/>
  <c r="GI265" i="6"/>
  <c r="GZ269" i="6"/>
  <c r="GE269" i="6"/>
  <c r="GI269" i="6"/>
  <c r="GQ269" i="6"/>
  <c r="GX273" i="6"/>
  <c r="GT273" i="6"/>
  <c r="GP273" i="6"/>
  <c r="GH273" i="6"/>
  <c r="GD273" i="6"/>
  <c r="HC273" i="6"/>
  <c r="GR273" i="6"/>
  <c r="GM273" i="6"/>
  <c r="GG273" i="6"/>
  <c r="GV273" i="6"/>
  <c r="GQ273" i="6"/>
  <c r="GK273" i="6"/>
  <c r="GZ273" i="6"/>
  <c r="GU273" i="6"/>
  <c r="GO273" i="6"/>
  <c r="GE273" i="6"/>
  <c r="GY273" i="6"/>
  <c r="GS273" i="6"/>
  <c r="GI273" i="6"/>
  <c r="GV241" i="6"/>
  <c r="GL245" i="6"/>
  <c r="GI253" i="6"/>
  <c r="GL257" i="6"/>
  <c r="GK265" i="6"/>
  <c r="EX239" i="6"/>
  <c r="ET239" i="6"/>
  <c r="EP239" i="6"/>
  <c r="EY238" i="6"/>
  <c r="EU238" i="6"/>
  <c r="EQ238" i="6"/>
  <c r="EX235" i="6"/>
  <c r="ET235" i="6"/>
  <c r="EP235" i="6"/>
  <c r="EY234" i="6"/>
  <c r="EU234" i="6"/>
  <c r="EQ234" i="6"/>
  <c r="EX231" i="6"/>
  <c r="ET231" i="6"/>
  <c r="EP231" i="6"/>
  <c r="EY230" i="6"/>
  <c r="EU230" i="6"/>
  <c r="EQ230" i="6"/>
  <c r="EX227" i="6"/>
  <c r="ET227" i="6"/>
  <c r="EP227" i="6"/>
  <c r="EY226" i="6"/>
  <c r="EU226" i="6"/>
  <c r="EQ226" i="6"/>
  <c r="EX223" i="6"/>
  <c r="ET223" i="6"/>
  <c r="EP223" i="6"/>
  <c r="EY222" i="6"/>
  <c r="EU222" i="6"/>
  <c r="EQ222" i="6"/>
  <c r="EX219" i="6"/>
  <c r="ET219" i="6"/>
  <c r="EP219" i="6"/>
  <c r="EY218" i="6"/>
  <c r="EU218" i="6"/>
  <c r="EQ218" i="6"/>
  <c r="EX215" i="6"/>
  <c r="ET215" i="6"/>
  <c r="EP215" i="6"/>
  <c r="EY214" i="6"/>
  <c r="EU214" i="6"/>
  <c r="EQ214" i="6"/>
  <c r="EX211" i="6"/>
  <c r="ET211" i="6"/>
  <c r="EP211" i="6"/>
  <c r="EY210" i="6"/>
  <c r="EU210" i="6"/>
  <c r="EQ210" i="6"/>
  <c r="EX207" i="6"/>
  <c r="ET207" i="6"/>
  <c r="EP207" i="6"/>
  <c r="EY206" i="6"/>
  <c r="EU206" i="6"/>
  <c r="EQ206" i="6"/>
  <c r="EX203" i="6"/>
  <c r="ET203" i="6"/>
  <c r="EP203" i="6"/>
  <c r="EY202" i="6"/>
  <c r="EU202" i="6"/>
  <c r="EQ202" i="6"/>
  <c r="EX199" i="6"/>
  <c r="ET199" i="6"/>
  <c r="EP199" i="6"/>
  <c r="EY198" i="6"/>
  <c r="EU198" i="6"/>
  <c r="EQ198" i="6"/>
  <c r="EX195" i="6"/>
  <c r="ET195" i="6"/>
  <c r="EP195" i="6"/>
  <c r="EY194" i="6"/>
  <c r="EU194" i="6"/>
  <c r="EQ194" i="6"/>
  <c r="EX191" i="6"/>
  <c r="ET191" i="6"/>
  <c r="EP191" i="6"/>
  <c r="EY190" i="6"/>
  <c r="EU190" i="6"/>
  <c r="EQ190" i="6"/>
  <c r="FA188" i="6"/>
  <c r="EW188" i="6"/>
  <c r="FA186" i="6"/>
  <c r="EV186" i="6"/>
  <c r="FA184" i="6"/>
  <c r="EU184" i="6"/>
  <c r="EP182" i="6"/>
  <c r="ET182" i="6"/>
  <c r="EX182" i="6"/>
  <c r="EW181" i="6"/>
  <c r="ER180" i="6"/>
  <c r="EV180" i="6"/>
  <c r="EZ180" i="6"/>
  <c r="FA177" i="6"/>
  <c r="EV177" i="6"/>
  <c r="EW174" i="6"/>
  <c r="EQ173" i="6"/>
  <c r="EU173" i="6"/>
  <c r="EY173" i="6"/>
  <c r="EW172" i="6"/>
  <c r="FA170" i="6"/>
  <c r="EV170" i="6"/>
  <c r="FA168" i="6"/>
  <c r="EU168" i="6"/>
  <c r="EP166" i="6"/>
  <c r="ET166" i="6"/>
  <c r="EX166" i="6"/>
  <c r="EW165" i="6"/>
  <c r="ER164" i="6"/>
  <c r="EV164" i="6"/>
  <c r="EZ164" i="6"/>
  <c r="FA161" i="6"/>
  <c r="EV161" i="6"/>
  <c r="EW158" i="6"/>
  <c r="EQ157" i="6"/>
  <c r="EU157" i="6"/>
  <c r="EY157" i="6"/>
  <c r="EW156" i="6"/>
  <c r="EP186" i="6"/>
  <c r="ET186" i="6"/>
  <c r="EX186" i="6"/>
  <c r="ER184" i="6"/>
  <c r="EV184" i="6"/>
  <c r="EZ184" i="6"/>
  <c r="EQ177" i="6"/>
  <c r="EU177" i="6"/>
  <c r="EY177" i="6"/>
  <c r="EP170" i="6"/>
  <c r="ET170" i="6"/>
  <c r="EX170" i="6"/>
  <c r="ER168" i="6"/>
  <c r="EV168" i="6"/>
  <c r="EZ168" i="6"/>
  <c r="EQ161" i="6"/>
  <c r="EU161" i="6"/>
  <c r="EY161" i="6"/>
  <c r="EZ239" i="6"/>
  <c r="EV239" i="6"/>
  <c r="ER239" i="6"/>
  <c r="EZ235" i="6"/>
  <c r="EV235" i="6"/>
  <c r="ER235" i="6"/>
  <c r="EZ231" i="6"/>
  <c r="EV231" i="6"/>
  <c r="ER231" i="6"/>
  <c r="EZ227" i="6"/>
  <c r="EV227" i="6"/>
  <c r="ER227" i="6"/>
  <c r="EZ223" i="6"/>
  <c r="EV223" i="6"/>
  <c r="ER223" i="6"/>
  <c r="EZ219" i="6"/>
  <c r="EV219" i="6"/>
  <c r="ER219" i="6"/>
  <c r="EZ215" i="6"/>
  <c r="EV215" i="6"/>
  <c r="ER215" i="6"/>
  <c r="EZ211" i="6"/>
  <c r="EV211" i="6"/>
  <c r="ER211" i="6"/>
  <c r="EZ207" i="6"/>
  <c r="EV207" i="6"/>
  <c r="ER207" i="6"/>
  <c r="EZ203" i="6"/>
  <c r="EV203" i="6"/>
  <c r="ER203" i="6"/>
  <c r="EZ199" i="6"/>
  <c r="EV199" i="6"/>
  <c r="ER199" i="6"/>
  <c r="EZ195" i="6"/>
  <c r="EV195" i="6"/>
  <c r="ER195" i="6"/>
  <c r="EZ191" i="6"/>
  <c r="EV191" i="6"/>
  <c r="ER191" i="6"/>
  <c r="ER188" i="6"/>
  <c r="EV188" i="6"/>
  <c r="EY186" i="6"/>
  <c r="ES186" i="6"/>
  <c r="EX184" i="6"/>
  <c r="ES184" i="6"/>
  <c r="EQ181" i="6"/>
  <c r="EU181" i="6"/>
  <c r="EY181" i="6"/>
  <c r="EX177" i="6"/>
  <c r="ES177" i="6"/>
  <c r="EP174" i="6"/>
  <c r="ET174" i="6"/>
  <c r="EX174" i="6"/>
  <c r="ER172" i="6"/>
  <c r="EV172" i="6"/>
  <c r="EZ172" i="6"/>
  <c r="EY170" i="6"/>
  <c r="ES170" i="6"/>
  <c r="EX168" i="6"/>
  <c r="ES168" i="6"/>
  <c r="EQ165" i="6"/>
  <c r="EU165" i="6"/>
  <c r="EY165" i="6"/>
  <c r="EX161" i="6"/>
  <c r="ES161" i="6"/>
  <c r="EP158" i="6"/>
  <c r="ET158" i="6"/>
  <c r="EX158" i="6"/>
  <c r="ER156" i="6"/>
  <c r="EV156" i="6"/>
  <c r="EZ156" i="6"/>
  <c r="ER152" i="6"/>
  <c r="EV152" i="6"/>
  <c r="EZ152" i="6"/>
  <c r="EP152" i="6"/>
  <c r="ET152" i="6"/>
  <c r="EX152" i="6"/>
  <c r="EQ152" i="6"/>
  <c r="EU152" i="6"/>
  <c r="EY152" i="6"/>
  <c r="EX240" i="6"/>
  <c r="ET240" i="6"/>
  <c r="EY239" i="6"/>
  <c r="EU239" i="6"/>
  <c r="EZ238" i="6"/>
  <c r="EV238" i="6"/>
  <c r="EX236" i="6"/>
  <c r="ET236" i="6"/>
  <c r="EY235" i="6"/>
  <c r="EU235" i="6"/>
  <c r="EZ234" i="6"/>
  <c r="EV234" i="6"/>
  <c r="EX232" i="6"/>
  <c r="ET232" i="6"/>
  <c r="EY231" i="6"/>
  <c r="EU231" i="6"/>
  <c r="EZ230" i="6"/>
  <c r="EV230" i="6"/>
  <c r="EX228" i="6"/>
  <c r="ET228" i="6"/>
  <c r="EY227" i="6"/>
  <c r="EU227" i="6"/>
  <c r="EZ226" i="6"/>
  <c r="EV226" i="6"/>
  <c r="EX224" i="6"/>
  <c r="ET224" i="6"/>
  <c r="EY223" i="6"/>
  <c r="EU223" i="6"/>
  <c r="EZ222" i="6"/>
  <c r="EV222" i="6"/>
  <c r="EX220" i="6"/>
  <c r="ET220" i="6"/>
  <c r="EY219" i="6"/>
  <c r="EU219" i="6"/>
  <c r="EZ218" i="6"/>
  <c r="EV218" i="6"/>
  <c r="EX216" i="6"/>
  <c r="ET216" i="6"/>
  <c r="EY215" i="6"/>
  <c r="EU215" i="6"/>
  <c r="EZ214" i="6"/>
  <c r="EV214" i="6"/>
  <c r="EX212" i="6"/>
  <c r="ET212" i="6"/>
  <c r="EY211" i="6"/>
  <c r="EU211" i="6"/>
  <c r="EZ210" i="6"/>
  <c r="EV210" i="6"/>
  <c r="EX208" i="6"/>
  <c r="ET208" i="6"/>
  <c r="EY207" i="6"/>
  <c r="EU207" i="6"/>
  <c r="EZ206" i="6"/>
  <c r="EV206" i="6"/>
  <c r="EX204" i="6"/>
  <c r="ET204" i="6"/>
  <c r="EY203" i="6"/>
  <c r="EU203" i="6"/>
  <c r="EZ202" i="6"/>
  <c r="EV202" i="6"/>
  <c r="EX200" i="6"/>
  <c r="ET200" i="6"/>
  <c r="EY199" i="6"/>
  <c r="EU199" i="6"/>
  <c r="EZ198" i="6"/>
  <c r="EV198" i="6"/>
  <c r="EX196" i="6"/>
  <c r="ET196" i="6"/>
  <c r="EY195" i="6"/>
  <c r="EU195" i="6"/>
  <c r="EZ194" i="6"/>
  <c r="EV194" i="6"/>
  <c r="EX192" i="6"/>
  <c r="ET192" i="6"/>
  <c r="EY191" i="6"/>
  <c r="EU191" i="6"/>
  <c r="EZ190" i="6"/>
  <c r="EV190" i="6"/>
  <c r="EX188" i="6"/>
  <c r="ES188" i="6"/>
  <c r="EW186" i="6"/>
  <c r="ER186" i="6"/>
  <c r="EQ185" i="6"/>
  <c r="EU185" i="6"/>
  <c r="EY185" i="6"/>
  <c r="EW184" i="6"/>
  <c r="EQ184" i="6"/>
  <c r="FA182" i="6"/>
  <c r="EV182" i="6"/>
  <c r="EQ182" i="6"/>
  <c r="EX181" i="6"/>
  <c r="ES181" i="6"/>
  <c r="FA180" i="6"/>
  <c r="EU180" i="6"/>
  <c r="EP180" i="6"/>
  <c r="EP178" i="6"/>
  <c r="ET178" i="6"/>
  <c r="EX178" i="6"/>
  <c r="EW177" i="6"/>
  <c r="ER177" i="6"/>
  <c r="ER176" i="6"/>
  <c r="EV176" i="6"/>
  <c r="EZ176" i="6"/>
  <c r="EY174" i="6"/>
  <c r="ES174" i="6"/>
  <c r="FA173" i="6"/>
  <c r="EV173" i="6"/>
  <c r="EP173" i="6"/>
  <c r="EX172" i="6"/>
  <c r="ES172" i="6"/>
  <c r="EW170" i="6"/>
  <c r="ER170" i="6"/>
  <c r="EQ169" i="6"/>
  <c r="EU169" i="6"/>
  <c r="EY169" i="6"/>
  <c r="EW168" i="6"/>
  <c r="EQ168" i="6"/>
  <c r="FA166" i="6"/>
  <c r="EV166" i="6"/>
  <c r="EQ166" i="6"/>
  <c r="EX165" i="6"/>
  <c r="ES165" i="6"/>
  <c r="FA164" i="6"/>
  <c r="EU164" i="6"/>
  <c r="EP164" i="6"/>
  <c r="EP162" i="6"/>
  <c r="ET162" i="6"/>
  <c r="EX162" i="6"/>
  <c r="EW161" i="6"/>
  <c r="ER161" i="6"/>
  <c r="ER160" i="6"/>
  <c r="EV160" i="6"/>
  <c r="EZ160" i="6"/>
  <c r="EY158" i="6"/>
  <c r="ES158" i="6"/>
  <c r="FA157" i="6"/>
  <c r="EV157" i="6"/>
  <c r="EP157" i="6"/>
  <c r="EX156" i="6"/>
  <c r="ES156" i="6"/>
  <c r="FA152" i="6"/>
  <c r="EP153" i="6"/>
  <c r="EY148" i="6"/>
  <c r="EU148" i="6"/>
  <c r="EQ148" i="6"/>
  <c r="ET145" i="6"/>
  <c r="EP145" i="6"/>
  <c r="EY144" i="6"/>
  <c r="EU144" i="6"/>
  <c r="EQ144" i="6"/>
  <c r="EY140" i="6"/>
  <c r="EU140" i="6"/>
  <c r="EQ140" i="6"/>
  <c r="ET137" i="6"/>
  <c r="EP137" i="6"/>
  <c r="EY136" i="6"/>
  <c r="EU136" i="6"/>
  <c r="EQ136" i="6"/>
  <c r="ET133" i="6"/>
  <c r="EP133" i="6"/>
  <c r="EY132" i="6"/>
  <c r="EU132" i="6"/>
  <c r="EQ132" i="6"/>
  <c r="EY128" i="6"/>
  <c r="EU128" i="6"/>
  <c r="EQ128" i="6"/>
  <c r="EY124" i="6"/>
  <c r="EU124" i="6"/>
  <c r="EQ124" i="6"/>
  <c r="EW117" i="6"/>
  <c r="ER117" i="6"/>
  <c r="EQ116" i="6"/>
  <c r="EU116" i="6"/>
  <c r="EY116" i="6"/>
  <c r="FA111" i="6"/>
  <c r="ES111" i="6"/>
  <c r="EQ108" i="6"/>
  <c r="EU108" i="6"/>
  <c r="EY108" i="6"/>
  <c r="EP108" i="6"/>
  <c r="ET108" i="6"/>
  <c r="EX108" i="6"/>
  <c r="ER103" i="6"/>
  <c r="EV103" i="6"/>
  <c r="EZ103" i="6"/>
  <c r="EQ103" i="6"/>
  <c r="EU103" i="6"/>
  <c r="EY103" i="6"/>
  <c r="FA100" i="6"/>
  <c r="ES100" i="6"/>
  <c r="EW96" i="6"/>
  <c r="ER150" i="6"/>
  <c r="EX148" i="6"/>
  <c r="ET148" i="6"/>
  <c r="EP148" i="6"/>
  <c r="EX144" i="6"/>
  <c r="ET144" i="6"/>
  <c r="EP144" i="6"/>
  <c r="ER142" i="6"/>
  <c r="EX140" i="6"/>
  <c r="ET140" i="6"/>
  <c r="EP140" i="6"/>
  <c r="EX136" i="6"/>
  <c r="ET136" i="6"/>
  <c r="EP136" i="6"/>
  <c r="EX132" i="6"/>
  <c r="ET132" i="6"/>
  <c r="EP132" i="6"/>
  <c r="EV130" i="6"/>
  <c r="ER130" i="6"/>
  <c r="EX128" i="6"/>
  <c r="ET128" i="6"/>
  <c r="EP128" i="6"/>
  <c r="EZ126" i="6"/>
  <c r="EV126" i="6"/>
  <c r="ER126" i="6"/>
  <c r="EX124" i="6"/>
  <c r="ET124" i="6"/>
  <c r="EP124" i="6"/>
  <c r="EZ122" i="6"/>
  <c r="EV122" i="6"/>
  <c r="ER122" i="6"/>
  <c r="EQ120" i="6"/>
  <c r="EU120" i="6"/>
  <c r="EY120" i="6"/>
  <c r="FA117" i="6"/>
  <c r="EV117" i="6"/>
  <c r="EX116" i="6"/>
  <c r="ES116" i="6"/>
  <c r="ER115" i="6"/>
  <c r="EV115" i="6"/>
  <c r="EZ115" i="6"/>
  <c r="EQ115" i="6"/>
  <c r="EX111" i="6"/>
  <c r="EV108" i="6"/>
  <c r="EQ104" i="6"/>
  <c r="EU104" i="6"/>
  <c r="EY104" i="6"/>
  <c r="EP104" i="6"/>
  <c r="ET104" i="6"/>
  <c r="EX104" i="6"/>
  <c r="ET103" i="6"/>
  <c r="EZ100" i="6"/>
  <c r="EQ88" i="6"/>
  <c r="EU88" i="6"/>
  <c r="EY88" i="6"/>
  <c r="ER88" i="6"/>
  <c r="EV88" i="6"/>
  <c r="EZ88" i="6"/>
  <c r="EP88" i="6"/>
  <c r="ET88" i="6"/>
  <c r="EX88" i="6"/>
  <c r="EP117" i="6"/>
  <c r="ET117" i="6"/>
  <c r="EX117" i="6"/>
  <c r="ER111" i="6"/>
  <c r="EV111" i="6"/>
  <c r="EZ111" i="6"/>
  <c r="EQ111" i="6"/>
  <c r="EU111" i="6"/>
  <c r="EY111" i="6"/>
  <c r="EQ100" i="6"/>
  <c r="EU100" i="6"/>
  <c r="EY100" i="6"/>
  <c r="EP100" i="6"/>
  <c r="ET100" i="6"/>
  <c r="EX100" i="6"/>
  <c r="EQ96" i="6"/>
  <c r="EU96" i="6"/>
  <c r="EY96" i="6"/>
  <c r="ER96" i="6"/>
  <c r="EV96" i="6"/>
  <c r="EZ96" i="6"/>
  <c r="EP96" i="6"/>
  <c r="ET96" i="6"/>
  <c r="EX96" i="6"/>
  <c r="EX154" i="6"/>
  <c r="ET154" i="6"/>
  <c r="EY153" i="6"/>
  <c r="EU153" i="6"/>
  <c r="EX150" i="6"/>
  <c r="ET150" i="6"/>
  <c r="EY149" i="6"/>
  <c r="EU149" i="6"/>
  <c r="EZ148" i="6"/>
  <c r="EV148" i="6"/>
  <c r="EX146" i="6"/>
  <c r="ET146" i="6"/>
  <c r="EY145" i="6"/>
  <c r="EU145" i="6"/>
  <c r="EZ144" i="6"/>
  <c r="EV144" i="6"/>
  <c r="EX142" i="6"/>
  <c r="ET142" i="6"/>
  <c r="EY141" i="6"/>
  <c r="EU141" i="6"/>
  <c r="EZ140" i="6"/>
  <c r="EV140" i="6"/>
  <c r="EX138" i="6"/>
  <c r="ET138" i="6"/>
  <c r="EY137" i="6"/>
  <c r="EU137" i="6"/>
  <c r="EZ136" i="6"/>
  <c r="EV136" i="6"/>
  <c r="EX134" i="6"/>
  <c r="ET134" i="6"/>
  <c r="EY133" i="6"/>
  <c r="EU133" i="6"/>
  <c r="EZ132" i="6"/>
  <c r="EV132" i="6"/>
  <c r="EX130" i="6"/>
  <c r="ET130" i="6"/>
  <c r="EY129" i="6"/>
  <c r="EU129" i="6"/>
  <c r="EZ128" i="6"/>
  <c r="EV128" i="6"/>
  <c r="EX126" i="6"/>
  <c r="ET126" i="6"/>
  <c r="EY125" i="6"/>
  <c r="EU125" i="6"/>
  <c r="EZ124" i="6"/>
  <c r="EV124" i="6"/>
  <c r="EX122" i="6"/>
  <c r="ET122" i="6"/>
  <c r="EP121" i="6"/>
  <c r="ET121" i="6"/>
  <c r="EW120" i="6"/>
  <c r="ER120" i="6"/>
  <c r="ER119" i="6"/>
  <c r="EV119" i="6"/>
  <c r="EZ119" i="6"/>
  <c r="EY117" i="6"/>
  <c r="ES117" i="6"/>
  <c r="FA116" i="6"/>
  <c r="EV116" i="6"/>
  <c r="EP116" i="6"/>
  <c r="EX115" i="6"/>
  <c r="ES115" i="6"/>
  <c r="EQ112" i="6"/>
  <c r="EU112" i="6"/>
  <c r="EY112" i="6"/>
  <c r="EP112" i="6"/>
  <c r="ET112" i="6"/>
  <c r="EX112" i="6"/>
  <c r="ET111" i="6"/>
  <c r="EZ108" i="6"/>
  <c r="ER108" i="6"/>
  <c r="FA104" i="6"/>
  <c r="ES104" i="6"/>
  <c r="EX103" i="6"/>
  <c r="EP103" i="6"/>
  <c r="EV100" i="6"/>
  <c r="FA96" i="6"/>
  <c r="EQ92" i="6"/>
  <c r="EU92" i="6"/>
  <c r="EY92" i="6"/>
  <c r="ER92" i="6"/>
  <c r="EV92" i="6"/>
  <c r="EZ92" i="6"/>
  <c r="EP92" i="6"/>
  <c r="ET92" i="6"/>
  <c r="EX92" i="6"/>
  <c r="EW88" i="6"/>
  <c r="EQ84" i="6"/>
  <c r="EU84" i="6"/>
  <c r="EY84" i="6"/>
  <c r="ER84" i="6"/>
  <c r="EV84" i="6"/>
  <c r="EZ84" i="6"/>
  <c r="EP84" i="6"/>
  <c r="ET84" i="6"/>
  <c r="EX84" i="6"/>
  <c r="EY99" i="6"/>
  <c r="N5" i="9" s="1"/>
  <c r="EU99" i="6"/>
  <c r="J5" i="9" s="1"/>
  <c r="EQ99" i="6"/>
  <c r="EY95" i="6"/>
  <c r="EU95" i="6"/>
  <c r="EQ95" i="6"/>
  <c r="EY91" i="6"/>
  <c r="EU91" i="6"/>
  <c r="EQ91" i="6"/>
  <c r="EZ90" i="6"/>
  <c r="EV90" i="6"/>
  <c r="EY87" i="6"/>
  <c r="EU87" i="6"/>
  <c r="EQ87" i="6"/>
  <c r="EZ86" i="6"/>
  <c r="EV86" i="6"/>
  <c r="EY83" i="6"/>
  <c r="EU83" i="6"/>
  <c r="EQ83" i="6"/>
  <c r="EZ82" i="6"/>
  <c r="EV82" i="6"/>
  <c r="FA81" i="6"/>
  <c r="EW81" i="6"/>
  <c r="EQ80" i="6"/>
  <c r="EU80" i="6"/>
  <c r="EY80" i="6"/>
  <c r="EW79" i="6"/>
  <c r="FA77" i="6"/>
  <c r="EV77" i="6"/>
  <c r="EX76" i="6"/>
  <c r="FA75" i="6"/>
  <c r="EQ72" i="6"/>
  <c r="EU72" i="6"/>
  <c r="EY72" i="6"/>
  <c r="EP72" i="6"/>
  <c r="ET72" i="6"/>
  <c r="EX72" i="6"/>
  <c r="EZ68" i="6"/>
  <c r="ER67" i="6"/>
  <c r="EV67" i="6"/>
  <c r="EZ67" i="6"/>
  <c r="EQ67" i="6"/>
  <c r="EU67" i="6"/>
  <c r="EY67" i="6"/>
  <c r="FA64" i="6"/>
  <c r="EX63" i="6"/>
  <c r="FA59" i="6"/>
  <c r="EQ56" i="6"/>
  <c r="EU56" i="6"/>
  <c r="EY56" i="6"/>
  <c r="EP56" i="6"/>
  <c r="ET56" i="6"/>
  <c r="EX56" i="6"/>
  <c r="EZ52" i="6"/>
  <c r="ER51" i="6"/>
  <c r="EV51" i="6"/>
  <c r="EZ51" i="6"/>
  <c r="EQ51" i="6"/>
  <c r="EU51" i="6"/>
  <c r="EY51" i="6"/>
  <c r="EQ46" i="6"/>
  <c r="EU46" i="6"/>
  <c r="EY46" i="6"/>
  <c r="ER46" i="6"/>
  <c r="EV46" i="6"/>
  <c r="EZ46" i="6"/>
  <c r="ES46" i="6"/>
  <c r="FA46" i="6"/>
  <c r="ET46" i="6"/>
  <c r="EP46" i="6"/>
  <c r="EX46" i="6"/>
  <c r="EP77" i="6"/>
  <c r="ET77" i="6"/>
  <c r="EX77" i="6"/>
  <c r="EQ68" i="6"/>
  <c r="EU68" i="6"/>
  <c r="EY68" i="6"/>
  <c r="EP68" i="6"/>
  <c r="ET68" i="6"/>
  <c r="EX68" i="6"/>
  <c r="ER63" i="6"/>
  <c r="EV63" i="6"/>
  <c r="EZ63" i="6"/>
  <c r="EQ63" i="6"/>
  <c r="EU63" i="6"/>
  <c r="EY63" i="6"/>
  <c r="EQ52" i="6"/>
  <c r="EU52" i="6"/>
  <c r="EY52" i="6"/>
  <c r="EP52" i="6"/>
  <c r="ET52" i="6"/>
  <c r="EX52" i="6"/>
  <c r="EP81" i="6"/>
  <c r="ET81" i="6"/>
  <c r="ER79" i="6"/>
  <c r="EV79" i="6"/>
  <c r="EZ79" i="6"/>
  <c r="EY77" i="6"/>
  <c r="ES77" i="6"/>
  <c r="ER75" i="6"/>
  <c r="EV75" i="6"/>
  <c r="EZ75" i="6"/>
  <c r="EQ75" i="6"/>
  <c r="EU75" i="6"/>
  <c r="EY75" i="6"/>
  <c r="EV68" i="6"/>
  <c r="EQ64" i="6"/>
  <c r="EU64" i="6"/>
  <c r="EY64" i="6"/>
  <c r="EP64" i="6"/>
  <c r="ET64" i="6"/>
  <c r="EX64" i="6"/>
  <c r="ET63" i="6"/>
  <c r="ER59" i="6"/>
  <c r="EV59" i="6"/>
  <c r="EZ59" i="6"/>
  <c r="EQ59" i="6"/>
  <c r="EU59" i="6"/>
  <c r="EY59" i="6"/>
  <c r="EV52" i="6"/>
  <c r="EX113" i="6"/>
  <c r="ET113" i="6"/>
  <c r="EX109" i="6"/>
  <c r="ET109" i="6"/>
  <c r="EX105" i="6"/>
  <c r="ET105" i="6"/>
  <c r="EX101" i="6"/>
  <c r="ET101" i="6"/>
  <c r="EZ99" i="6"/>
  <c r="O5" i="9" s="1"/>
  <c r="EV99" i="6"/>
  <c r="K5" i="9" s="1"/>
  <c r="EZ95" i="6"/>
  <c r="EV95" i="6"/>
  <c r="EZ91" i="6"/>
  <c r="EV91" i="6"/>
  <c r="EZ87" i="6"/>
  <c r="EV87" i="6"/>
  <c r="EZ83" i="6"/>
  <c r="EV83" i="6"/>
  <c r="EX81" i="6"/>
  <c r="ES81" i="6"/>
  <c r="EX79" i="6"/>
  <c r="ES79" i="6"/>
  <c r="EW77" i="6"/>
  <c r="ER77" i="6"/>
  <c r="EQ76" i="6"/>
  <c r="EU76" i="6"/>
  <c r="EY76" i="6"/>
  <c r="ET75" i="6"/>
  <c r="ER71" i="6"/>
  <c r="EV71" i="6"/>
  <c r="EZ71" i="6"/>
  <c r="EQ71" i="6"/>
  <c r="EU71" i="6"/>
  <c r="EY71" i="6"/>
  <c r="FA68" i="6"/>
  <c r="ES68" i="6"/>
  <c r="EV64" i="6"/>
  <c r="FA63" i="6"/>
  <c r="ES63" i="6"/>
  <c r="EQ60" i="6"/>
  <c r="EU60" i="6"/>
  <c r="EY60" i="6"/>
  <c r="EP60" i="6"/>
  <c r="ET60" i="6"/>
  <c r="EX60" i="6"/>
  <c r="ET59" i="6"/>
  <c r="ER55" i="6"/>
  <c r="EV55" i="6"/>
  <c r="EZ55" i="6"/>
  <c r="EQ55" i="6"/>
  <c r="EU55" i="6"/>
  <c r="EY55" i="6"/>
  <c r="FA52" i="6"/>
  <c r="ES52" i="6"/>
  <c r="EP43" i="6"/>
  <c r="ET43" i="6"/>
  <c r="EX43" i="6"/>
  <c r="EQ43" i="6"/>
  <c r="EU43" i="6"/>
  <c r="EY43" i="6"/>
  <c r="ES43" i="6"/>
  <c r="FA43" i="6"/>
  <c r="EV43" i="6"/>
  <c r="ER43" i="6"/>
  <c r="EZ43" i="6"/>
  <c r="EQ50" i="6"/>
  <c r="EU50" i="6"/>
  <c r="EY50" i="6"/>
  <c r="FA47" i="6"/>
  <c r="EQ42" i="6"/>
  <c r="EU42" i="6"/>
  <c r="EY42" i="6"/>
  <c r="ER42" i="6"/>
  <c r="EV42" i="6"/>
  <c r="EZ42" i="6"/>
  <c r="FA39" i="6"/>
  <c r="ER35" i="6"/>
  <c r="EV35" i="6"/>
  <c r="EZ35" i="6"/>
  <c r="EP35" i="6"/>
  <c r="ET35" i="6"/>
  <c r="EX35" i="6"/>
  <c r="EQ35" i="6"/>
  <c r="EU35" i="6"/>
  <c r="EY35" i="6"/>
  <c r="EP47" i="6"/>
  <c r="ET47" i="6"/>
  <c r="EX47" i="6"/>
  <c r="EQ47" i="6"/>
  <c r="EU47" i="6"/>
  <c r="EY47" i="6"/>
  <c r="EP39" i="6"/>
  <c r="ET39" i="6"/>
  <c r="EX39" i="6"/>
  <c r="EQ39" i="6"/>
  <c r="EU39" i="6"/>
  <c r="EY39" i="6"/>
  <c r="ER31" i="6"/>
  <c r="EV31" i="6"/>
  <c r="EZ31" i="6"/>
  <c r="EP31" i="6"/>
  <c r="ET31" i="6"/>
  <c r="EX31" i="6"/>
  <c r="EQ31" i="6"/>
  <c r="EU31" i="6"/>
  <c r="EY31" i="6"/>
  <c r="ER23" i="6"/>
  <c r="EV23" i="6"/>
  <c r="EZ23" i="6"/>
  <c r="EP23" i="6"/>
  <c r="ET23" i="6"/>
  <c r="EX23" i="6"/>
  <c r="EQ23" i="6"/>
  <c r="EU23" i="6"/>
  <c r="EY23" i="6"/>
  <c r="EX73" i="6"/>
  <c r="ET73" i="6"/>
  <c r="EX69" i="6"/>
  <c r="ET69" i="6"/>
  <c r="EX65" i="6"/>
  <c r="ET65" i="6"/>
  <c r="EX61" i="6"/>
  <c r="ET61" i="6"/>
  <c r="EX57" i="6"/>
  <c r="ET57" i="6"/>
  <c r="EX53" i="6"/>
  <c r="ET53" i="6"/>
  <c r="FA50" i="6"/>
  <c r="EV50" i="6"/>
  <c r="EP50" i="6"/>
  <c r="EV47" i="6"/>
  <c r="EX42" i="6"/>
  <c r="EP42" i="6"/>
  <c r="EV39" i="6"/>
  <c r="ES35" i="6"/>
  <c r="FA31" i="6"/>
  <c r="ER27" i="6"/>
  <c r="EV27" i="6"/>
  <c r="EZ27" i="6"/>
  <c r="EP27" i="6"/>
  <c r="ET27" i="6"/>
  <c r="EX27" i="6"/>
  <c r="EQ27" i="6"/>
  <c r="EU27" i="6"/>
  <c r="EY27" i="6"/>
  <c r="FA23" i="6"/>
  <c r="EZ38" i="6"/>
  <c r="EV38" i="6"/>
  <c r="ER38" i="6"/>
  <c r="EZ34" i="6"/>
  <c r="EV34" i="6"/>
  <c r="ER34" i="6"/>
  <c r="EZ30" i="6"/>
  <c r="EV30" i="6"/>
  <c r="ER30" i="6"/>
  <c r="EZ26" i="6"/>
  <c r="EV26" i="6"/>
  <c r="ER26" i="6"/>
  <c r="EZ22" i="6"/>
  <c r="EV22" i="6"/>
  <c r="ER22" i="6"/>
  <c r="EY19" i="6"/>
  <c r="EU19" i="6"/>
  <c r="EQ19" i="6"/>
  <c r="EZ18" i="6"/>
  <c r="EV18" i="6"/>
  <c r="ER18" i="6"/>
  <c r="EX16" i="6"/>
  <c r="ET16" i="6"/>
  <c r="EY15" i="6"/>
  <c r="EU15" i="6"/>
  <c r="EQ15" i="6"/>
  <c r="EZ14" i="6"/>
  <c r="EV14" i="6"/>
  <c r="ER14" i="6"/>
  <c r="EX12" i="6"/>
  <c r="ET12" i="6"/>
  <c r="EY11" i="6"/>
  <c r="EU11" i="6"/>
  <c r="EQ11" i="6"/>
  <c r="EZ10" i="6"/>
  <c r="EV10" i="6"/>
  <c r="ER10" i="6"/>
  <c r="EX8" i="6"/>
  <c r="ET8" i="6"/>
  <c r="EY7" i="6"/>
  <c r="EU7" i="6"/>
  <c r="EQ7" i="6"/>
  <c r="EZ6" i="6"/>
  <c r="EV6" i="6"/>
  <c r="ER6" i="6"/>
  <c r="EZ49" i="6"/>
  <c r="EV49" i="6"/>
  <c r="EZ41" i="6"/>
  <c r="EV41" i="6"/>
  <c r="EY38" i="6"/>
  <c r="EU38" i="6"/>
  <c r="EZ37" i="6"/>
  <c r="EV37" i="6"/>
  <c r="EY34" i="6"/>
  <c r="EU34" i="6"/>
  <c r="EZ33" i="6"/>
  <c r="EV33" i="6"/>
  <c r="EY30" i="6"/>
  <c r="EU30" i="6"/>
  <c r="EY26" i="6"/>
  <c r="EU26" i="6"/>
  <c r="EV25" i="6"/>
  <c r="EY22" i="6"/>
  <c r="EU22" i="6"/>
  <c r="EX19" i="6"/>
  <c r="ET19" i="6"/>
  <c r="EP19" i="6"/>
  <c r="EY18" i="6"/>
  <c r="EU18" i="6"/>
  <c r="EX15" i="6"/>
  <c r="ET15" i="6"/>
  <c r="EP15" i="6"/>
  <c r="EY14" i="6"/>
  <c r="EU14" i="6"/>
  <c r="EX11" i="6"/>
  <c r="ET11" i="6"/>
  <c r="EP11" i="6"/>
  <c r="EY10" i="6"/>
  <c r="EU10" i="6"/>
  <c r="EX7" i="6"/>
  <c r="ET7" i="6"/>
  <c r="EP7" i="6"/>
  <c r="EY6" i="6"/>
  <c r="EU6" i="6"/>
  <c r="EZ19" i="6"/>
  <c r="EV19" i="6"/>
  <c r="EZ15" i="6"/>
  <c r="EV15" i="6"/>
  <c r="EZ11" i="6"/>
  <c r="EV11" i="6"/>
  <c r="EZ7" i="6"/>
  <c r="EV7" i="6"/>
  <c r="HB257" i="6" l="1"/>
  <c r="GW257" i="6"/>
  <c r="GF257" i="6"/>
  <c r="GG257" i="6"/>
  <c r="GF249" i="6"/>
  <c r="HA251" i="6"/>
  <c r="GS257" i="6"/>
  <c r="GN251" i="6"/>
  <c r="GN252" i="6" s="1"/>
  <c r="GJ256" i="6"/>
  <c r="GY271" i="6"/>
  <c r="GX271" i="6"/>
  <c r="GY263" i="6"/>
  <c r="GY247" i="6"/>
  <c r="GG264" i="6"/>
  <c r="GW247" i="6"/>
  <c r="GD264" i="6"/>
  <c r="GQ259" i="6"/>
  <c r="GM248" i="6"/>
  <c r="GU271" i="6"/>
  <c r="GD263" i="6"/>
  <c r="GG259" i="6"/>
  <c r="GF251" i="6"/>
  <c r="GF252" i="6" s="1"/>
  <c r="GV247" i="6"/>
  <c r="GD256" i="6"/>
  <c r="GT272" i="6"/>
  <c r="GW264" i="6"/>
  <c r="HC271" i="6"/>
  <c r="GH271" i="6"/>
  <c r="HC259" i="6"/>
  <c r="GP251" i="6"/>
  <c r="GH247" i="6"/>
  <c r="GE259" i="6"/>
  <c r="GK247" i="6"/>
  <c r="GM256" i="6"/>
  <c r="GT248" i="6"/>
  <c r="GY264" i="6"/>
  <c r="GN255" i="6"/>
  <c r="GL247" i="6"/>
  <c r="GR271" i="6"/>
  <c r="GN271" i="6"/>
  <c r="GJ271" i="6"/>
  <c r="GF271" i="6"/>
  <c r="HA271" i="6"/>
  <c r="GP271" i="6"/>
  <c r="GV263" i="6"/>
  <c r="GM263" i="6"/>
  <c r="GT263" i="6"/>
  <c r="GG255" i="6"/>
  <c r="GS247" i="6"/>
  <c r="GN247" i="6"/>
  <c r="GH256" i="6"/>
  <c r="GV248" i="6"/>
  <c r="GO264" i="6"/>
  <c r="GX272" i="6"/>
  <c r="GP272" i="6"/>
  <c r="GV272" i="6"/>
  <c r="GL264" i="6"/>
  <c r="GN264" i="6"/>
  <c r="GW256" i="6"/>
  <c r="GO248" i="6"/>
  <c r="GI264" i="6"/>
  <c r="GT256" i="6"/>
  <c r="GW248" i="6"/>
  <c r="GE247" i="6"/>
  <c r="GW271" i="6"/>
  <c r="GS271" i="6"/>
  <c r="GO271" i="6"/>
  <c r="GK271" i="6"/>
  <c r="GD271" i="6"/>
  <c r="GT271" i="6"/>
  <c r="GJ263" i="6"/>
  <c r="GW263" i="6"/>
  <c r="GX263" i="6"/>
  <c r="GK255" i="6"/>
  <c r="HC247" i="6"/>
  <c r="GR247" i="6"/>
  <c r="GU264" i="6"/>
  <c r="GK248" i="6"/>
  <c r="GO256" i="6"/>
  <c r="GG248" i="6"/>
  <c r="GZ263" i="6"/>
  <c r="GX256" i="6"/>
  <c r="GG247" i="6"/>
  <c r="HC272" i="6"/>
  <c r="GL272" i="6"/>
  <c r="GM264" i="6"/>
  <c r="GF256" i="6"/>
  <c r="HB256" i="6"/>
  <c r="GH248" i="6"/>
  <c r="GF263" i="6"/>
  <c r="GY255" i="6"/>
  <c r="HB247" i="6"/>
  <c r="GM271" i="6"/>
  <c r="GI271" i="6"/>
  <c r="GE271" i="6"/>
  <c r="GZ271" i="6"/>
  <c r="GV271" i="6"/>
  <c r="GL271" i="6"/>
  <c r="GO263" i="6"/>
  <c r="GG263" i="6"/>
  <c r="GH263" i="6"/>
  <c r="GF255" i="6"/>
  <c r="GM247" i="6"/>
  <c r="GF247" i="6"/>
  <c r="GE263" i="6"/>
  <c r="GS256" i="6"/>
  <c r="GD247" i="6"/>
  <c r="GH272" i="6"/>
  <c r="GK272" i="6"/>
  <c r="GF272" i="6"/>
  <c r="GE264" i="6"/>
  <c r="HB264" i="6"/>
  <c r="HA256" i="6"/>
  <c r="HC256" i="6"/>
  <c r="GJ248" i="6"/>
  <c r="GX248" i="6"/>
  <c r="GV257" i="6"/>
  <c r="GF241" i="6"/>
  <c r="HA257" i="6"/>
  <c r="GK257" i="6"/>
  <c r="GV249" i="6"/>
  <c r="GQ257" i="6"/>
  <c r="GO249" i="6"/>
  <c r="GM269" i="6"/>
  <c r="GP269" i="6"/>
  <c r="GO257" i="6"/>
  <c r="GG253" i="6"/>
  <c r="GF245" i="6"/>
  <c r="GS254" i="6"/>
  <c r="GT247" i="6"/>
  <c r="GI263" i="6"/>
  <c r="GQ263" i="6"/>
  <c r="GR263" i="6"/>
  <c r="GL263" i="6"/>
  <c r="GJ255" i="6"/>
  <c r="HA255" i="6"/>
  <c r="GX247" i="6"/>
  <c r="GJ247" i="6"/>
  <c r="GZ247" i="6"/>
  <c r="GQ247" i="6"/>
  <c r="GI242" i="6"/>
  <c r="GD270" i="6"/>
  <c r="GY266" i="6"/>
  <c r="GN266" i="6"/>
  <c r="GQ262" i="6"/>
  <c r="GR258" i="6"/>
  <c r="GI258" i="6"/>
  <c r="GP254" i="6"/>
  <c r="GJ250" i="6"/>
  <c r="HA250" i="6"/>
  <c r="GM246" i="6"/>
  <c r="GX242" i="6"/>
  <c r="GN246" i="6"/>
  <c r="GN256" i="6"/>
  <c r="GF248" i="6"/>
  <c r="GQ242" i="6"/>
  <c r="GO272" i="6"/>
  <c r="GG272" i="6"/>
  <c r="GR272" i="6"/>
  <c r="GK264" i="6"/>
  <c r="GS264" i="6"/>
  <c r="GR264" i="6"/>
  <c r="GG256" i="6"/>
  <c r="GQ256" i="6"/>
  <c r="GN248" i="6"/>
  <c r="GD248" i="6"/>
  <c r="GQ270" i="6"/>
  <c r="GU270" i="6"/>
  <c r="GT262" i="6"/>
  <c r="GZ262" i="6"/>
  <c r="GY254" i="6"/>
  <c r="GT246" i="6"/>
  <c r="GK246" i="6"/>
  <c r="GD261" i="6"/>
  <c r="GN253" i="6"/>
  <c r="GW245" i="6"/>
  <c r="GK269" i="6"/>
  <c r="GG269" i="6"/>
  <c r="HC269" i="6"/>
  <c r="GY269" i="6"/>
  <c r="GU269" i="6"/>
  <c r="GL269" i="6"/>
  <c r="HB269" i="6"/>
  <c r="GS253" i="6"/>
  <c r="GO242" i="6"/>
  <c r="HB254" i="6"/>
  <c r="GI246" i="6"/>
  <c r="GN242" i="6"/>
  <c r="GL270" i="6"/>
  <c r="GH270" i="6"/>
  <c r="HC270" i="6"/>
  <c r="GT270" i="6"/>
  <c r="GP270" i="6"/>
  <c r="GJ270" i="6"/>
  <c r="GZ270" i="6"/>
  <c r="GM262" i="6"/>
  <c r="GO262" i="6"/>
  <c r="GL262" i="6"/>
  <c r="GF262" i="6"/>
  <c r="GV262" i="6"/>
  <c r="GO254" i="6"/>
  <c r="GK254" i="6"/>
  <c r="GE254" i="6"/>
  <c r="GU254" i="6"/>
  <c r="GG246" i="6"/>
  <c r="HC246" i="6"/>
  <c r="GP246" i="6"/>
  <c r="GD242" i="6"/>
  <c r="GT242" i="6"/>
  <c r="GK262" i="6"/>
  <c r="GU246" i="6"/>
  <c r="GS246" i="6"/>
  <c r="GV242" i="6"/>
  <c r="GY262" i="6"/>
  <c r="GZ261" i="6"/>
  <c r="HC242" i="6"/>
  <c r="GZ253" i="6"/>
  <c r="GY253" i="6"/>
  <c r="GD253" i="6"/>
  <c r="GV269" i="6"/>
  <c r="GR269" i="6"/>
  <c r="GN269" i="6"/>
  <c r="GJ269" i="6"/>
  <c r="GD269" i="6"/>
  <c r="GT269" i="6"/>
  <c r="GS261" i="6"/>
  <c r="GK253" i="6"/>
  <c r="HA253" i="6"/>
  <c r="GN245" i="6"/>
  <c r="GS262" i="6"/>
  <c r="GH254" i="6"/>
  <c r="GQ246" i="6"/>
  <c r="GZ242" i="6"/>
  <c r="GE242" i="6"/>
  <c r="GP262" i="6"/>
  <c r="GG254" i="6"/>
  <c r="GV246" i="6"/>
  <c r="GY242" i="6"/>
  <c r="GW270" i="6"/>
  <c r="GS270" i="6"/>
  <c r="GI270" i="6"/>
  <c r="GE270" i="6"/>
  <c r="HA270" i="6"/>
  <c r="GR270" i="6"/>
  <c r="HA262" i="6"/>
  <c r="HC262" i="6"/>
  <c r="GW262" i="6"/>
  <c r="GN262" i="6"/>
  <c r="GD254" i="6"/>
  <c r="GZ254" i="6"/>
  <c r="GV254" i="6"/>
  <c r="GM254" i="6"/>
  <c r="HC254" i="6"/>
  <c r="GR246" i="6"/>
  <c r="GH246" i="6"/>
  <c r="GX246" i="6"/>
  <c r="GL242" i="6"/>
  <c r="HB242" i="6"/>
  <c r="GF246" i="6"/>
  <c r="GX262" i="6"/>
  <c r="GL254" i="6"/>
  <c r="GE246" i="6"/>
  <c r="GK242" i="6"/>
  <c r="HA246" i="6"/>
  <c r="GF253" i="6"/>
  <c r="GW242" i="6"/>
  <c r="GI261" i="6"/>
  <c r="GT253" i="6"/>
  <c r="GF269" i="6"/>
  <c r="HA269" i="6"/>
  <c r="GW269" i="6"/>
  <c r="GS269" i="6"/>
  <c r="GO269" i="6"/>
  <c r="GH269" i="6"/>
  <c r="GO253" i="6"/>
  <c r="GV245" i="6"/>
  <c r="GD262" i="6"/>
  <c r="GJ246" i="6"/>
  <c r="GU242" i="6"/>
  <c r="GO246" i="6"/>
  <c r="GS242" i="6"/>
  <c r="GG270" i="6"/>
  <c r="HB270" i="6"/>
  <c r="GX270" i="6"/>
  <c r="GO270" i="6"/>
  <c r="GK270" i="6"/>
  <c r="GF270" i="6"/>
  <c r="GE262" i="6"/>
  <c r="GH262" i="6"/>
  <c r="GG262" i="6"/>
  <c r="HB262" i="6"/>
  <c r="GR262" i="6"/>
  <c r="GJ254" i="6"/>
  <c r="GF254" i="6"/>
  <c r="HA254" i="6"/>
  <c r="GQ254" i="6"/>
  <c r="GW246" i="6"/>
  <c r="GL246" i="6"/>
  <c r="HB246" i="6"/>
  <c r="GP242" i="6"/>
  <c r="GF242" i="6"/>
  <c r="HA242" i="6"/>
  <c r="GM253" i="6"/>
  <c r="GR242" i="6"/>
  <c r="GP247" i="6"/>
  <c r="HA263" i="6"/>
  <c r="GI247" i="6"/>
  <c r="GD258" i="6"/>
  <c r="GU247" i="6"/>
  <c r="GZ265" i="6"/>
  <c r="HC253" i="6"/>
  <c r="HA265" i="6"/>
  <c r="GN263" i="6"/>
  <c r="GT255" i="6"/>
  <c r="GO247" i="6"/>
  <c r="GH257" i="6"/>
  <c r="HC248" i="6"/>
  <c r="HA248" i="6"/>
  <c r="GM272" i="6"/>
  <c r="GD272" i="6"/>
  <c r="GY272" i="6"/>
  <c r="GU272" i="6"/>
  <c r="GQ272" i="6"/>
  <c r="GJ272" i="6"/>
  <c r="GZ272" i="6"/>
  <c r="GQ264" i="6"/>
  <c r="GT264" i="6"/>
  <c r="GX264" i="6"/>
  <c r="GF264" i="6"/>
  <c r="GV264" i="6"/>
  <c r="GP256" i="6"/>
  <c r="GL256" i="6"/>
  <c r="GE256" i="6"/>
  <c r="GU256" i="6"/>
  <c r="GY248" i="6"/>
  <c r="GU248" i="6"/>
  <c r="GL248" i="6"/>
  <c r="HB248" i="6"/>
  <c r="GP264" i="6"/>
  <c r="GZ256" i="6"/>
  <c r="GR248" i="6"/>
  <c r="GQ248" i="6"/>
  <c r="GS272" i="6"/>
  <c r="GI272" i="6"/>
  <c r="GE272" i="6"/>
  <c r="HA272" i="6"/>
  <c r="GW272" i="6"/>
  <c r="HA264" i="6"/>
  <c r="GH264" i="6"/>
  <c r="HC264" i="6"/>
  <c r="GJ264" i="6"/>
  <c r="GV256" i="6"/>
  <c r="GR256" i="6"/>
  <c r="GI256" i="6"/>
  <c r="GI248" i="6"/>
  <c r="GE248" i="6"/>
  <c r="GZ248" i="6"/>
  <c r="GJ257" i="6"/>
  <c r="GM257" i="6"/>
  <c r="HB253" i="6"/>
  <c r="GX257" i="6"/>
  <c r="GZ257" i="6"/>
  <c r="GY257" i="6"/>
  <c r="GL251" i="6"/>
  <c r="GL252" i="6" s="1"/>
  <c r="GV251" i="6"/>
  <c r="GL266" i="6"/>
  <c r="GT258" i="6"/>
  <c r="GS251" i="6"/>
  <c r="GS252" i="6" s="1"/>
  <c r="GO243" i="6"/>
  <c r="P5" i="10" s="1"/>
  <c r="GT274" i="6"/>
  <c r="GP274" i="6"/>
  <c r="GL274" i="6"/>
  <c r="GH274" i="6"/>
  <c r="HC274" i="6"/>
  <c r="GR274" i="6"/>
  <c r="GK266" i="6"/>
  <c r="GO266" i="6"/>
  <c r="GM266" i="6"/>
  <c r="GF266" i="6"/>
  <c r="GV266" i="6"/>
  <c r="GW258" i="6"/>
  <c r="GS258" i="6"/>
  <c r="GM258" i="6"/>
  <c r="HC258" i="6"/>
  <c r="GO250" i="6"/>
  <c r="GK250" i="6"/>
  <c r="GD250" i="6"/>
  <c r="GT250" i="6"/>
  <c r="GW266" i="6"/>
  <c r="GJ259" i="6"/>
  <c r="GG250" i="6"/>
  <c r="HA266" i="6"/>
  <c r="GS250" i="6"/>
  <c r="GV253" i="6"/>
  <c r="GE253" i="6"/>
  <c r="GP253" i="6"/>
  <c r="GV265" i="6"/>
  <c r="GN273" i="6"/>
  <c r="GJ273" i="6"/>
  <c r="GF273" i="6"/>
  <c r="HA273" i="6"/>
  <c r="GW273" i="6"/>
  <c r="GL273" i="6"/>
  <c r="GN265" i="6"/>
  <c r="GM265" i="6"/>
  <c r="GD265" i="6"/>
  <c r="GT265" i="6"/>
  <c r="GP266" i="6"/>
  <c r="GI251" i="6"/>
  <c r="GI252" i="6" s="1"/>
  <c r="GR259" i="6"/>
  <c r="GO259" i="6"/>
  <c r="GL255" i="6"/>
  <c r="GE251" i="6"/>
  <c r="GW251" i="6"/>
  <c r="GF243" i="6"/>
  <c r="GJ258" i="6"/>
  <c r="GW250" i="6"/>
  <c r="GD274" i="6"/>
  <c r="GY274" i="6"/>
  <c r="GU274" i="6"/>
  <c r="V5" i="10" s="1"/>
  <c r="GQ274" i="6"/>
  <c r="GM274" i="6"/>
  <c r="GF274" i="6"/>
  <c r="G5" i="10" s="1"/>
  <c r="GG266" i="6"/>
  <c r="GU266" i="6"/>
  <c r="GT266" i="6"/>
  <c r="GS266" i="6"/>
  <c r="GJ266" i="6"/>
  <c r="GZ266" i="6"/>
  <c r="GG258" i="6"/>
  <c r="HB258" i="6"/>
  <c r="GX258" i="6"/>
  <c r="GQ258" i="6"/>
  <c r="GU250" i="6"/>
  <c r="GQ250" i="6"/>
  <c r="GH250" i="6"/>
  <c r="GX250" i="6"/>
  <c r="GV259" i="6"/>
  <c r="GH243" i="6"/>
  <c r="GZ258" i="6"/>
  <c r="GX251" i="6"/>
  <c r="GR257" i="6"/>
  <c r="GJ253" i="6"/>
  <c r="GE257" i="6"/>
  <c r="GD257" i="6"/>
  <c r="GH253" i="6"/>
  <c r="GP258" i="6"/>
  <c r="GO251" i="6"/>
  <c r="GO252" i="6" s="1"/>
  <c r="GO265" i="6"/>
  <c r="GO258" i="6"/>
  <c r="GI255" i="6"/>
  <c r="GE261" i="6"/>
  <c r="GQ249" i="6"/>
  <c r="GY261" i="6"/>
  <c r="GW261" i="6"/>
  <c r="GD255" i="6"/>
  <c r="GP255" i="6"/>
  <c r="GQ255" i="6"/>
  <c r="GS255" i="6"/>
  <c r="GV243" i="6"/>
  <c r="W5" i="10" s="1"/>
  <c r="GK263" i="6"/>
  <c r="HC255" i="6"/>
  <c r="GQ243" i="6"/>
  <c r="GQ268" i="6"/>
  <c r="GU268" i="6"/>
  <c r="GS268" i="6"/>
  <c r="GI268" i="6"/>
  <c r="GF268" i="6"/>
  <c r="GS260" i="6"/>
  <c r="GO260" i="6"/>
  <c r="GI260" i="6"/>
  <c r="GW252" i="6"/>
  <c r="GH244" i="6"/>
  <c r="GR253" i="6"/>
  <c r="GU253" i="6"/>
  <c r="GE245" i="6"/>
  <c r="GX253" i="6"/>
  <c r="GP245" i="6"/>
  <c r="GT241" i="6"/>
  <c r="GU255" i="6"/>
  <c r="HB255" i="6"/>
  <c r="GW255" i="6"/>
  <c r="HC243" i="6"/>
  <c r="GH255" i="6"/>
  <c r="GX249" i="6"/>
  <c r="GQ265" i="6"/>
  <c r="GP261" i="6"/>
  <c r="GV261" i="6"/>
  <c r="HC261" i="6"/>
  <c r="GS245" i="6"/>
  <c r="GT261" i="6"/>
  <c r="GK261" i="6"/>
  <c r="HA261" i="6"/>
  <c r="HC263" i="6"/>
  <c r="GP263" i="6"/>
  <c r="GH259" i="6"/>
  <c r="GT259" i="6"/>
  <c r="GE255" i="6"/>
  <c r="GZ255" i="6"/>
  <c r="GV255" i="6"/>
  <c r="GO255" i="6"/>
  <c r="GM255" i="6"/>
  <c r="GR255" i="6"/>
  <c r="GR261" i="6"/>
  <c r="GN257" i="6"/>
  <c r="GQ261" i="6"/>
  <c r="GU257" i="6"/>
  <c r="GY245" i="6"/>
  <c r="GX261" i="6"/>
  <c r="GP257" i="6"/>
  <c r="GJ265" i="6"/>
  <c r="GN261" i="6"/>
  <c r="GO261" i="6"/>
  <c r="HB261" i="6"/>
  <c r="GF261" i="6"/>
  <c r="GM261" i="6"/>
  <c r="GM245" i="6"/>
  <c r="GH261" i="6"/>
  <c r="GX245" i="6"/>
  <c r="GZ259" i="6"/>
  <c r="GF265" i="6"/>
  <c r="GT249" i="6"/>
  <c r="HB245" i="6"/>
  <c r="GG245" i="6"/>
  <c r="GJ241" i="6"/>
  <c r="GR249" i="6"/>
  <c r="GJ245" i="6"/>
  <c r="GZ245" i="6"/>
  <c r="HB259" i="6"/>
  <c r="HA243" i="6"/>
  <c r="AB5" i="10" s="1"/>
  <c r="GE243" i="6"/>
  <c r="F5" i="10" s="1"/>
  <c r="GX259" i="6"/>
  <c r="GN259" i="6"/>
  <c r="GK259" i="6"/>
  <c r="HA259" i="6"/>
  <c r="GU251" i="6"/>
  <c r="GQ251" i="6"/>
  <c r="GJ251" i="6"/>
  <c r="GJ252" i="6" s="1"/>
  <c r="GZ251" i="6"/>
  <c r="GR243" i="6"/>
  <c r="GP259" i="6"/>
  <c r="GH251" i="6"/>
  <c r="GT243" i="6"/>
  <c r="GY251" i="6"/>
  <c r="GM243" i="6"/>
  <c r="GM251" i="6"/>
  <c r="GM252" i="6" s="1"/>
  <c r="GW243" i="6"/>
  <c r="X5" i="10" s="1"/>
  <c r="GJ261" i="6"/>
  <c r="GU261" i="6"/>
  <c r="HC257" i="6"/>
  <c r="GI257" i="6"/>
  <c r="GQ253" i="6"/>
  <c r="GU249" i="6"/>
  <c r="HC245" i="6"/>
  <c r="GI245" i="6"/>
  <c r="HB249" i="6"/>
  <c r="GH249" i="6"/>
  <c r="GT245" i="6"/>
  <c r="GD245" i="6"/>
  <c r="GX241" i="6"/>
  <c r="GH241" i="6"/>
  <c r="GW249" i="6"/>
  <c r="HA245" i="6"/>
  <c r="GU241" i="6"/>
  <c r="HA241" i="6"/>
  <c r="GY243" i="6"/>
  <c r="GS249" i="6"/>
  <c r="GQ241" i="6"/>
  <c r="GS241" i="6"/>
  <c r="GW241" i="6"/>
  <c r="GE241" i="6"/>
  <c r="GI249" i="6"/>
  <c r="GQ245" i="6"/>
  <c r="GR241" i="6"/>
  <c r="GJ249" i="6"/>
  <c r="GZ249" i="6"/>
  <c r="GR245" i="6"/>
  <c r="GF259" i="6"/>
  <c r="GT251" i="6"/>
  <c r="GP243" i="6"/>
  <c r="GM259" i="6"/>
  <c r="GD259" i="6"/>
  <c r="GY259" i="6"/>
  <c r="GS259" i="6"/>
  <c r="GK251" i="6"/>
  <c r="GK252" i="6" s="1"/>
  <c r="GG251" i="6"/>
  <c r="GG252" i="6" s="1"/>
  <c r="HB251" i="6"/>
  <c r="GR251" i="6"/>
  <c r="GR252" i="6" s="1"/>
  <c r="GJ243" i="6"/>
  <c r="K5" i="10" s="1"/>
  <c r="GZ243" i="6"/>
  <c r="AA5" i="10" s="1"/>
  <c r="GI243" i="6"/>
  <c r="J5" i="10" s="1"/>
  <c r="GL259" i="6"/>
  <c r="GD251" i="6"/>
  <c r="GD252" i="6" s="1"/>
  <c r="GX243" i="6"/>
  <c r="Y5" i="10" s="1"/>
  <c r="GZ241" i="6"/>
  <c r="GL243" i="6"/>
  <c r="GM249" i="6"/>
  <c r="GU245" i="6"/>
  <c r="GP249" i="6"/>
  <c r="GH245" i="6"/>
  <c r="GP241" i="6"/>
  <c r="GD241" i="6"/>
  <c r="GK249" i="6"/>
  <c r="GO245" i="6"/>
  <c r="HC241" i="6"/>
  <c r="GM241" i="6"/>
  <c r="GK241" i="6"/>
  <c r="GO241" i="6"/>
  <c r="GY249" i="6"/>
  <c r="GD249" i="6"/>
  <c r="GN241" i="6"/>
  <c r="GN249" i="6"/>
  <c r="GK243" i="6"/>
  <c r="L5" i="10" s="1"/>
  <c r="GN243" i="6"/>
  <c r="O5" i="10" s="1"/>
  <c r="GD243" i="6"/>
  <c r="GS243" i="6"/>
  <c r="T5" i="10" s="1"/>
  <c r="HB243" i="6"/>
  <c r="AC5" i="10" s="1"/>
  <c r="HC249" i="6"/>
  <c r="GE249" i="6"/>
  <c r="GL249" i="6"/>
  <c r="HB241" i="6"/>
  <c r="GL241" i="6"/>
  <c r="HA249" i="6"/>
  <c r="GY241" i="6"/>
  <c r="GI241" i="6"/>
  <c r="N5" i="10" l="1"/>
  <c r="Z5" i="10"/>
  <c r="S5" i="10"/>
  <c r="Q5" i="10"/>
  <c r="E5" i="10"/>
  <c r="U5" i="10"/>
  <c r="AD5" i="10"/>
  <c r="R5" i="10"/>
  <c r="I5" i="10"/>
  <c r="M5" i="10"/>
  <c r="GX252" i="6"/>
  <c r="Q6" i="8" l="1"/>
  <c r="E6" i="8" s="1"/>
  <c r="C5" i="8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D5" i="7" s="1"/>
  <c r="E5" i="7"/>
  <c r="C5" i="7"/>
  <c r="C63" i="5"/>
  <c r="C53" i="5"/>
  <c r="C52" i="5"/>
  <c r="C47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1" i="5"/>
  <c r="C10" i="5"/>
  <c r="C9" i="5"/>
  <c r="C8" i="5"/>
  <c r="C7" i="5"/>
  <c r="C6" i="5"/>
  <c r="D43" i="5" s="1"/>
  <c r="F32" i="4"/>
  <c r="E32" i="4"/>
  <c r="D32" i="4"/>
  <c r="C32" i="4"/>
  <c r="F30" i="4"/>
  <c r="E30" i="4"/>
  <c r="D30" i="4"/>
  <c r="C30" i="4"/>
  <c r="F29" i="4"/>
  <c r="E29" i="4"/>
  <c r="D29" i="4"/>
  <c r="C29" i="4"/>
  <c r="F28" i="4"/>
  <c r="E28" i="4"/>
  <c r="D28" i="4"/>
  <c r="C28" i="4"/>
  <c r="E27" i="4"/>
  <c r="E26" i="4"/>
  <c r="D26" i="4"/>
  <c r="C26" i="4"/>
  <c r="F25" i="4"/>
  <c r="F18" i="4" s="1"/>
  <c r="E25" i="4"/>
  <c r="D25" i="4"/>
  <c r="D18" i="4" s="1"/>
  <c r="C25" i="4"/>
  <c r="C24" i="4"/>
  <c r="F23" i="4"/>
  <c r="E23" i="4"/>
  <c r="D23" i="4"/>
  <c r="C23" i="4"/>
  <c r="F22" i="4"/>
  <c r="E22" i="4"/>
  <c r="D22" i="4"/>
  <c r="C22" i="4"/>
  <c r="F20" i="4"/>
  <c r="E20" i="4"/>
  <c r="E18" i="4" s="1"/>
  <c r="D20" i="4"/>
  <c r="C20" i="4"/>
  <c r="E19" i="4"/>
  <c r="C19" i="4"/>
  <c r="C18" i="4" s="1"/>
  <c r="F17" i="4"/>
  <c r="E17" i="4"/>
  <c r="D17" i="4"/>
  <c r="C17" i="4"/>
  <c r="F16" i="4"/>
  <c r="E16" i="4"/>
  <c r="D16" i="4"/>
  <c r="C16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E10" i="4"/>
  <c r="D10" i="4"/>
  <c r="C10" i="4"/>
  <c r="F9" i="4"/>
  <c r="E9" i="4"/>
  <c r="D9" i="4"/>
  <c r="C9" i="4"/>
  <c r="F8" i="4"/>
  <c r="F5" i="4" s="1"/>
  <c r="E8" i="4"/>
  <c r="D8" i="4"/>
  <c r="D5" i="4" s="1"/>
  <c r="C8" i="4"/>
  <c r="E7" i="4"/>
  <c r="D7" i="4"/>
  <c r="C7" i="4"/>
  <c r="F6" i="4"/>
  <c r="E6" i="4"/>
  <c r="E5" i="4" s="1"/>
  <c r="D6" i="4"/>
  <c r="C6" i="4"/>
  <c r="C5" i="4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C5" i="2"/>
  <c r="D23" i="5" l="1"/>
  <c r="D17" i="5"/>
  <c r="D52" i="5"/>
  <c r="D5" i="10"/>
  <c r="D15" i="5"/>
  <c r="D25" i="5"/>
  <c r="D47" i="5"/>
  <c r="D63" i="5"/>
  <c r="D20" i="5"/>
  <c r="D21" i="5"/>
  <c r="D28" i="5"/>
  <c r="D57" i="5"/>
  <c r="G5" i="8"/>
  <c r="K5" i="8"/>
  <c r="O5" i="8"/>
  <c r="H5" i="8"/>
  <c r="L5" i="8"/>
  <c r="P5" i="8"/>
  <c r="F5" i="8"/>
  <c r="J5" i="8"/>
  <c r="N5" i="8"/>
  <c r="E5" i="8"/>
  <c r="I5" i="8"/>
  <c r="M5" i="8"/>
  <c r="D5" i="2"/>
  <c r="D19" i="5"/>
  <c r="D22" i="5"/>
  <c r="D27" i="5"/>
  <c r="D41" i="5"/>
  <c r="D53" i="5"/>
  <c r="D18" i="5"/>
  <c r="D26" i="5"/>
  <c r="D33" i="5"/>
  <c r="D16" i="5"/>
  <c r="D24" i="5"/>
  <c r="D37" i="5"/>
  <c r="D32" i="5"/>
  <c r="D36" i="5"/>
  <c r="D40" i="5"/>
  <c r="D56" i="5"/>
  <c r="D30" i="5"/>
  <c r="D34" i="5"/>
  <c r="D38" i="5"/>
  <c r="D42" i="5"/>
  <c r="D31" i="5"/>
  <c r="D35" i="5"/>
  <c r="D39" i="5"/>
  <c r="C61" i="5"/>
  <c r="D61" i="5" s="1"/>
  <c r="C62" i="5"/>
  <c r="D62" i="5" s="1"/>
  <c r="D5" i="9" l="1"/>
  <c r="D5" i="8"/>
  <c r="C54" i="5"/>
  <c r="D54" i="5" s="1"/>
  <c r="C45" i="5"/>
  <c r="D45" i="5" l="1"/>
  <c r="C51" i="5" l="1"/>
  <c r="D51" i="5" s="1"/>
  <c r="C50" i="5"/>
  <c r="D50" i="5" s="1"/>
  <c r="C65" i="5"/>
  <c r="D65" i="5" s="1"/>
  <c r="C48" i="5"/>
  <c r="D48" i="5" s="1"/>
  <c r="C60" i="5"/>
  <c r="D60" i="5" s="1"/>
  <c r="C59" i="5"/>
  <c r="D59" i="5" s="1"/>
  <c r="C55" i="5"/>
  <c r="D55" i="5" s="1"/>
  <c r="C49" i="5"/>
  <c r="D49" i="5" s="1"/>
  <c r="C46" i="5" l="1"/>
  <c r="C64" i="5"/>
  <c r="D64" i="5" s="1"/>
  <c r="C58" i="5"/>
  <c r="D58" i="5" s="1"/>
  <c r="C29" i="5"/>
  <c r="D29" i="5" l="1"/>
  <c r="C14" i="5"/>
  <c r="D46" i="5"/>
  <c r="C44" i="5"/>
  <c r="D44" i="5" s="1"/>
  <c r="D14" i="5" l="1"/>
  <c r="C13" i="5"/>
  <c r="D13" i="5" s="1"/>
</calcChain>
</file>

<file path=xl/sharedStrings.xml><?xml version="1.0" encoding="utf-8"?>
<sst xmlns="http://schemas.openxmlformats.org/spreadsheetml/2006/main" count="4536" uniqueCount="546">
  <si>
    <t>x</t>
  </si>
  <si>
    <t>Всего:</t>
  </si>
  <si>
    <t>Умен.</t>
  </si>
  <si>
    <t>неблагоустройка</t>
  </si>
  <si>
    <t>ЖЭУ-13</t>
  </si>
  <si>
    <t>с.Покровское, Дачная, 17а</t>
  </si>
  <si>
    <t>с.Покровское, Дачная, 17</t>
  </si>
  <si>
    <t>с.Жаворонки, 7 Советская, 41</t>
  </si>
  <si>
    <t>ОСС</t>
  </si>
  <si>
    <t>ЖЭУ-4</t>
  </si>
  <si>
    <t>УСОВО, Усово, 62</t>
  </si>
  <si>
    <t>п.Усово-Тупик, Усово-Тупик, 20</t>
  </si>
  <si>
    <t>п.Усово-Тупик, Усово-Тупик, 13</t>
  </si>
  <si>
    <t>п.Усово-Тупик, Усово-Тупик, 12</t>
  </si>
  <si>
    <t>п.Усово-Тупик, Усово-Тупик, 11</t>
  </si>
  <si>
    <t>п.Усово-Тупик, Усово-Тупик, 9</t>
  </si>
  <si>
    <t>п.Усово-Тупик, Усово-Тупик, 5</t>
  </si>
  <si>
    <t>п.Усово-Тупик, Усово-Тупик, 3</t>
  </si>
  <si>
    <t>п.Усово-Тупик, Усово-Тупик, 1</t>
  </si>
  <si>
    <t>п.Огарево, Огарево, 6</t>
  </si>
  <si>
    <t>п.Огарево, Огарево, 4</t>
  </si>
  <si>
    <t>СД</t>
  </si>
  <si>
    <t>ЖЭУ-5</t>
  </si>
  <si>
    <t>г.Одинцово, Чикина, 17</t>
  </si>
  <si>
    <t>ЖЭУ-8</t>
  </si>
  <si>
    <t>г.Одинцово, Союзная, 36</t>
  </si>
  <si>
    <t>г.Одинцово, Союзная, 30</t>
  </si>
  <si>
    <t>г.Одинцово, Союзная, 28</t>
  </si>
  <si>
    <t>г.Одинцово, Союзная, 24</t>
  </si>
  <si>
    <t>г.Одинцово, Союзная, 10</t>
  </si>
  <si>
    <t>г.Одинцово, Союзная, 4</t>
  </si>
  <si>
    <t>г.Одинцово, Сосновая, 30</t>
  </si>
  <si>
    <t>г.Одинцово, Сосновая, 12</t>
  </si>
  <si>
    <t>г.Одинцово, Солнечная, 24</t>
  </si>
  <si>
    <t>г.Одинцово, Солнечная, 12</t>
  </si>
  <si>
    <t>г.Одинцово, Солнечная, 10</t>
  </si>
  <si>
    <t>г.Одинцово, Солнечная, 9</t>
  </si>
  <si>
    <t>г.Одинцово, Солнечная, 8</t>
  </si>
  <si>
    <t>г.Одинцово, Солнечная, 6</t>
  </si>
  <si>
    <t>г.Одинцово, Солнечная, 4</t>
  </si>
  <si>
    <t>г.Одинцово, Солнечная, 3</t>
  </si>
  <si>
    <t>г.Одинцово, Солнечная, 2а</t>
  </si>
  <si>
    <t>ЖЭУ-6,7</t>
  </si>
  <si>
    <t>г.Одинцово, Советская, 1</t>
  </si>
  <si>
    <t>ЖЭУ-3</t>
  </si>
  <si>
    <t>г.Одинцово, Северная, 64</t>
  </si>
  <si>
    <t>г.Одинцово, Северная, 62 корп.2</t>
  </si>
  <si>
    <t>г.Одинцово, Северная, 62 корп.1</t>
  </si>
  <si>
    <t>г.Одинцово, Северная, 54</t>
  </si>
  <si>
    <t>г.Одинцово, Северная, 52</t>
  </si>
  <si>
    <t>г.Одинцово, Северная, 50</t>
  </si>
  <si>
    <t>г.Одинцово, Северная, 48</t>
  </si>
  <si>
    <t>г.Одинцово, Северная, 46</t>
  </si>
  <si>
    <t>ЖЭУ-1,2</t>
  </si>
  <si>
    <t>г.Одинцово, Северная, 44</t>
  </si>
  <si>
    <t>г.Одинцово, Северная, 42</t>
  </si>
  <si>
    <t>г.Одинцово, Северная, 36</t>
  </si>
  <si>
    <t>г.Одинцово, Северная, 32</t>
  </si>
  <si>
    <t>г.Одинцово, Северная, 30</t>
  </si>
  <si>
    <t>г.Одинцово, Северная, 28</t>
  </si>
  <si>
    <t>г.Одинцово, Северная, 26</t>
  </si>
  <si>
    <t>г.Одинцово, Северная, 24</t>
  </si>
  <si>
    <t>г.Одинцово, Северная, 16</t>
  </si>
  <si>
    <t>г.Одинцово, Северная, 14</t>
  </si>
  <si>
    <t>г.Одинцово, Северная, 12</t>
  </si>
  <si>
    <t>г.Одинцово, Северная, 8</t>
  </si>
  <si>
    <t>г.Одинцово, Северная, 6</t>
  </si>
  <si>
    <t>г.Одинцово, Северная, 4</t>
  </si>
  <si>
    <t>г.Одинцово, Садовая, 32</t>
  </si>
  <si>
    <t>г.Одинцово, Садовая, 30</t>
  </si>
  <si>
    <t>г.Одинцово, Садовая, 26</t>
  </si>
  <si>
    <t>г.Одинцово, Садовая, 24</t>
  </si>
  <si>
    <t>г.Одинцово, Садовая, 22 корп.А</t>
  </si>
  <si>
    <t>г.Одинцово, Ново-Спортивная, 20 к.2</t>
  </si>
  <si>
    <t>г.Одинцово, Ново-Спортивная, 20 к.1</t>
  </si>
  <si>
    <t>г.Одинцово, Ново-Спортивная, 18 к.2</t>
  </si>
  <si>
    <t>г.Одинцово, Ново-Спортивная, 18 к.1</t>
  </si>
  <si>
    <t>г.Одинцово, Ново-Спортивная, 16 к.2</t>
  </si>
  <si>
    <t>г.Одинцово, Ново-Спортивная, 16 к.1</t>
  </si>
  <si>
    <t>г.Одинцово, Ново-Спортивная, 10</t>
  </si>
  <si>
    <t>г.Одинцово, Неделина, 7</t>
  </si>
  <si>
    <t>г.Одинцово, Неделина, 5</t>
  </si>
  <si>
    <t>г.Одинцово, Молодежная, 1Б</t>
  </si>
  <si>
    <t>г.Одинцово, Молодежная, 1А</t>
  </si>
  <si>
    <t>г.Одинцово, Можайское шоссе, 136</t>
  </si>
  <si>
    <t>г.Одинцово, Можайское шоссе, 134</t>
  </si>
  <si>
    <t>г.Одинцово, Можайское шоссе, 132</t>
  </si>
  <si>
    <t>г.Одинцово, Можайское шоссе, 130</t>
  </si>
  <si>
    <t>г.Одинцово, Можайское шоссе, 120</t>
  </si>
  <si>
    <t>г.Одинцово, Можайское шоссе, 118</t>
  </si>
  <si>
    <t>г.Одинцово, Можайское шоссе, 116</t>
  </si>
  <si>
    <t>г.Одинцово, Можайское шоссе, 114</t>
  </si>
  <si>
    <t>г.Одинцово, Можайское шоссе, 112</t>
  </si>
  <si>
    <t>г.Одинцово, Можайское шоссе, 110</t>
  </si>
  <si>
    <t>г.Одинцово, Можайское шоссе, 108А</t>
  </si>
  <si>
    <t>г.Одинцово, Можайское шоссе, 108</t>
  </si>
  <si>
    <t>г.Одинцово, Можайское шоссе, 106</t>
  </si>
  <si>
    <t>г.Одинцово, Можайское шоссе, 104</t>
  </si>
  <si>
    <t>г.Одинцово, Можайское шоссе, 102</t>
  </si>
  <si>
    <t>г.Одинцово, Можайское шоссе, 100</t>
  </si>
  <si>
    <t>г.Одинцово, Можайское шоссе, 94</t>
  </si>
  <si>
    <t>г.Одинцово, Можайское шоссе, 92</t>
  </si>
  <si>
    <t>г.Одинцово, Можайское шоссе, 90</t>
  </si>
  <si>
    <t>г.Одинцово, Можайское шоссе, 88</t>
  </si>
  <si>
    <t>г.Одинцово, Можайское шоссе, 86</t>
  </si>
  <si>
    <t>г.Одинцово, Можайское шоссе, 84</t>
  </si>
  <si>
    <t>г.Одинцово, Можайское шоссе, 82</t>
  </si>
  <si>
    <t>г.Одинцово, Можайское шоссе, 80</t>
  </si>
  <si>
    <t>г.Одинцово, Можайское шоссе, 76</t>
  </si>
  <si>
    <t>г.Одинцово, Можайское шоссе, 70</t>
  </si>
  <si>
    <t>г.Одинцово, Можайское шоссе, 66</t>
  </si>
  <si>
    <t>г.Одинцово, Можайское шоссе, 64</t>
  </si>
  <si>
    <t>г.Одинцово, Можайское шоссе, 62</t>
  </si>
  <si>
    <t>г.Одинцово, Можайское шоссе, 58</t>
  </si>
  <si>
    <t>г.Одинцово, Можайское шоссе, 54</t>
  </si>
  <si>
    <t>г.Одинцово, Можайское шоссе, 52</t>
  </si>
  <si>
    <t>г.Одинцово, Можайское шоссе, 48</t>
  </si>
  <si>
    <t>г.Одинцово, Можайское шоссе, 46</t>
  </si>
  <si>
    <t>г.Одинцово, Можайское шоссе, 44</t>
  </si>
  <si>
    <t>г.Одинцово, Можайское шоссе, 42</t>
  </si>
  <si>
    <t>г.Одинцово, Можайское шоссе, 41</t>
  </si>
  <si>
    <t>г.Одинцово, Можайское шоссе, 40</t>
  </si>
  <si>
    <t>г.Одинцово, Можайское шоссе, 38</t>
  </si>
  <si>
    <t>г.Одинцово, Можайское шоссе, 36</t>
  </si>
  <si>
    <t>г.Одинцово, Можайское шоссе, 32</t>
  </si>
  <si>
    <t>г.Одинцово, Можайское шоссе, 30</t>
  </si>
  <si>
    <t>г.Одинцово, Можайское шоссе, 26</t>
  </si>
  <si>
    <t>г.Одинцово, Можайское шоссе, 25</t>
  </si>
  <si>
    <t>г.Одинцово, Можайское шоссе, 23</t>
  </si>
  <si>
    <t>г.Одинцово, Можайское шоссе, 15</t>
  </si>
  <si>
    <t>г.Одинцово, Маршала Жукова, 49</t>
  </si>
  <si>
    <t>г.Одинцово, Маршала Жукова, 47</t>
  </si>
  <si>
    <t>г.Одинцово, Маршала Жукова, 45</t>
  </si>
  <si>
    <t>г.Одинцово, Маршала Жукова, 43</t>
  </si>
  <si>
    <t>г.Одинцово, Маршала Жукова, 41</t>
  </si>
  <si>
    <t>г.Одинцово, Маршала Жукова, 37</t>
  </si>
  <si>
    <t>г.Одинцово, Маршала Жукова, 35</t>
  </si>
  <si>
    <t>г.Одинцово, Маршала Жукова, 33</t>
  </si>
  <si>
    <t>г.Одинцово, Маршала Жукова, 29</t>
  </si>
  <si>
    <t>г.Одинцово, Маршала Жукова, 27 к.2</t>
  </si>
  <si>
    <t>г.Одинцово, Маршала Жукова, 27 к.1</t>
  </si>
  <si>
    <t>г.Одинцово, Маршала Жукова, 25 к.2</t>
  </si>
  <si>
    <t>г.Одинцово, Маршала Жукова, 25 к.1</t>
  </si>
  <si>
    <t>г.Одинцово, Маршала Жукова, 21</t>
  </si>
  <si>
    <t>г.Одинцово, Маршала Жукова, 19</t>
  </si>
  <si>
    <t>г.Одинцово, Маршала Жукова, 17</t>
  </si>
  <si>
    <t>г.Одинцово, Маршала Жукова, 16</t>
  </si>
  <si>
    <t>г.Одинцово, Маршала Жукова, 15</t>
  </si>
  <si>
    <t>г.Одинцово, Маршала Жукова, 14</t>
  </si>
  <si>
    <t>г.Одинцово, Маршала Жукова, 13</t>
  </si>
  <si>
    <t>г.Одинцово, Маршала Жукова, 12</t>
  </si>
  <si>
    <t>г.Одинцово, Маршала Жукова, 10</t>
  </si>
  <si>
    <t>г.Одинцово, Маршала Жукова, 7 к.2</t>
  </si>
  <si>
    <t>г.Одинцово, Маршала Жукова, 7 к.1</t>
  </si>
  <si>
    <t>г.Одинцово, Маршала Жукова, 4</t>
  </si>
  <si>
    <t>г.Одинцово, Маршала Жукова, 1 корп.А</t>
  </si>
  <si>
    <t>г.Одинцово, Маршала Бирюзова, 30 корп.Б</t>
  </si>
  <si>
    <t>г.Одинцово, Маршала Бирюзова, 30 корп.А</t>
  </si>
  <si>
    <t>г.Одинцово, Маршала Бирюзова, 28</t>
  </si>
  <si>
    <t>г.Одинцово, Маршала Бирюзова, 26</t>
  </si>
  <si>
    <t>г.Одинцово, Маршала Бирюзова, 24 корп.2</t>
  </si>
  <si>
    <t>г.Одинцово, Маршала Бирюзова, 24 корп.1</t>
  </si>
  <si>
    <t>г.Одинцово, Маршала Бирюзова, 20</t>
  </si>
  <si>
    <t>г.Одинцово, Маршала Бирюзова, 18</t>
  </si>
  <si>
    <t>г.Одинцово, Маршала Бирюзова, 16</t>
  </si>
  <si>
    <t>г.Одинцово, Маршала Бирюзова, 14</t>
  </si>
  <si>
    <t>г.Одинцово, Маршала Бирюзова, 12</t>
  </si>
  <si>
    <t>г.Одинцово, Маршала Бирюзова, 10 к.2</t>
  </si>
  <si>
    <t>г.Одинцово, Маршала Бирюзова, 10 к.1</t>
  </si>
  <si>
    <t>г.Одинцово, Маршала Бирюзова, 8</t>
  </si>
  <si>
    <t>г.Одинцово, Маршала Бирюзова, 6</t>
  </si>
  <si>
    <t>г.Одинцово, Маршала Бирюзова, 4</t>
  </si>
  <si>
    <t>г.Одинцово, Маршала Бирюзова, 2а</t>
  </si>
  <si>
    <t>г.Одинцово, Маршала Бирюзова, 2</t>
  </si>
  <si>
    <t>г.Одинцово, Любы Новоселовой бульвар, 15</t>
  </si>
  <si>
    <t>г.Одинцово, Любы Новоселовой бульвар, 13</t>
  </si>
  <si>
    <t>г.Одинцово, Любы Новоселовой бульвар, 12 корп.А</t>
  </si>
  <si>
    <t>г.Одинцово, Любы Новоселовой бульвар, 12</t>
  </si>
  <si>
    <t>г.Одинцово, Любы Новоселовой бульвар, 11 к.2</t>
  </si>
  <si>
    <t>г.Одинцово, Любы Новоселовой бульвар, 11 к.1</t>
  </si>
  <si>
    <t>г.Одинцово, Любы Новоселовой бульвар, 10 А</t>
  </si>
  <si>
    <t>г.Одинцово, Любы Новоселовой бульвар, 10 к.2</t>
  </si>
  <si>
    <t>г.Одинцово, Любы Новоселовой бульвар, 10 к.1</t>
  </si>
  <si>
    <t>г.Одинцово, Любы Новоселовой бульвар, 9 к.2</t>
  </si>
  <si>
    <t>г.Одинцово, Любы Новоселовой бульвар, 9 к.1</t>
  </si>
  <si>
    <t>г.Одинцово, Любы Новоселовой бульвар, 4А</t>
  </si>
  <si>
    <t>г.Одинцово, Любы Новоселовой бульвар, 4 корп.2</t>
  </si>
  <si>
    <t>г.Одинцово, Любы Новоселовой бульвар, 4 корп.1</t>
  </si>
  <si>
    <t>г.Одинцово, Любы Новоселовой бульвар, 2А</t>
  </si>
  <si>
    <t>г.Одинцово, Любы Новоселовой бульвар, 2 корп.2</t>
  </si>
  <si>
    <t>г.Одинцово, Любы Новоселовой бульвар, 2 корп.1</t>
  </si>
  <si>
    <t>г.Одинцово, Любы Новоселовой бульвар, 1 к.2</t>
  </si>
  <si>
    <t>г.Одинцово, Любы Новоселовой бульвар, 1 к.1</t>
  </si>
  <si>
    <t>г.Одинцово, Красногорское шоссе, 4</t>
  </si>
  <si>
    <t>г.Одинцово, Комсомольская, 9</t>
  </si>
  <si>
    <t>г.Одинцово, Комсомольская, 7а</t>
  </si>
  <si>
    <t>г.Одинцово, Комсомольская, 7</t>
  </si>
  <si>
    <t>г.Одинцово, Комсомольская, 6</t>
  </si>
  <si>
    <t>г.Одинцово, Комсомольская, 4</t>
  </si>
  <si>
    <t>г.Одинцово, Комсомольская, 2</t>
  </si>
  <si>
    <t>г.Одинцово, Говорова, 40</t>
  </si>
  <si>
    <t>г.Одинцово, Говорова, 38</t>
  </si>
  <si>
    <t>г.Одинцово, Говорова, 8 А</t>
  </si>
  <si>
    <t>г.Одинцово, Говорова, 8</t>
  </si>
  <si>
    <t>г.Одинцово, Глазынинская, 24</t>
  </si>
  <si>
    <t>г.Одинцово, Глазынинская, 22</t>
  </si>
  <si>
    <t>г.Одинцово, Глазынинская, 20</t>
  </si>
  <si>
    <t>г.Одинцово, Глазынинская, 14</t>
  </si>
  <si>
    <t>г.Одинцово, Глазынинская, 12</t>
  </si>
  <si>
    <t>г.Одинцово, Глазынинская, 10</t>
  </si>
  <si>
    <t>г.Одинцово, Глазынинская, 4</t>
  </si>
  <si>
    <t>г.Одинцово, Глазынинская, 2</t>
  </si>
  <si>
    <t>г.Одинцово, Вокзальная, 69</t>
  </si>
  <si>
    <t>г.Одинцово, Вокзальная, 51</t>
  </si>
  <si>
    <t>г.Одинцово, Вокзальная, 17</t>
  </si>
  <si>
    <t>г.Одинцово, Вокзальная, 13</t>
  </si>
  <si>
    <t>г.Одинцово, Вокзальная, 11</t>
  </si>
  <si>
    <t>г.Одинцово, Вокзальная, 9</t>
  </si>
  <si>
    <t>г.Одинцово, Вокзальная, 7</t>
  </si>
  <si>
    <t>г.Одинцово, Верхне-Пролетарская, 45</t>
  </si>
  <si>
    <t>г.Одинцово, Верхне-Пролетарская, 43</t>
  </si>
  <si>
    <t>г.Одинцово, Верхне-Пролетарская, 37</t>
  </si>
  <si>
    <t>г.Одинцово, Верхне-Пролетарская, 33</t>
  </si>
  <si>
    <t>г.Одинцово, Верхне-Пролетарская, 31</t>
  </si>
  <si>
    <t>г.Одинцово, Верхне-Пролетарская, 29</t>
  </si>
  <si>
    <t>г.Одинцово, Верхне-Пролетарская, 3 к.2</t>
  </si>
  <si>
    <t>г.Одинцово, Верхне-Пролетарская, 3 к.1</t>
  </si>
  <si>
    <t>г.Одинцово, Верхне-Пролетарская, 1 корп.2</t>
  </si>
  <si>
    <t>г.Одинцово, Верхне-Пролетарская, 1 корп.1</t>
  </si>
  <si>
    <t>г.Одинцово, бульвар маршала Крылова, 27</t>
  </si>
  <si>
    <t>г.Одинцово, бульвар маршала Крылова, 3</t>
  </si>
  <si>
    <t>г.Одинцово, бульвар маршала Крылова, 1</t>
  </si>
  <si>
    <t>г.Одинцово, Буденовское шоссе, 11</t>
  </si>
  <si>
    <t>г.Одинцово, Буденовское шоссе, 9</t>
  </si>
  <si>
    <t>г.Одинцово, БЗРИ, 8</t>
  </si>
  <si>
    <t>г.Одинцово, БЗРИ, 7</t>
  </si>
  <si>
    <t>г.Одинцово, БЗРИ, 6</t>
  </si>
  <si>
    <t>г.Одинцово, БЗРИ, 5</t>
  </si>
  <si>
    <t>г.Одинцово, БЗРИ, 4</t>
  </si>
  <si>
    <t>г.Одинцово, БЗРИ, 2</t>
  </si>
  <si>
    <t>г.Одинцово, БЗРИ, 1</t>
  </si>
  <si>
    <t>г.Одинцово, Баковская, 8</t>
  </si>
  <si>
    <t>г.Одинцово, Баковская, 4</t>
  </si>
  <si>
    <t>г.Одинцово, Баковская, 2</t>
  </si>
  <si>
    <t>г.Одинцово, 1-я Вокзальная, 53</t>
  </si>
  <si>
    <t>г.Одинцово, 1-я Вокзальная, 52</t>
  </si>
  <si>
    <t>г.Одинцово, 1-я Вокзальная, 50</t>
  </si>
  <si>
    <t>г.Одинцово, 1-я Вокзальная, 48</t>
  </si>
  <si>
    <t>г.Одинцово, 1-я Вокзальная, 47</t>
  </si>
  <si>
    <t>г.Одинцово, 1-я Вокзальная, 46</t>
  </si>
  <si>
    <t>г.Одинцово, 1-я Вокзальная, 45</t>
  </si>
  <si>
    <t>г.Одинцово, 1-я Вокзальная, 43</t>
  </si>
  <si>
    <t>г.Одинцово, 1-я Вокзальная, 41</t>
  </si>
  <si>
    <t>руб./м2</t>
  </si>
  <si>
    <t>руб./кВт*ч</t>
  </si>
  <si>
    <t>руб./м3</t>
  </si>
  <si>
    <t>руб./Гкал</t>
  </si>
  <si>
    <t>руб./м3 ГВС</t>
  </si>
  <si>
    <t>отопление</t>
  </si>
  <si>
    <t>газ</t>
  </si>
  <si>
    <t>стоимость за 1м3</t>
  </si>
  <si>
    <t>энергия</t>
  </si>
  <si>
    <t>носитель</t>
  </si>
  <si>
    <t>Обслуживание ВДГО</t>
  </si>
  <si>
    <t>Обслуживание систем ЛДСС</t>
  </si>
  <si>
    <t>Обслуживание и содержание лифтового хозяйства</t>
  </si>
  <si>
    <t>Обслуживание мусоропроводов</t>
  </si>
  <si>
    <t>Уборка мест общего пользования МКД</t>
  </si>
  <si>
    <t>Уборка придомовой территории</t>
  </si>
  <si>
    <t>Услуги расчётного центра</t>
  </si>
  <si>
    <t>Услуги паспортного стола (МФЦ)</t>
  </si>
  <si>
    <t>Диспетчерская служба</t>
  </si>
  <si>
    <t>Работы по управлению МКД</t>
  </si>
  <si>
    <t>Содержание общего имущества МКД</t>
  </si>
  <si>
    <t>Текущий ремонт общего имущества МКД</t>
  </si>
  <si>
    <t>Обслуживание газового хозяйства</t>
  </si>
  <si>
    <t>Обслуживание и содержание лифтов</t>
  </si>
  <si>
    <t>Обслуживание МП</t>
  </si>
  <si>
    <t>Уборка лестничных клеток</t>
  </si>
  <si>
    <t>Содержание ОИ МКД</t>
  </si>
  <si>
    <t>Текущий ремонт ОИ МКД</t>
  </si>
  <si>
    <t>Взнос на капремонт</t>
  </si>
  <si>
    <t>Обращение с ТКО</t>
  </si>
  <si>
    <t>Электроснабжение</t>
  </si>
  <si>
    <t>Газоснабжение</t>
  </si>
  <si>
    <t>Отопление</t>
  </si>
  <si>
    <t>Водоотведение</t>
  </si>
  <si>
    <t>Горячее в/с</t>
  </si>
  <si>
    <t>Холодное в/с</t>
  </si>
  <si>
    <t>площадь нежилых помещений, м2</t>
  </si>
  <si>
    <t>площадь жилых помещений, м2</t>
  </si>
  <si>
    <t>в т.ч.</t>
  </si>
  <si>
    <t>План на 2025 год</t>
  </si>
  <si>
    <t>Размер платы на содержание ж/ф, руб./м2</t>
  </si>
  <si>
    <t>Плановые расходы на содержание и текущий ремонт общего имущества на 1пг. 2024г.</t>
  </si>
  <si>
    <t>Тарифы 1пг 2024</t>
  </si>
  <si>
    <t>Размер платы утв.</t>
  </si>
  <si>
    <t>Вид благоустройства</t>
  </si>
  <si>
    <t>ЖЭУ</t>
  </si>
  <si>
    <t>Площадь МОП, м2</t>
  </si>
  <si>
    <t>Общая площадь МКД, м2</t>
  </si>
  <si>
    <t>Адрес</t>
  </si>
  <si>
    <t>№ п/п</t>
  </si>
  <si>
    <t>Плановые расходы на содержание и текущий ремонт общедомового имущества жителей многоквартирных домов с расшифровкой по видам работ и утверждённые тарифы на коммунальные услуги на первое полугодие 2024г.</t>
  </si>
  <si>
    <t>Предлагаемый размер платы на содержание общего имущества с 01.07.2024г., руб./м2 в месяц</t>
  </si>
  <si>
    <t>Плановые расходы на содержание и текущий ремонт общедомового имущества</t>
  </si>
  <si>
    <t>Тарифы на ЖКУ (справочно)</t>
  </si>
  <si>
    <t>Холодное в/с, руб./м3  1пг 2024</t>
  </si>
  <si>
    <t>Горячее в/с (носитель), руб./м3 1пг 2024</t>
  </si>
  <si>
    <t>Горячее в/с (энергия), руб./Гкал 1пг 2024</t>
  </si>
  <si>
    <t>Водоотведение, руб./м3 1пг 2024</t>
  </si>
  <si>
    <t>Отопление, руб./Гкал 1пг 2024</t>
  </si>
  <si>
    <t>Газоснабжение (приготовление пищи, нагрев воды), руб./м3 1пг 2024</t>
  </si>
  <si>
    <t>Газоснабжение (отопление), руб./м3 1пг 2024</t>
  </si>
  <si>
    <t>Электроснабжение ОДН, руб./кВт*ч 1пг 2024</t>
  </si>
  <si>
    <t xml:space="preserve"> Обращение с ТКО 1пг 2024</t>
  </si>
  <si>
    <t>Взнос на капремонт 1пг 2024</t>
  </si>
  <si>
    <t>Работы, выполняемые в отношении всех видов фундаментов</t>
  </si>
  <si>
    <t>Работы, выполняемые в зданиях с подвалами</t>
  </si>
  <si>
    <t>Работы, выполняемые для надлежащего содержания стен</t>
  </si>
  <si>
    <t>Работы, выполняемые в целях надлежащего содержания перекрытий и покрытий</t>
  </si>
  <si>
    <t>Работы, выполняемые в целях надлежащего содержания балок (ригелей) перекрытий и покрытий</t>
  </si>
  <si>
    <t>Работы, выполняемые в целях надлежащего содержания крыш</t>
  </si>
  <si>
    <t>Работы, выполняемые в целях надлежащего содержания лестниц</t>
  </si>
  <si>
    <t>Работы, выполняемые в целях надлежащего содержания фасадов</t>
  </si>
  <si>
    <t>Работы, выполняемые в целях надлежащего содержания перегородок</t>
  </si>
  <si>
    <t>Работы, выполняемые в целях надлежащего содержания внутренней отделки</t>
  </si>
  <si>
    <t>Работы, выполняемые в целях надлежащего содержания полов помещений общего имущества</t>
  </si>
  <si>
    <t>Работы, выполняемые в целях надлежащего содержания оконных и дверных заполнений</t>
  </si>
  <si>
    <t>Работы, выполняемые в целях надлежащего содержания мусоропроводов</t>
  </si>
  <si>
    <t>Работы, выполняемые в целях надлежащего содержания систем вентиляции и дымоудаления</t>
  </si>
  <si>
    <t>Работы, выполняемые в целях надлежащего содержания дымовых и вентиляционных каналов</t>
  </si>
  <si>
    <t>Общие работы, выполняемые для надлежащего содержания систем водоснабжения (ХВС, ГВС), отопления и водоотведения</t>
  </si>
  <si>
    <t>Работы, выполняемые в целях надлежащего содержания систем теплоснабжения</t>
  </si>
  <si>
    <t>Работы, выполняемые в целях надлежащего содержания ИТП и водоподкачек</t>
  </si>
  <si>
    <t>Работы, выполняемые в целях надлежащего содержания электрооборудования, радио- и телекоммуникационного оборудования</t>
  </si>
  <si>
    <t>Работы, выполняемые в целях надлежащего содержания и ремонта лифтов</t>
  </si>
  <si>
    <t>Работы, выполняемые в целях надлежащего содержания систем внутридомового газового оборудования</t>
  </si>
  <si>
    <t>Работы по содержанию помещений, входящих в состав общего имущества</t>
  </si>
  <si>
    <t>Работы по содержанию придомовой территории</t>
  </si>
  <si>
    <t>Организация накопления отходов I - IV классов опасности и их передача в специализированные организации</t>
  </si>
  <si>
    <t>Работы по обеспечению требований пожарной безопасности</t>
  </si>
  <si>
    <t>Обеспечение устранения аварий на внутридомовых инженерных системах</t>
  </si>
  <si>
    <t>ВНИИССОК п., Березовая, 1</t>
  </si>
  <si>
    <t>ЖЭУ-10</t>
  </si>
  <si>
    <t>конкурс</t>
  </si>
  <si>
    <t>ВНИИССОК п., Березовая, 2</t>
  </si>
  <si>
    <t>ВНИИССОК п., Березовая, 4</t>
  </si>
  <si>
    <t>ВНИИССОК п., Березовая, 5</t>
  </si>
  <si>
    <t>ВНИИССОК п., Березовая, 6</t>
  </si>
  <si>
    <t>ВНИИССОК п., Березовая, 7</t>
  </si>
  <si>
    <t>ВНИИССОК п., Березовая, 8</t>
  </si>
  <si>
    <t>ВНИИССОК п., Березовая, 9</t>
  </si>
  <si>
    <t>ВНИИССОК п., Березовая, 11</t>
  </si>
  <si>
    <t>ВНИИССОК п., ВНИИССОК, 7</t>
  </si>
  <si>
    <t>ВНИИССОК п., ВНИИССОК, 9</t>
  </si>
  <si>
    <t>ВНИИССОК п., ВНИИССОК, 11</t>
  </si>
  <si>
    <t>ВНИИССОК п., Дружбы, 1</t>
  </si>
  <si>
    <t>ВНИИССОК п., Дружбы, 4</t>
  </si>
  <si>
    <t>ВНИИССОК п., Дружбы, 5</t>
  </si>
  <si>
    <t>ВНИИССОК п., Дружбы, 6</t>
  </si>
  <si>
    <t>ВНИИССОК п., Дружбы, 7</t>
  </si>
  <si>
    <t>ВНИИССОК п., Дружбы, 8</t>
  </si>
  <si>
    <t>ВНИИССОК п., Дружбы, 9</t>
  </si>
  <si>
    <t>ВНИИССОК п., Дружбы, 10</t>
  </si>
  <si>
    <t>ВНИИССОК п., Дружбы, 13</t>
  </si>
  <si>
    <t>ВНИИССОК п., Дружбы, 17</t>
  </si>
  <si>
    <t>ВНИИССОК п., Дружбы, 19</t>
  </si>
  <si>
    <t>ВНИИССОК п., Дружбы, 21</t>
  </si>
  <si>
    <t>ВНИИССОК п., Дружбы, 23</t>
  </si>
  <si>
    <t>ВНИИССОК п., Дружбы, 27</t>
  </si>
  <si>
    <t>ВНИИССОК п., Рябиновая, 1</t>
  </si>
  <si>
    <t>ВНИИССОК п., Рябиновая, 3</t>
  </si>
  <si>
    <t>ВНИИССОК п., Рябиновая, 4</t>
  </si>
  <si>
    <t>ВНИИССОК п., Рябиновая, 6</t>
  </si>
  <si>
    <t>ВНИИССОК п., Рябиновая, 7</t>
  </si>
  <si>
    <t>ВНИИССОК п., Рябиновая, 8</t>
  </si>
  <si>
    <t>ВНИИССОК п., Рябиновая, 9</t>
  </si>
  <si>
    <t>ВНИИССОК п., Рябиновая, 10</t>
  </si>
  <si>
    <t>Плановые расходы на содержание и текущий ремонт общего имущества на 2пг. 2025г. и 1 пг 2026 г.</t>
  </si>
  <si>
    <t>Размер платы за содержание жилого помещения в зависимости от уровня благоустройства (п.ВНИИССОК).</t>
  </si>
  <si>
    <t>Размер платы в месяц с НДС 20%, руб./м2</t>
  </si>
  <si>
    <t>с 01.12.2023</t>
  </si>
  <si>
    <t>Работы, необходимые для надлежащего содержания несущих конструкций МКД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</si>
  <si>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</si>
  <si>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</si>
  <si>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</si>
  <si>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</si>
  <si>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</si>
  <si>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</si>
  <si>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</si>
  <si>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</si>
  <si>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</si>
  <si>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</si>
  <si>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</si>
  <si>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</si>
  <si>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МКД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</si>
  <si>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</si>
  <si>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</si>
  <si>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</si>
  <si>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</si>
  <si>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</si>
  <si>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</si>
  <si>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</si>
  <si>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</si>
  <si>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</si>
  <si>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Работы и услуги по содержанию иного общего имущества в МКД</t>
  </si>
  <si>
    <t>3.1</t>
  </si>
  <si>
    <t>3.2</t>
  </si>
  <si>
    <t>3.3</t>
  </si>
  <si>
    <t>3.4</t>
  </si>
  <si>
    <t xml:space="preserve">Отчет об использовании денежных средств </t>
  </si>
  <si>
    <t xml:space="preserve">населения в рамках оказания услуг по управлению,  содержанию и  ремонту общего имущества </t>
  </si>
  <si>
    <t xml:space="preserve"> в многоквартирном доме за 2025г.</t>
  </si>
  <si>
    <t xml:space="preserve">по адресу: </t>
  </si>
  <si>
    <t>Общая площадь квартир/нежилых помещений</t>
  </si>
  <si>
    <t>кв. м.</t>
  </si>
  <si>
    <t>Размер платы за содержание и текущий ремонт на конец года</t>
  </si>
  <si>
    <t>руб./кв.м</t>
  </si>
  <si>
    <t>Начислено за содержание и текущий ремонт</t>
  </si>
  <si>
    <t>руб.</t>
  </si>
  <si>
    <t>Оплачено за содержание и текущий ремонт</t>
  </si>
  <si>
    <t>Задолженность за услуги по содержанию и текущему ремонту ж/ф на конец 2025г.</t>
  </si>
  <si>
    <t>Дополнительный доход от использования общедомового имущества (реклама в МОП)</t>
  </si>
  <si>
    <t>№ п.п.</t>
  </si>
  <si>
    <t>Наименование работ, затрат</t>
  </si>
  <si>
    <t>Фактические расходы УК, рублей в год</t>
  </si>
  <si>
    <t>Расходы в месяц за 1 кв.м. общей площади дома</t>
  </si>
  <si>
    <t>Расходы по управлению,  содержанию и  ремонту общего имущества , итого</t>
  </si>
  <si>
    <t>1.</t>
  </si>
  <si>
    <t>Текущий ремонт общего имущества жилого дома, в т. ч.</t>
  </si>
  <si>
    <t>Восстановление тяги вентиляционных каналов</t>
  </si>
  <si>
    <t>Герметизация межпанельных швов</t>
  </si>
  <si>
    <t>Ремонт и обслуживание светопрозрачных конструкций</t>
  </si>
  <si>
    <t>Ремонт лифтового оборудования</t>
  </si>
  <si>
    <t>Откидной пандус для дет. колясок</t>
  </si>
  <si>
    <t>Ремонт асфальтового покрытия, отмостки</t>
  </si>
  <si>
    <t>Ремонт балконов, плит</t>
  </si>
  <si>
    <t>Ремонт инженерных систем</t>
  </si>
  <si>
    <t>Ремонт входных групп</t>
  </si>
  <si>
    <t>Ремонт кровли, козырька</t>
  </si>
  <si>
    <t>Ремонт фасада, цоколя</t>
  </si>
  <si>
    <t>Ремонт МОП</t>
  </si>
  <si>
    <t>1.13</t>
  </si>
  <si>
    <t>Установка дверей, зеркал</t>
  </si>
  <si>
    <t>1.14</t>
  </si>
  <si>
    <t>Электромонтажные работы</t>
  </si>
  <si>
    <t>1.15</t>
  </si>
  <si>
    <t>Оплата труда РСГ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</si>
  <si>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</si>
  <si>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</si>
  <si>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</si>
  <si>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</si>
  <si>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</si>
  <si>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</si>
  <si>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</si>
  <si>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</si>
  <si>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</si>
  <si>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</si>
  <si>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</si>
  <si>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</si>
  <si>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г.Одинцово, Говорова, 8 корпус 1</t>
  </si>
  <si>
    <t>1.28</t>
  </si>
  <si>
    <t>г.Одинцово, Говорова, 8 корпус 2</t>
  </si>
  <si>
    <t>1.29</t>
  </si>
  <si>
    <t>2.</t>
  </si>
  <si>
    <t>Содержание общего имущства в многоквартирном доме, в т.ч.</t>
  </si>
  <si>
    <t>Тех. обслуживание систем противопожарной защиты зданий</t>
  </si>
  <si>
    <t>Техническое обслуживание ХВС, ГВС, ВО, (ИТП при наичии)</t>
  </si>
  <si>
    <t>Технологическое присоединение энергопринемающих устройств к электрической сети</t>
  </si>
  <si>
    <t>АДС</t>
  </si>
  <si>
    <t>страхование гражданской ответственности</t>
  </si>
  <si>
    <t>Материалы, ГСМ</t>
  </si>
  <si>
    <t>Содержание и текущий ремонт общего имущества собственников помещений МКД</t>
  </si>
  <si>
    <t>Очистка кровли от снега, наледи и сосулек</t>
  </si>
  <si>
    <t>Вывоз мусора КГМ</t>
  </si>
  <si>
    <t>2.10</t>
  </si>
  <si>
    <t>Оплата труда ЖЭУ</t>
  </si>
  <si>
    <t>2.11</t>
  </si>
  <si>
    <t>Амортизация</t>
  </si>
  <si>
    <t>2.12</t>
  </si>
  <si>
    <t>2.13</t>
  </si>
  <si>
    <t>3.</t>
  </si>
  <si>
    <t>Работы по управлению многоквартирным домом</t>
  </si>
  <si>
    <t>4.</t>
  </si>
  <si>
    <t>5.</t>
  </si>
  <si>
    <t>6.</t>
  </si>
  <si>
    <t>7.</t>
  </si>
  <si>
    <t>8.</t>
  </si>
  <si>
    <t>Обслуживание внутридомового газового обслуживания</t>
  </si>
  <si>
    <t>9.</t>
  </si>
  <si>
    <t>Услуги расчетного центра, доставка ЕПД, МФЦ</t>
  </si>
  <si>
    <t>10.</t>
  </si>
  <si>
    <t>Госпошлина, штрафы, пени и прочие расходы</t>
  </si>
  <si>
    <t>Начальник ПЭО АО "Управление жилищного хозяйства"     ____________________________________________________ Третьяков И. А.</t>
  </si>
  <si>
    <t>Генеральный директор АО "Управление жилищного хозяйства" ________________________________________________  Кочевалин С. В.</t>
  </si>
  <si>
    <t>г.Одинцово, Маршала Жукова, 1 А</t>
  </si>
  <si>
    <t>г.Одинцово, Маршала Жукова, 2</t>
  </si>
  <si>
    <t>г.Одинцово, Маршала Жукова, 23 к.1</t>
  </si>
  <si>
    <t>г.Одинцово, Маршала Жукова, 23 к.2</t>
  </si>
  <si>
    <t>г.Одинцово, Маршала Жукова, 23 а</t>
  </si>
  <si>
    <t>г.Одинцово, Садовая, 14</t>
  </si>
  <si>
    <t>Количество лифтов</t>
  </si>
  <si>
    <t>К участия</t>
  </si>
  <si>
    <t>Площадь приведенная</t>
  </si>
  <si>
    <t>Сальдо на начало</t>
  </si>
  <si>
    <t>Всего начислено</t>
  </si>
  <si>
    <t>Всего оплачено</t>
  </si>
  <si>
    <t>Всего расходов</t>
  </si>
  <si>
    <t>Услуги расчетного центра, МФЦ, доставки ЕПД</t>
  </si>
  <si>
    <t>МФЦ</t>
  </si>
  <si>
    <t>ЕИРЦ</t>
  </si>
  <si>
    <t>Услуги по доставке счетов- квитанций</t>
  </si>
  <si>
    <t>Штрафы, пени, пошлины и т. п.</t>
  </si>
  <si>
    <t>ТО ВДГО</t>
  </si>
  <si>
    <t>Доходы от рекламы</t>
  </si>
  <si>
    <t xml:space="preserve">Задолженность </t>
  </si>
  <si>
    <t>пассажирских</t>
  </si>
  <si>
    <t>грузовых</t>
  </si>
  <si>
    <t>Оплата труда АУП</t>
  </si>
  <si>
    <t xml:space="preserve">Информационные, консультационные услуги (лицензии, почта, экспертиза, аудит) </t>
  </si>
  <si>
    <t>Аренда</t>
  </si>
  <si>
    <t>Расходы по сомнительным долгам</t>
  </si>
  <si>
    <t>Прочие расходы (списание ДЗ, банк и т. д.)</t>
  </si>
  <si>
    <t>Обслуживание лифтов</t>
  </si>
  <si>
    <t>Русь</t>
  </si>
  <si>
    <t>ТО газового оборудования</t>
  </si>
  <si>
    <t>Мусоропровод</t>
  </si>
  <si>
    <t>Лифты</t>
  </si>
  <si>
    <t>ИТП</t>
  </si>
  <si>
    <t>ПБ</t>
  </si>
  <si>
    <t>Реклама</t>
  </si>
  <si>
    <t>Плановые расходы на содержание и текущий ремонт общедомового имущества жителей многоквартирных домов с расшифровкой по видам работ на 2 п/г 2025 г. и 1 п/г 2026 г.</t>
  </si>
  <si>
    <t>Размер платы на содержание общего имущества с 01.07.2025г., руб./м2 в месяц</t>
  </si>
  <si>
    <t xml:space="preserve">Жилые дома, имеющие все виды благоустройства, с лифтом, необорудованные газовыми приборами </t>
  </si>
  <si>
    <t>Виды работ</t>
  </si>
  <si>
    <t xml:space="preserve">Содержание и текущий ремонт общего имущества МКД </t>
  </si>
  <si>
    <t xml:space="preserve">Работы по управлению </t>
  </si>
  <si>
    <t>Услуги паспортного стола</t>
  </si>
  <si>
    <t xml:space="preserve">Услуги абонентского единого информационного расчетного центра </t>
  </si>
  <si>
    <t>Уборка прилегающей к многоквартирному дому территории</t>
  </si>
  <si>
    <t>Уборка мест общего пользования в МКД</t>
  </si>
  <si>
    <t>Обслуживание лифтового хоз-ва</t>
  </si>
  <si>
    <t>Обслуживание систем лифтовой диспетчерской сигнализации и связи</t>
  </si>
  <si>
    <t>Плановые расходы на содержание и текущий ремонт общедомового имущества жителей многоквартирных домов с расшифровкой по видам работ на 2 п/г 2026 г. и 1 п/г 2027 г.</t>
  </si>
  <si>
    <t>Размер платы на содержание общего имущества с 01.07.2026г., руб./м2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</si>
</sst>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0\ _₽_-;\-* #,##0.000\ _₽_-;_-* &quot;-&quot;??\ _₽_-;_-@_-"/>
    <numFmt numFmtId="166" formatCode="mmmm\ yyyy;@"/>
    <numFmt numFmtId="167" formatCode="_-* #,##0.00_р_._-;\-* #,##0.00_р_._-;_-* &quot;-&quot;??_р_.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7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11"/>
      <color theme="0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7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charset val="1"/>
    </font>
    <font>
      <b/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762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/>
    <xf numFmtId="43" fontId="1" fillId="0" borderId="0" applyFont="0" applyFill="0" applyBorder="0" applyAlignment="0" applyProtection="0"/>
    <xf numFmtId="0" fontId="19" fillId="0" borderId="0"/>
    <xf numFmtId="0" fontId="3" fillId="0" borderId="0"/>
    <xf numFmtId="167" fontId="3" fillId="0" borderId="0" applyFont="0" applyFill="0" applyBorder="0" applyAlignment="0" applyProtection="0"/>
    <xf numFmtId="0" fontId="31" fillId="0" borderId="0"/>
  </cellStyleXfs>
  <cellXfs count="32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3" fontId="10" fillId="0" borderId="1" xfId="1" applyFont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Border="1" applyAlignment="1" applyProtection="1">
      <alignment horizontal="center" vertical="center" wrapText="1"/>
      <protection hidden="1"/>
    </xf>
    <xf numFmtId="43" fontId="3" fillId="0" borderId="1" xfId="1" applyFont="1" applyBorder="1" applyAlignment="1" applyProtection="1">
      <alignment horizontal="center" vertical="center" wrapText="1"/>
      <protection hidden="1"/>
    </xf>
    <xf numFmtId="43" fontId="3" fillId="0" borderId="0" xfId="1" applyFont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43" fontId="5" fillId="3" borderId="5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4" fillId="0" borderId="0" xfId="5"/>
    <xf numFmtId="0" fontId="15" fillId="0" borderId="1" xfId="0" applyFont="1" applyFill="1" applyBorder="1" applyAlignment="1">
      <alignment vertical="center"/>
    </xf>
    <xf numFmtId="166" fontId="13" fillId="0" borderId="0" xfId="4" applyNumberFormat="1" applyFont="1" applyBorder="1" applyAlignment="1"/>
    <xf numFmtId="166" fontId="13" fillId="0" borderId="0" xfId="4" applyNumberFormat="1" applyFont="1" applyAlignment="1">
      <alignment horizontal="center"/>
    </xf>
    <xf numFmtId="166" fontId="13" fillId="0" borderId="0" xfId="4" applyNumberFormat="1" applyFont="1" applyAlignment="1" applyProtection="1">
      <alignment horizontal="center"/>
      <protection hidden="1"/>
    </xf>
    <xf numFmtId="166" fontId="16" fillId="0" borderId="13" xfId="4" applyNumberFormat="1" applyFont="1" applyBorder="1" applyAlignment="1" applyProtection="1">
      <alignment horizontal="left"/>
      <protection hidden="1"/>
    </xf>
    <xf numFmtId="43" fontId="13" fillId="0" borderId="13" xfId="6" applyNumberFormat="1" applyFont="1" applyFill="1" applyBorder="1" applyAlignment="1" applyProtection="1">
      <alignment horizontal="center"/>
      <protection hidden="1"/>
    </xf>
    <xf numFmtId="166" fontId="16" fillId="0" borderId="0" xfId="4" applyNumberFormat="1" applyFont="1" applyAlignment="1" applyProtection="1">
      <alignment horizontal="left"/>
      <protection hidden="1"/>
    </xf>
    <xf numFmtId="166" fontId="17" fillId="0" borderId="0" xfId="4" applyNumberFormat="1" applyFont="1" applyAlignment="1" applyProtection="1">
      <alignment horizontal="center"/>
      <protection hidden="1"/>
    </xf>
    <xf numFmtId="166" fontId="16" fillId="0" borderId="14" xfId="4" applyNumberFormat="1" applyFont="1" applyBorder="1" applyAlignment="1" applyProtection="1">
      <alignment vertical="center" wrapText="1"/>
      <protection hidden="1"/>
    </xf>
    <xf numFmtId="43" fontId="13" fillId="0" borderId="13" xfId="1" applyFont="1" applyFill="1" applyBorder="1" applyAlignment="1" applyProtection="1">
      <alignment horizontal="center"/>
      <protection hidden="1"/>
    </xf>
    <xf numFmtId="4" fontId="16" fillId="0" borderId="0" xfId="4" applyNumberFormat="1" applyFont="1" applyProtection="1">
      <protection hidden="1"/>
    </xf>
    <xf numFmtId="166" fontId="16" fillId="0" borderId="14" xfId="4" applyNumberFormat="1" applyFont="1" applyBorder="1" applyProtection="1">
      <protection hidden="1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6" fontId="16" fillId="0" borderId="15" xfId="4" applyNumberFormat="1" applyFont="1" applyBorder="1" applyAlignment="1" applyProtection="1">
      <alignment wrapText="1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6" fontId="18" fillId="8" borderId="16" xfId="4" applyNumberFormat="1" applyFont="1" applyFill="1" applyBorder="1" applyAlignment="1" applyProtection="1">
      <alignment horizontal="center" vertical="center" wrapText="1"/>
      <protection hidden="1"/>
    </xf>
    <xf numFmtId="0" fontId="18" fillId="8" borderId="17" xfId="4" applyFont="1" applyFill="1" applyBorder="1" applyAlignment="1" applyProtection="1">
      <alignment horizontal="center" vertical="center" wrapText="1"/>
      <protection hidden="1"/>
    </xf>
    <xf numFmtId="4" fontId="18" fillId="8" borderId="17" xfId="4" applyNumberFormat="1" applyFont="1" applyFill="1" applyBorder="1" applyAlignment="1" applyProtection="1">
      <alignment horizontal="center" vertical="center" wrapText="1"/>
      <protection hidden="1"/>
    </xf>
    <xf numFmtId="166" fontId="18" fillId="8" borderId="18" xfId="4" applyNumberFormat="1" applyFont="1" applyFill="1" applyBorder="1" applyAlignment="1" applyProtection="1">
      <alignment horizontal="center" vertical="center" wrapText="1"/>
      <protection hidden="1"/>
    </xf>
    <xf numFmtId="166" fontId="16" fillId="0" borderId="19" xfId="4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4" applyFont="1" applyFill="1" applyBorder="1" applyAlignment="1" applyProtection="1">
      <alignment horizontal="left" vertical="center" wrapText="1"/>
      <protection hidden="1"/>
    </xf>
    <xf numFmtId="164" fontId="18" fillId="0" borderId="1" xfId="6" applyNumberFormat="1" applyFont="1" applyFill="1" applyBorder="1" applyAlignment="1" applyProtection="1">
      <alignment horizontal="center" vertical="center"/>
      <protection hidden="1"/>
    </xf>
    <xf numFmtId="43" fontId="18" fillId="0" borderId="20" xfId="6" applyNumberFormat="1" applyFont="1" applyFill="1" applyBorder="1" applyAlignment="1" applyProtection="1">
      <alignment horizontal="center" vertical="center"/>
      <protection hidden="1"/>
    </xf>
    <xf numFmtId="49" fontId="16" fillId="0" borderId="19" xfId="4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7" applyFont="1" applyBorder="1" applyAlignment="1">
      <alignment horizontal="left" vertical="center" wrapText="1" indent="2"/>
    </xf>
    <xf numFmtId="164" fontId="15" fillId="0" borderId="1" xfId="6" applyNumberFormat="1" applyFont="1" applyFill="1" applyBorder="1" applyAlignment="1" applyProtection="1">
      <alignment horizontal="center"/>
      <protection hidden="1"/>
    </xf>
    <xf numFmtId="43" fontId="15" fillId="0" borderId="20" xfId="6" applyNumberFormat="1" applyFont="1" applyFill="1" applyBorder="1" applyAlignment="1" applyProtection="1">
      <alignment horizontal="center"/>
      <protection hidden="1"/>
    </xf>
    <xf numFmtId="0" fontId="16" fillId="0" borderId="1" xfId="7" applyFont="1" applyBorder="1" applyAlignment="1">
      <alignment vertical="center" wrapText="1"/>
    </xf>
    <xf numFmtId="0" fontId="17" fillId="0" borderId="0" xfId="8" applyFont="1"/>
    <xf numFmtId="164" fontId="18" fillId="0" borderId="1" xfId="9" applyNumberFormat="1" applyFont="1" applyFill="1" applyBorder="1" applyAlignment="1" applyProtection="1">
      <alignment horizontal="center" vertical="center"/>
      <protection hidden="1"/>
    </xf>
    <xf numFmtId="43" fontId="18" fillId="0" borderId="20" xfId="9" applyNumberFormat="1" applyFont="1" applyFill="1" applyBorder="1" applyAlignment="1" applyProtection="1">
      <alignment horizontal="center" vertical="center"/>
      <protection hidden="1"/>
    </xf>
    <xf numFmtId="0" fontId="16" fillId="0" borderId="1" xfId="7" applyFont="1" applyFill="1" applyBorder="1" applyAlignment="1">
      <alignment horizontal="left" vertical="center" wrapText="1" indent="2"/>
    </xf>
    <xf numFmtId="0" fontId="16" fillId="9" borderId="1" xfId="7" applyFont="1" applyFill="1" applyBorder="1" applyAlignment="1">
      <alignment vertical="center" wrapText="1"/>
    </xf>
    <xf numFmtId="0" fontId="14" fillId="0" borderId="1" xfId="5" applyBorder="1"/>
    <xf numFmtId="43" fontId="15" fillId="0" borderId="1" xfId="6" applyNumberFormat="1" applyFont="1" applyFill="1" applyBorder="1" applyAlignment="1" applyProtection="1">
      <alignment horizontal="center"/>
      <protection hidden="1"/>
    </xf>
    <xf numFmtId="0" fontId="16" fillId="0" borderId="5" xfId="7" applyFont="1" applyBorder="1" applyAlignment="1">
      <alignment horizontal="left" vertical="center" wrapText="1" indent="2"/>
    </xf>
    <xf numFmtId="43" fontId="15" fillId="0" borderId="21" xfId="6" applyNumberFormat="1" applyFont="1" applyFill="1" applyBorder="1" applyAlignment="1" applyProtection="1">
      <alignment horizontal="center"/>
      <protection hidden="1"/>
    </xf>
    <xf numFmtId="49" fontId="18" fillId="0" borderId="1" xfId="4" applyNumberFormat="1" applyFont="1" applyFill="1" applyBorder="1" applyAlignment="1" applyProtection="1">
      <alignment horizontal="left" vertical="center" wrapText="1"/>
      <protection hidden="1"/>
    </xf>
    <xf numFmtId="49" fontId="16" fillId="0" borderId="22" xfId="4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4" applyFont="1" applyFill="1" applyBorder="1" applyAlignment="1" applyProtection="1">
      <alignment horizontal="left" vertical="center" wrapText="1"/>
      <protection hidden="1"/>
    </xf>
    <xf numFmtId="164" fontId="18" fillId="0" borderId="23" xfId="6" applyNumberFormat="1" applyFont="1" applyFill="1" applyBorder="1" applyAlignment="1" applyProtection="1">
      <alignment horizontal="center" vertical="center"/>
      <protection hidden="1"/>
    </xf>
    <xf numFmtId="43" fontId="18" fillId="0" borderId="24" xfId="6" applyNumberFormat="1" applyFont="1" applyFill="1" applyBorder="1" applyAlignment="1" applyProtection="1">
      <alignment horizontal="center" vertical="center"/>
      <protection hidden="1"/>
    </xf>
    <xf numFmtId="166" fontId="16" fillId="0" borderId="0" xfId="4" applyNumberFormat="1" applyFont="1" applyAlignment="1">
      <alignment horizontal="center"/>
    </xf>
    <xf numFmtId="0" fontId="17" fillId="0" borderId="0" xfId="4" applyFont="1" applyFill="1" applyBorder="1" applyAlignment="1">
      <alignment horizontal="left" vertical="center" wrapText="1"/>
    </xf>
    <xf numFmtId="3" fontId="17" fillId="0" borderId="0" xfId="4" applyNumberFormat="1" applyFont="1" applyBorder="1"/>
    <xf numFmtId="166" fontId="16" fillId="0" borderId="0" xfId="4" applyNumberFormat="1" applyFont="1" applyBorder="1"/>
    <xf numFmtId="0" fontId="16" fillId="0" borderId="0" xfId="4" applyFont="1" applyFill="1" applyBorder="1" applyAlignment="1">
      <alignment horizontal="left" vertical="center" wrapText="1"/>
    </xf>
    <xf numFmtId="4" fontId="16" fillId="0" borderId="0" xfId="4" applyNumberFormat="1" applyFont="1" applyBorder="1" applyAlignment="1">
      <alignment horizontal="right"/>
    </xf>
    <xf numFmtId="0" fontId="20" fillId="0" borderId="0" xfId="5" applyFont="1"/>
    <xf numFmtId="0" fontId="5" fillId="7" borderId="9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0" fillId="0" borderId="1" xfId="0" applyBorder="1"/>
    <xf numFmtId="0" fontId="24" fillId="11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7" borderId="7" xfId="0" applyFont="1" applyFill="1" applyBorder="1" applyAlignment="1">
      <alignment horizontal="center" vertical="top" wrapText="1"/>
    </xf>
    <xf numFmtId="0" fontId="16" fillId="0" borderId="1" xfId="7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vertical="center"/>
    </xf>
    <xf numFmtId="164" fontId="21" fillId="0" borderId="1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/>
    </xf>
    <xf numFmtId="43" fontId="21" fillId="3" borderId="1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3" fontId="17" fillId="0" borderId="5" xfId="1" applyFont="1" applyBorder="1" applyAlignment="1">
      <alignment horizontal="center" vertical="center" wrapText="1"/>
    </xf>
    <xf numFmtId="43" fontId="17" fillId="0" borderId="4" xfId="1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43" fontId="17" fillId="0" borderId="0" xfId="1" applyFont="1" applyBorder="1" applyAlignment="1">
      <alignment horizontal="center" vertical="center" wrapText="1"/>
    </xf>
    <xf numFmtId="43" fontId="21" fillId="2" borderId="1" xfId="1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4" fontId="15" fillId="2" borderId="1" xfId="1" applyNumberFormat="1" applyFont="1" applyFill="1" applyBorder="1" applyAlignment="1">
      <alignment vertical="center"/>
    </xf>
    <xf numFmtId="43" fontId="15" fillId="2" borderId="1" xfId="1" applyFont="1" applyFill="1" applyBorder="1" applyAlignment="1">
      <alignment vertical="center"/>
    </xf>
    <xf numFmtId="43" fontId="15" fillId="0" borderId="1" xfId="1" applyNumberFormat="1" applyFont="1" applyFill="1" applyBorder="1" applyAlignment="1">
      <alignment vertical="center"/>
    </xf>
    <xf numFmtId="43" fontId="17" fillId="0" borderId="0" xfId="1" applyFont="1" applyFill="1" applyBorder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3" fontId="17" fillId="0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43" fontId="17" fillId="0" borderId="0" xfId="0" applyNumberFormat="1" applyFont="1" applyBorder="1" applyAlignment="1">
      <alignment horizontal="center" vertical="center" wrapText="1"/>
    </xf>
    <xf numFmtId="10" fontId="17" fillId="0" borderId="0" xfId="2" applyNumberFormat="1" applyFont="1" applyBorder="1" applyAlignment="1">
      <alignment horizontal="center" vertical="center" wrapText="1"/>
    </xf>
    <xf numFmtId="164" fontId="0" fillId="0" borderId="0" xfId="0" applyNumberFormat="1"/>
    <xf numFmtId="4" fontId="17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43" fontId="13" fillId="0" borderId="1" xfId="1" applyFont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Border="1" applyAlignment="1" applyProtection="1">
      <alignment horizontal="center" vertical="center" wrapText="1"/>
      <protection hidden="1"/>
    </xf>
    <xf numFmtId="164" fontId="28" fillId="0" borderId="1" xfId="1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17" fillId="0" borderId="0" xfId="10" applyFont="1"/>
    <xf numFmtId="164" fontId="17" fillId="0" borderId="1" xfId="1" applyNumberFormat="1" applyFont="1" applyBorder="1" applyAlignment="1" applyProtection="1">
      <alignment horizontal="center" vertical="center" wrapText="1"/>
      <protection hidden="1"/>
    </xf>
    <xf numFmtId="43" fontId="17" fillId="2" borderId="1" xfId="0" applyNumberFormat="1" applyFont="1" applyFill="1" applyBorder="1" applyAlignment="1">
      <alignment horizontal="center" vertical="center" wrapText="1"/>
    </xf>
    <xf numFmtId="0" fontId="32" fillId="13" borderId="26" xfId="0" applyFont="1" applyFill="1" applyBorder="1" applyAlignment="1">
      <alignment vertical="center" wrapText="1"/>
    </xf>
    <xf numFmtId="0" fontId="32" fillId="13" borderId="26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vertical="center" wrapText="1"/>
    </xf>
    <xf numFmtId="164" fontId="28" fillId="0" borderId="1" xfId="1" applyNumberFormat="1" applyFont="1" applyBorder="1" applyAlignment="1" applyProtection="1">
      <alignment horizontal="center" vertical="center" wrapText="1"/>
      <protection hidden="1"/>
    </xf>
    <xf numFmtId="43" fontId="17" fillId="0" borderId="2" xfId="1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 wrapText="1"/>
    </xf>
    <xf numFmtId="164" fontId="17" fillId="0" borderId="3" xfId="1" applyNumberFormat="1" applyFont="1" applyBorder="1" applyAlignment="1">
      <alignment horizontal="center" vertical="center" wrapText="1"/>
    </xf>
    <xf numFmtId="164" fontId="15" fillId="4" borderId="9" xfId="3" applyNumberFormat="1" applyFont="1" applyFill="1" applyBorder="1" applyAlignment="1">
      <alignment horizontal="center" vertical="center" wrapText="1"/>
    </xf>
    <xf numFmtId="164" fontId="15" fillId="4" borderId="7" xfId="3" applyNumberFormat="1" applyFont="1" applyFill="1" applyBorder="1" applyAlignment="1">
      <alignment horizontal="center" vertical="center" wrapText="1"/>
    </xf>
    <xf numFmtId="164" fontId="15" fillId="4" borderId="8" xfId="3" applyNumberFormat="1" applyFont="1" applyFill="1" applyBorder="1" applyAlignment="1">
      <alignment horizontal="center" vertical="center" wrapText="1"/>
    </xf>
    <xf numFmtId="164" fontId="15" fillId="4" borderId="6" xfId="3" applyNumberFormat="1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 wrapText="1"/>
    </xf>
    <xf numFmtId="164" fontId="15" fillId="4" borderId="1" xfId="3" applyNumberFormat="1" applyFont="1" applyFill="1" applyBorder="1" applyAlignment="1">
      <alignment horizontal="center" vertical="center" wrapText="1"/>
    </xf>
    <xf numFmtId="0" fontId="15" fillId="6" borderId="9" xfId="3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center" vertical="center" wrapText="1"/>
    </xf>
    <xf numFmtId="0" fontId="15" fillId="6" borderId="6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164" fontId="15" fillId="4" borderId="4" xfId="0" applyNumberFormat="1" applyFont="1" applyFill="1" applyBorder="1" applyAlignment="1">
      <alignment horizontal="center" vertical="top" wrapText="1"/>
    </xf>
    <xf numFmtId="164" fontId="15" fillId="4" borderId="10" xfId="0" applyNumberFormat="1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43" fontId="21" fillId="6" borderId="1" xfId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10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top" wrapText="1"/>
    </xf>
    <xf numFmtId="43" fontId="21" fillId="4" borderId="1" xfId="1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28" fillId="0" borderId="1" xfId="1" applyNumberFormat="1" applyFont="1" applyBorder="1" applyAlignment="1" applyProtection="1">
      <alignment horizontal="center" vertical="center" wrapText="1"/>
      <protection hidden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43" fontId="13" fillId="0" borderId="1" xfId="1" applyFont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4" fillId="4" borderId="9" xfId="3" applyNumberFormat="1" applyFont="1" applyFill="1" applyBorder="1" applyAlignment="1">
      <alignment horizontal="center" vertical="center" wrapText="1"/>
    </xf>
    <xf numFmtId="164" fontId="4" fillId="4" borderId="7" xfId="3" applyNumberFormat="1" applyFont="1" applyFill="1" applyBorder="1" applyAlignment="1">
      <alignment horizontal="center" vertical="center" wrapText="1"/>
    </xf>
    <xf numFmtId="164" fontId="4" fillId="4" borderId="8" xfId="3" applyNumberFormat="1" applyFont="1" applyFill="1" applyBorder="1" applyAlignment="1">
      <alignment horizontal="center" vertical="center" wrapText="1"/>
    </xf>
    <xf numFmtId="164" fontId="4" fillId="4" borderId="6" xfId="3" applyNumberFormat="1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5" borderId="1" xfId="3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9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3" fontId="5" fillId="6" borderId="1" xfId="1" applyFont="1" applyFill="1" applyBorder="1" applyAlignment="1">
      <alignment horizontal="center" vertical="top" wrapText="1"/>
    </xf>
    <xf numFmtId="0" fontId="4" fillId="6" borderId="1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28" fillId="0" borderId="1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6" fontId="13" fillId="0" borderId="0" xfId="4" applyNumberFormat="1" applyFont="1" applyBorder="1" applyAlignment="1">
      <alignment horizontal="center" vertical="center" wrapText="1"/>
    </xf>
    <xf numFmtId="166" fontId="13" fillId="0" borderId="0" xfId="4" applyNumberFormat="1" applyFont="1" applyBorder="1" applyAlignment="1">
      <alignment horizontal="center"/>
    </xf>
    <xf numFmtId="0" fontId="15" fillId="0" borderId="0" xfId="4" applyFont="1" applyFill="1" applyBorder="1" applyAlignment="1">
      <alignment horizontal="left" vertical="center"/>
    </xf>
    <xf numFmtId="0" fontId="23" fillId="13" borderId="8" xfId="0" applyFont="1" applyFill="1" applyBorder="1" applyAlignment="1">
      <alignment horizontal="center" vertical="center" wrapText="1"/>
    </xf>
    <xf numFmtId="0" fontId="23" fillId="13" borderId="2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top" wrapText="1"/>
    </xf>
    <xf numFmtId="0" fontId="5" fillId="12" borderId="11" xfId="0" applyFont="1" applyFill="1" applyBorder="1" applyAlignment="1">
      <alignment horizontal="center" vertical="top" wrapText="1"/>
    </xf>
    <xf numFmtId="0" fontId="5" fillId="12" borderId="3" xfId="0" applyFont="1" applyFill="1" applyBorder="1" applyAlignment="1">
      <alignment horizontal="center" vertical="top" wrapText="1"/>
    </xf>
    <xf numFmtId="0" fontId="15" fillId="12" borderId="1" xfId="3" applyFont="1" applyFill="1" applyBorder="1" applyAlignment="1">
      <alignment horizontal="center" vertical="center" wrapText="1"/>
    </xf>
    <xf numFmtId="43" fontId="21" fillId="12" borderId="1" xfId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vertical="top" wrapText="1"/>
    </xf>
    <xf numFmtId="0" fontId="16" fillId="9" borderId="1" xfId="7" applyFont="1" applyFill="1" applyBorder="1" applyAlignment="1">
      <alignment horizontal="center" vertical="center" wrapText="1"/>
    </xf>
    <xf numFmtId="0" fontId="11" fillId="9" borderId="1" xfId="7" applyNumberFormat="1" applyFont="1" applyFill="1" applyBorder="1" applyAlignment="1">
      <alignment horizontal="center" vertical="top" wrapText="1"/>
    </xf>
    <xf numFmtId="0" fontId="16" fillId="0" borderId="1" xfId="7" applyFont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11" fillId="9" borderId="9" xfId="7" applyNumberFormat="1" applyFont="1" applyFill="1" applyBorder="1" applyAlignment="1">
      <alignment horizontal="center" vertical="top" wrapText="1"/>
    </xf>
    <xf numFmtId="0" fontId="11" fillId="9" borderId="7" xfId="7" applyNumberFormat="1" applyFont="1" applyFill="1" applyBorder="1" applyAlignment="1">
      <alignment horizontal="center" vertical="top" wrapText="1"/>
    </xf>
    <xf numFmtId="0" fontId="11" fillId="9" borderId="5" xfId="7" applyNumberFormat="1" applyFont="1" applyFill="1" applyBorder="1" applyAlignment="1">
      <alignment horizontal="center" vertical="top" wrapText="1"/>
    </xf>
    <xf numFmtId="0" fontId="25" fillId="9" borderId="9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43" fontId="21" fillId="10" borderId="9" xfId="1" applyFont="1" applyFill="1" applyBorder="1" applyAlignment="1">
      <alignment horizontal="center" vertical="top" wrapText="1"/>
    </xf>
    <xf numFmtId="43" fontId="21" fillId="10" borderId="7" xfId="1" applyFont="1" applyFill="1" applyBorder="1" applyAlignment="1">
      <alignment horizontal="center" vertical="top" wrapText="1"/>
    </xf>
    <xf numFmtId="43" fontId="21" fillId="10" borderId="5" xfId="1" applyFont="1" applyFill="1" applyBorder="1" applyAlignment="1">
      <alignment horizontal="center" vertical="top" wrapText="1"/>
    </xf>
    <xf numFmtId="0" fontId="5" fillId="7" borderId="9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164" fontId="5" fillId="7" borderId="9" xfId="1" applyNumberFormat="1" applyFont="1" applyFill="1" applyBorder="1" applyAlignment="1">
      <alignment horizontal="center" vertical="top" wrapText="1"/>
    </xf>
    <xf numFmtId="164" fontId="5" fillId="7" borderId="7" xfId="1" applyNumberFormat="1" applyFont="1" applyFill="1" applyBorder="1" applyAlignment="1">
      <alignment horizontal="center" vertical="top" wrapText="1"/>
    </xf>
    <xf numFmtId="164" fontId="5" fillId="7" borderId="5" xfId="1" applyNumberFormat="1" applyFont="1" applyFill="1" applyBorder="1" applyAlignment="1">
      <alignment horizontal="center" vertical="top" wrapText="1"/>
    </xf>
  </cellXfs>
  <cellStyles count="11">
    <cellStyle name="Обычный" xfId="0" builtinId="0"/>
    <cellStyle name="Обычный 13 2" xfId="8"/>
    <cellStyle name="Обычный 13 2 2" xfId="10"/>
    <cellStyle name="Обычный 2" xfId="7"/>
    <cellStyle name="Обычный 2 4" xfId="3"/>
    <cellStyle name="Обычный 4 2" xfId="4"/>
    <cellStyle name="Обычный 8 2" xfId="5"/>
    <cellStyle name="Процентный" xfId="2" builtinId="5"/>
    <cellStyle name="Финансовый" xfId="1" builtinId="3"/>
    <cellStyle name="Финансовый 3 2 3" xfId="6"/>
    <cellStyle name="Финансовый 4 2" xfId="9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Common\_&#1053;&#1086;&#1074;&#1099;&#1081;%20&#1054;&#1073;&#1097;&#1080;&#1081;%20&#1054;&#1073;&#1084;&#1077;&#1085;\&#1055;&#1083;&#1072;&#1085;&#1086;&#1074;&#1086;-&#1101;&#1082;&#1086;&#1085;&#1086;&#1084;&#1080;&#1095;&#1077;&#1089;&#1082;&#1080;&#1081;%20(18)\&#1055;&#1083;&#1072;&#1085;%202025\&#1055;&#1083;&#1072;&#1085;%202024%2017.0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3)"/>
      <sheetName val="Page 1"/>
      <sheetName val="План"/>
      <sheetName val="Сайт"/>
      <sheetName val="Сайт25"/>
      <sheetName val="Сайт25ВНИИССОК"/>
      <sheetName val="План МБ2а"/>
      <sheetName val="Калькуляция МБ2а"/>
      <sheetName val="Лист2"/>
      <sheetName val="СиР"/>
      <sheetName val="План (2)"/>
      <sheetName val="План ВНИИССОК"/>
    </sheetNames>
    <sheetDataSet>
      <sheetData sheetId="0">
        <row r="1">
          <cell r="B1" t="str">
            <v>Адрес</v>
          </cell>
          <cell r="AN1" t="str">
            <v>Размер платы на содержание ж/ф, руб./м2</v>
          </cell>
          <cell r="BO1" t="str">
            <v>в т.ч.</v>
          </cell>
          <cell r="BP1"/>
          <cell r="BQ1"/>
          <cell r="BR1"/>
          <cell r="BS1"/>
          <cell r="BT1"/>
          <cell r="BU1"/>
          <cell r="BV1"/>
          <cell r="BW1"/>
          <cell r="BX1"/>
          <cell r="BY1"/>
          <cell r="BZ1"/>
        </row>
        <row r="2">
          <cell r="B2"/>
          <cell r="AN2"/>
          <cell r="BO2" t="str">
            <v>Текущий ремонт общего имущества МКД</v>
          </cell>
          <cell r="BP2" t="str">
            <v>Содержание общего имущества МКД</v>
          </cell>
          <cell r="BQ2" t="str">
            <v>Работы по управлению МКД</v>
          </cell>
          <cell r="BR2" t="str">
            <v>Диспетчерская служба</v>
          </cell>
          <cell r="BS2" t="str">
            <v>Услуги паспортного стола (МФЦ)</v>
          </cell>
          <cell r="BT2" t="str">
            <v>Услуги расчётного центра</v>
          </cell>
          <cell r="BU2" t="str">
            <v>Уборка придомовой территории</v>
          </cell>
          <cell r="BV2" t="str">
            <v>Уборка мест общего пользования МКД</v>
          </cell>
          <cell r="BW2" t="str">
            <v>Обслуживание мусоропроводов</v>
          </cell>
          <cell r="BX2" t="str">
            <v>Обслуживание и содержание лифтового хозяйства</v>
          </cell>
          <cell r="BY2" t="str">
            <v>Обслуживание систем ЛДСС</v>
          </cell>
          <cell r="BZ2" t="str">
            <v>Обслуживание ВДГО</v>
          </cell>
        </row>
        <row r="3">
          <cell r="B3"/>
          <cell r="A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</row>
        <row r="4">
          <cell r="B4"/>
          <cell r="A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</row>
        <row r="5">
          <cell r="B5" t="str">
            <v>г.Одинцово, 1-я Вокзальная, 46</v>
          </cell>
          <cell r="AN5">
            <v>33.17</v>
          </cell>
          <cell r="BO5">
            <v>285908.78892900009</v>
          </cell>
          <cell r="BP5">
            <v>0</v>
          </cell>
          <cell r="BQ5">
            <v>121444.33799000001</v>
          </cell>
          <cell r="BR5">
            <v>31493.192733</v>
          </cell>
          <cell r="BS5">
            <v>6586.8115520000001</v>
          </cell>
          <cell r="BT5">
            <v>12350.271660000002</v>
          </cell>
          <cell r="BU5">
            <v>103124.76836099999</v>
          </cell>
          <cell r="BV5">
            <v>102713.09263900001</v>
          </cell>
          <cell r="BW5">
            <v>0</v>
          </cell>
          <cell r="BX5">
            <v>0</v>
          </cell>
          <cell r="BY5">
            <v>0</v>
          </cell>
          <cell r="BZ5">
            <v>19142.921073000005</v>
          </cell>
          <cell r="CA5">
            <v>1</v>
          </cell>
        </row>
        <row r="6">
          <cell r="B6" t="str">
            <v>г.Одинцово, 1-я Вокзальная, 50</v>
          </cell>
          <cell r="AN6">
            <v>33.17</v>
          </cell>
          <cell r="BO6">
            <v>204072.70506600005</v>
          </cell>
          <cell r="BP6">
            <v>0</v>
          </cell>
          <cell r="BQ6">
            <v>86683.150460000004</v>
          </cell>
          <cell r="BR6">
            <v>22478.850882000002</v>
          </cell>
          <cell r="BS6">
            <v>4701.4590080000007</v>
          </cell>
          <cell r="BT6">
            <v>8815.2356400000026</v>
          </cell>
          <cell r="BU6">
            <v>73607.217594000002</v>
          </cell>
          <cell r="BV6">
            <v>73313.37640600001</v>
          </cell>
          <cell r="BW6">
            <v>0</v>
          </cell>
          <cell r="BX6">
            <v>0</v>
          </cell>
          <cell r="BY6">
            <v>0</v>
          </cell>
          <cell r="BZ6">
            <v>13663.615242000003</v>
          </cell>
          <cell r="CA6">
            <v>1</v>
          </cell>
        </row>
        <row r="7">
          <cell r="B7" t="str">
            <v>г.Одинцово, 1-я Вокзальная, 52</v>
          </cell>
          <cell r="AN7">
            <v>33.17</v>
          </cell>
          <cell r="BO7">
            <v>305012.94769500004</v>
          </cell>
          <cell r="BP7">
            <v>0</v>
          </cell>
          <cell r="BQ7">
            <v>129559.13545</v>
          </cell>
          <cell r="BR7">
            <v>33597.538515</v>
          </cell>
          <cell r="BS7">
            <v>7026.9361599999993</v>
          </cell>
          <cell r="BT7">
            <v>13175.505300000001</v>
          </cell>
          <cell r="BU7">
            <v>110015.46925499999</v>
          </cell>
          <cell r="BV7">
            <v>109576.285745</v>
          </cell>
          <cell r="BW7">
            <v>0</v>
          </cell>
          <cell r="BX7">
            <v>0</v>
          </cell>
          <cell r="BY7">
            <v>0</v>
          </cell>
          <cell r="BZ7">
            <v>20422.033215000003</v>
          </cell>
          <cell r="CA7">
            <v>1</v>
          </cell>
        </row>
        <row r="8">
          <cell r="B8" t="str">
            <v>г.Одинцово, Баковская, 2</v>
          </cell>
          <cell r="AN8">
            <v>48.44</v>
          </cell>
          <cell r="BO8">
            <v>557595.39162699995</v>
          </cell>
          <cell r="BP8">
            <v>0</v>
          </cell>
          <cell r="BQ8">
            <v>201144.47064099999</v>
          </cell>
          <cell r="BR8">
            <v>46139.586218999997</v>
          </cell>
          <cell r="BS8">
            <v>9650.1095359999999</v>
          </cell>
          <cell r="BT8">
            <v>26236.235301000001</v>
          </cell>
          <cell r="BU8">
            <v>151084.52742299999</v>
          </cell>
          <cell r="BV8">
            <v>150481.39557699999</v>
          </cell>
          <cell r="BW8">
            <v>81422.799210000012</v>
          </cell>
          <cell r="BX8">
            <v>194811.586258</v>
          </cell>
          <cell r="BY8">
            <v>14173.598380999996</v>
          </cell>
          <cell r="BZ8">
            <v>28045.630838999998</v>
          </cell>
          <cell r="CA8">
            <v>1</v>
          </cell>
        </row>
        <row r="9">
          <cell r="B9" t="str">
            <v>г.Одинцово, Баковская, 4</v>
          </cell>
          <cell r="AN9">
            <v>48.44</v>
          </cell>
          <cell r="BO9">
            <v>555054.26839999994</v>
          </cell>
          <cell r="BP9">
            <v>0</v>
          </cell>
          <cell r="BQ9">
            <v>200227.7972</v>
          </cell>
          <cell r="BR9">
            <v>45929.3148</v>
          </cell>
          <cell r="BS9">
            <v>9606.1311999999998</v>
          </cell>
          <cell r="BT9">
            <v>26116.669200000004</v>
          </cell>
          <cell r="BU9">
            <v>150395.99159999998</v>
          </cell>
          <cell r="BV9">
            <v>149795.6084</v>
          </cell>
          <cell r="BW9">
            <v>81051.732000000018</v>
          </cell>
          <cell r="BX9">
            <v>193923.77360000001</v>
          </cell>
          <cell r="BY9">
            <v>14109.005199999996</v>
          </cell>
          <cell r="BZ9">
            <v>27917.818799999997</v>
          </cell>
          <cell r="CA9">
            <v>1</v>
          </cell>
        </row>
        <row r="10">
          <cell r="B10" t="str">
            <v>г.Одинцово, Баковская, 8</v>
          </cell>
          <cell r="AN10">
            <v>48.44</v>
          </cell>
          <cell r="BO10">
            <v>555123.28047599993</v>
          </cell>
          <cell r="BP10">
            <v>0</v>
          </cell>
          <cell r="BQ10">
            <v>200252.69230800003</v>
          </cell>
          <cell r="BR10">
            <v>45935.025372000004</v>
          </cell>
          <cell r="BS10">
            <v>9607.3255680000002</v>
          </cell>
          <cell r="BT10">
            <v>26119.916388000005</v>
          </cell>
          <cell r="BU10">
            <v>150414.69092399999</v>
          </cell>
          <cell r="BV10">
            <v>149814.233076</v>
          </cell>
          <cell r="BW10">
            <v>81061.809480000025</v>
          </cell>
          <cell r="BX10">
            <v>193947.88490400004</v>
          </cell>
          <cell r="BY10">
            <v>14110.759427999998</v>
          </cell>
          <cell r="BZ10">
            <v>27921.289932</v>
          </cell>
          <cell r="CA10">
            <v>1</v>
          </cell>
        </row>
        <row r="11">
          <cell r="B11" t="str">
            <v>г.Одинцово, БЗРИ, 1</v>
          </cell>
          <cell r="AN11">
            <v>33.17</v>
          </cell>
          <cell r="BO11">
            <v>101105.02942200001</v>
          </cell>
          <cell r="BP11">
            <v>0</v>
          </cell>
          <cell r="BQ11">
            <v>42945.980819999997</v>
          </cell>
          <cell r="BR11">
            <v>11136.839093999999</v>
          </cell>
          <cell r="BS11">
            <v>2329.2735359999997</v>
          </cell>
          <cell r="BT11">
            <v>4367.3878800000002</v>
          </cell>
          <cell r="BU11">
            <v>36467.688797999996</v>
          </cell>
          <cell r="BV11">
            <v>36322.109202</v>
          </cell>
          <cell r="BW11">
            <v>0</v>
          </cell>
          <cell r="BX11">
            <v>0</v>
          </cell>
          <cell r="BY11">
            <v>0</v>
          </cell>
          <cell r="BZ11">
            <v>6769.4512140000006</v>
          </cell>
          <cell r="CA11">
            <v>1</v>
          </cell>
        </row>
        <row r="12">
          <cell r="B12" t="str">
            <v>г.Одинцово, БЗРИ, 2</v>
          </cell>
          <cell r="AN12">
            <v>33.17</v>
          </cell>
          <cell r="BO12">
            <v>103811.97651600001</v>
          </cell>
          <cell r="BP12">
            <v>0</v>
          </cell>
          <cell r="BQ12">
            <v>44095.799959999997</v>
          </cell>
          <cell r="BR12">
            <v>11435.012531999999</v>
          </cell>
          <cell r="BS12">
            <v>2391.6366079999998</v>
          </cell>
          <cell r="BT12">
            <v>4484.3186400000004</v>
          </cell>
          <cell r="BU12">
            <v>37444.060643999997</v>
          </cell>
          <cell r="BV12">
            <v>37294.583355999996</v>
          </cell>
          <cell r="BW12">
            <v>0</v>
          </cell>
          <cell r="BX12">
            <v>0</v>
          </cell>
          <cell r="BY12">
            <v>0</v>
          </cell>
          <cell r="BZ12">
            <v>6950.6938920000002</v>
          </cell>
          <cell r="CA12">
            <v>1</v>
          </cell>
        </row>
        <row r="13">
          <cell r="B13" t="str">
            <v>г.Одинцово, БЗРИ, 4</v>
          </cell>
          <cell r="AN13">
            <v>33.17</v>
          </cell>
          <cell r="BO13">
            <v>118905.70614000004</v>
          </cell>
          <cell r="BP13">
            <v>0</v>
          </cell>
          <cell r="BQ13">
            <v>50507.103400000007</v>
          </cell>
          <cell r="BR13">
            <v>13097.604780000001</v>
          </cell>
          <cell r="BS13">
            <v>2739.36832</v>
          </cell>
          <cell r="BT13">
            <v>5136.3156000000008</v>
          </cell>
          <cell r="BU13">
            <v>42888.235260000001</v>
          </cell>
          <cell r="BV13">
            <v>42717.024740000001</v>
          </cell>
          <cell r="BW13">
            <v>0</v>
          </cell>
          <cell r="BX13">
            <v>0</v>
          </cell>
          <cell r="BY13">
            <v>0</v>
          </cell>
          <cell r="BZ13">
            <v>7961.2891800000016</v>
          </cell>
          <cell r="CA13">
            <v>1</v>
          </cell>
        </row>
        <row r="14">
          <cell r="B14" t="str">
            <v>г.Одинцово, БЗРИ, 5</v>
          </cell>
          <cell r="AN14">
            <v>33.17</v>
          </cell>
          <cell r="BO14">
            <v>119757.41316000003</v>
          </cell>
          <cell r="BP14">
            <v>0</v>
          </cell>
          <cell r="BQ14">
            <v>50868.8796</v>
          </cell>
          <cell r="BR14">
            <v>13191.421319999999</v>
          </cell>
          <cell r="BS14">
            <v>2758.99008</v>
          </cell>
          <cell r="BT14">
            <v>5173.1064000000006</v>
          </cell>
          <cell r="BU14">
            <v>43195.438439999998</v>
          </cell>
          <cell r="BV14">
            <v>43023.001559999997</v>
          </cell>
          <cell r="BW14">
            <v>0</v>
          </cell>
          <cell r="BX14">
            <v>0</v>
          </cell>
          <cell r="BY14">
            <v>0</v>
          </cell>
          <cell r="BZ14">
            <v>8018.3149200000007</v>
          </cell>
          <cell r="CA14">
            <v>1</v>
          </cell>
        </row>
        <row r="15">
          <cell r="B15" t="str">
            <v>г.Одинцово, БЗРИ, 6</v>
          </cell>
          <cell r="AN15">
            <v>33.17</v>
          </cell>
          <cell r="BO15">
            <v>117202.29210000002</v>
          </cell>
          <cell r="BP15">
            <v>0</v>
          </cell>
          <cell r="BQ15">
            <v>49783.551000000007</v>
          </cell>
          <cell r="BR15">
            <v>12909.9717</v>
          </cell>
          <cell r="BS15">
            <v>2700.1248000000001</v>
          </cell>
          <cell r="BT15">
            <v>5062.7340000000004</v>
          </cell>
          <cell r="BU15">
            <v>42273.8289</v>
          </cell>
          <cell r="BV15">
            <v>42105.071100000001</v>
          </cell>
          <cell r="BW15">
            <v>0</v>
          </cell>
          <cell r="BX15">
            <v>0</v>
          </cell>
          <cell r="BY15">
            <v>0</v>
          </cell>
          <cell r="BZ15">
            <v>7847.2377000000015</v>
          </cell>
          <cell r="CA15">
            <v>1</v>
          </cell>
        </row>
        <row r="16">
          <cell r="B16" t="str">
            <v>г.Одинцово, БЗРИ, 7</v>
          </cell>
          <cell r="AN16">
            <v>33.17</v>
          </cell>
          <cell r="BO16">
            <v>111980.95776000002</v>
          </cell>
          <cell r="BP16">
            <v>0</v>
          </cell>
          <cell r="BQ16">
            <v>47565.705600000001</v>
          </cell>
          <cell r="BR16">
            <v>12334.835519999999</v>
          </cell>
          <cell r="BS16">
            <v>2579.8348799999999</v>
          </cell>
          <cell r="BT16">
            <v>4837.1904000000004</v>
          </cell>
          <cell r="BU16">
            <v>40390.539839999998</v>
          </cell>
          <cell r="BV16">
            <v>40229.300159999999</v>
          </cell>
          <cell r="BW16">
            <v>0</v>
          </cell>
          <cell r="BX16">
            <v>0</v>
          </cell>
          <cell r="BY16">
            <v>0</v>
          </cell>
          <cell r="BZ16">
            <v>7497.645120000001</v>
          </cell>
          <cell r="CA16">
            <v>1</v>
          </cell>
        </row>
        <row r="17">
          <cell r="B17" t="str">
            <v>г.Одинцово, БЗРИ, 8</v>
          </cell>
          <cell r="AN17">
            <v>33.17</v>
          </cell>
          <cell r="BO17">
            <v>189219.67525200004</v>
          </cell>
          <cell r="BP17">
            <v>0</v>
          </cell>
          <cell r="BQ17">
            <v>80374.088120000015</v>
          </cell>
          <cell r="BR17">
            <v>20842.772004000002</v>
          </cell>
          <cell r="BS17">
            <v>4359.2725760000003</v>
          </cell>
          <cell r="BT17">
            <v>8173.6360800000011</v>
          </cell>
          <cell r="BU17">
            <v>68249.861267999993</v>
          </cell>
          <cell r="BV17">
            <v>67977.406732000003</v>
          </cell>
          <cell r="BW17">
            <v>0</v>
          </cell>
          <cell r="BX17">
            <v>0</v>
          </cell>
          <cell r="BY17">
            <v>0</v>
          </cell>
          <cell r="BZ17">
            <v>12669.135924000002</v>
          </cell>
          <cell r="CA17">
            <v>1</v>
          </cell>
        </row>
        <row r="18">
          <cell r="B18" t="str">
            <v>г.Одинцово, Буденовское шоссе, 9</v>
          </cell>
          <cell r="AN18">
            <v>26.91</v>
          </cell>
          <cell r="BO18">
            <v>40143.774880000004</v>
          </cell>
          <cell r="BP18">
            <v>0</v>
          </cell>
          <cell r="BQ18">
            <v>43433.405599999998</v>
          </cell>
          <cell r="BR18">
            <v>7864.2734399999999</v>
          </cell>
          <cell r="BS18">
            <v>925.20863999999983</v>
          </cell>
          <cell r="BT18">
            <v>2467.2230399999999</v>
          </cell>
          <cell r="BU18">
            <v>25340.43664</v>
          </cell>
          <cell r="BV18">
            <v>13364.124800000001</v>
          </cell>
          <cell r="BW18">
            <v>0</v>
          </cell>
          <cell r="BX18">
            <v>0</v>
          </cell>
          <cell r="BY18">
            <v>0</v>
          </cell>
          <cell r="BZ18">
            <v>4780.2446399999999</v>
          </cell>
          <cell r="CA18">
            <v>1</v>
          </cell>
        </row>
        <row r="19">
          <cell r="B19" t="str">
            <v>г.Одинцово, Буденовское шоссе, 11</v>
          </cell>
          <cell r="AN19">
            <v>26.91</v>
          </cell>
          <cell r="BO19">
            <v>40143.774880000004</v>
          </cell>
          <cell r="BP19">
            <v>0</v>
          </cell>
          <cell r="BQ19">
            <v>43433.405599999998</v>
          </cell>
          <cell r="BR19">
            <v>7864.2734399999999</v>
          </cell>
          <cell r="BS19">
            <v>925.20863999999983</v>
          </cell>
          <cell r="BT19">
            <v>2467.2230399999999</v>
          </cell>
          <cell r="BU19">
            <v>25340.43664</v>
          </cell>
          <cell r="BV19">
            <v>13364.124800000001</v>
          </cell>
          <cell r="BW19">
            <v>0</v>
          </cell>
          <cell r="BX19">
            <v>0</v>
          </cell>
          <cell r="BY19">
            <v>0</v>
          </cell>
          <cell r="BZ19">
            <v>4780.2446399999999</v>
          </cell>
          <cell r="CA19">
            <v>1</v>
          </cell>
        </row>
        <row r="20">
          <cell r="B20" t="str">
            <v>г.Одинцово, бульвар маршала Крылова, 1</v>
          </cell>
          <cell r="AN20">
            <v>48.44</v>
          </cell>
          <cell r="BO20">
            <v>2575703.2065099999</v>
          </cell>
          <cell r="BP20">
            <v>0</v>
          </cell>
          <cell r="BQ20">
            <v>929147.66833000013</v>
          </cell>
          <cell r="BR20">
            <v>213132.82347000003</v>
          </cell>
          <cell r="BS20">
            <v>44576.799680000004</v>
          </cell>
          <cell r="BT20">
            <v>121193.17413000003</v>
          </cell>
          <cell r="BU20">
            <v>697905.51999000006</v>
          </cell>
          <cell r="BV20">
            <v>695119.47001000005</v>
          </cell>
          <cell r="BW20">
            <v>376116.7473000001</v>
          </cell>
          <cell r="BX20">
            <v>899894.14354000008</v>
          </cell>
          <cell r="BY20">
            <v>65472.174529999989</v>
          </cell>
          <cell r="BZ20">
            <v>129551.32407</v>
          </cell>
          <cell r="CA20">
            <v>1</v>
          </cell>
        </row>
        <row r="21">
          <cell r="B21" t="str">
            <v>г.Одинцово, бульвар маршала Крылова, 3</v>
          </cell>
          <cell r="AN21">
            <v>48.44</v>
          </cell>
          <cell r="BO21">
            <v>947567.84480099997</v>
          </cell>
          <cell r="BP21">
            <v>0</v>
          </cell>
          <cell r="BQ21">
            <v>341821.39128300006</v>
          </cell>
          <cell r="BR21">
            <v>78408.804897000009</v>
          </cell>
          <cell r="BS21">
            <v>16399.227168000001</v>
          </cell>
          <cell r="BT21">
            <v>44585.398863000009</v>
          </cell>
          <cell r="BU21">
            <v>256750.400349</v>
          </cell>
          <cell r="BV21">
            <v>255725.44865100001</v>
          </cell>
          <cell r="BW21">
            <v>138368.47923000003</v>
          </cell>
          <cell r="BX21">
            <v>331059.39845400001</v>
          </cell>
          <cell r="BY21">
            <v>24086.364902999994</v>
          </cell>
          <cell r="BZ21">
            <v>47660.253957000001</v>
          </cell>
          <cell r="CA21">
            <v>1</v>
          </cell>
        </row>
        <row r="22">
          <cell r="B22" t="str">
            <v>г.Одинцово, бульвар маршала Крылова, 27</v>
          </cell>
          <cell r="AN22">
            <v>48.16</v>
          </cell>
          <cell r="BO22">
            <v>2225209.1585999997</v>
          </cell>
          <cell r="BP22">
            <v>0</v>
          </cell>
          <cell r="BQ22">
            <v>854289.41423999995</v>
          </cell>
          <cell r="BR22">
            <v>182550.67091999998</v>
          </cell>
          <cell r="BS22">
            <v>38180.532479999994</v>
          </cell>
          <cell r="BT22">
            <v>103803.32267999998</v>
          </cell>
          <cell r="BU22">
            <v>597763.96163999988</v>
          </cell>
          <cell r="BV22">
            <v>595377.67836000014</v>
          </cell>
          <cell r="BW22">
            <v>322148.24280000001</v>
          </cell>
          <cell r="BX22">
            <v>770769.49943999993</v>
          </cell>
          <cell r="BY22">
            <v>56077.657079999983</v>
          </cell>
          <cell r="BZ22">
            <v>0</v>
          </cell>
          <cell r="CA22">
            <v>1</v>
          </cell>
        </row>
        <row r="23">
          <cell r="B23" t="str">
            <v>г.Одинцово, Верхне-Пролетарская, 1 корп.2</v>
          </cell>
          <cell r="AN23">
            <v>39.51</v>
          </cell>
          <cell r="BO23">
            <v>197971.1475722449</v>
          </cell>
          <cell r="BP23">
            <v>344725.87885714287</v>
          </cell>
          <cell r="BQ23">
            <v>541712.09534693882</v>
          </cell>
          <cell r="BR23">
            <v>0</v>
          </cell>
          <cell r="BS23">
            <v>0</v>
          </cell>
          <cell r="BT23">
            <v>0</v>
          </cell>
          <cell r="BU23">
            <v>265931.39226122451</v>
          </cell>
          <cell r="BV23">
            <v>131488.29950693878</v>
          </cell>
          <cell r="BW23">
            <v>75839.693348571425</v>
          </cell>
          <cell r="BX23">
            <v>241308.11520000003</v>
          </cell>
          <cell r="BY23">
            <v>0</v>
          </cell>
          <cell r="BZ23">
            <v>10834.241906938774</v>
          </cell>
          <cell r="CA23">
            <v>2</v>
          </cell>
        </row>
        <row r="24">
          <cell r="B24" t="str">
            <v>г.Одинцово, Верхне-Пролетарская, 3 к.1</v>
          </cell>
          <cell r="AN24">
            <v>39.28</v>
          </cell>
          <cell r="BO24">
            <v>203204.19898850581</v>
          </cell>
          <cell r="BP24">
            <v>352960.14712643682</v>
          </cell>
          <cell r="BQ24">
            <v>554651.65977011493</v>
          </cell>
          <cell r="BR24">
            <v>0</v>
          </cell>
          <cell r="BS24">
            <v>0</v>
          </cell>
          <cell r="BT24">
            <v>0</v>
          </cell>
          <cell r="BU24">
            <v>272283.54206896556</v>
          </cell>
          <cell r="BV24">
            <v>134629.08468965517</v>
          </cell>
          <cell r="BW24">
            <v>77651.232367816105</v>
          </cell>
          <cell r="BX24">
            <v>247072.10298850582</v>
          </cell>
          <cell r="BY24">
            <v>0</v>
          </cell>
          <cell r="BZ24">
            <v>0</v>
          </cell>
          <cell r="CA24">
            <v>2</v>
          </cell>
        </row>
        <row r="25">
          <cell r="B25" t="str">
            <v>г.Одинцово, Верхне-Пролетарская, 3 к.2</v>
          </cell>
          <cell r="AN25">
            <v>39.28</v>
          </cell>
          <cell r="BO25">
            <v>217692.79146141221</v>
          </cell>
          <cell r="BP25">
            <v>378126.4367816092</v>
          </cell>
          <cell r="BQ25">
            <v>594198.68637110014</v>
          </cell>
          <cell r="BR25">
            <v>0</v>
          </cell>
          <cell r="BS25">
            <v>0</v>
          </cell>
          <cell r="BT25">
            <v>0</v>
          </cell>
          <cell r="BU25">
            <v>291697.53694581287</v>
          </cell>
          <cell r="BV25">
            <v>144228.22660098522</v>
          </cell>
          <cell r="BW25">
            <v>83187.816091954024</v>
          </cell>
          <cell r="BX25">
            <v>264688.50574712653</v>
          </cell>
          <cell r="BY25">
            <v>0</v>
          </cell>
          <cell r="BZ25">
            <v>0</v>
          </cell>
          <cell r="CA25">
            <v>2</v>
          </cell>
        </row>
        <row r="26">
          <cell r="B26" t="str">
            <v>г.Одинцово, Верхне-Пролетарская, 29</v>
          </cell>
          <cell r="AN26">
            <v>26.91</v>
          </cell>
          <cell r="BO26">
            <v>166248.94737000004</v>
          </cell>
          <cell r="BP26">
            <v>0</v>
          </cell>
          <cell r="BQ26">
            <v>179872.42064999999</v>
          </cell>
          <cell r="BR26">
            <v>32568.615810000003</v>
          </cell>
          <cell r="BS26">
            <v>3831.6018599999993</v>
          </cell>
          <cell r="BT26">
            <v>10217.604960000001</v>
          </cell>
          <cell r="BU26">
            <v>104943.31761</v>
          </cell>
          <cell r="BV26">
            <v>55345.360200000003</v>
          </cell>
          <cell r="BW26">
            <v>0</v>
          </cell>
          <cell r="BX26">
            <v>0</v>
          </cell>
          <cell r="BY26">
            <v>0</v>
          </cell>
          <cell r="BZ26">
            <v>19796.60961</v>
          </cell>
          <cell r="CA26">
            <v>1</v>
          </cell>
        </row>
        <row r="27">
          <cell r="B27" t="str">
            <v>г.Одинцово, Верхне-Пролетарская, 31</v>
          </cell>
          <cell r="AN27">
            <v>26.91</v>
          </cell>
          <cell r="BO27">
            <v>272480.03629000002</v>
          </cell>
          <cell r="BP27">
            <v>0</v>
          </cell>
          <cell r="BQ27">
            <v>294808.74605000002</v>
          </cell>
          <cell r="BR27">
            <v>53379.571770000002</v>
          </cell>
          <cell r="BS27">
            <v>6279.9496199999994</v>
          </cell>
          <cell r="BT27">
            <v>16746.532319999998</v>
          </cell>
          <cell r="BU27">
            <v>172000.84237</v>
          </cell>
          <cell r="BV27">
            <v>90710.383400000006</v>
          </cell>
          <cell r="BW27">
            <v>0</v>
          </cell>
          <cell r="BX27">
            <v>0</v>
          </cell>
          <cell r="BY27">
            <v>0</v>
          </cell>
          <cell r="BZ27">
            <v>32446.406370000001</v>
          </cell>
          <cell r="CA27">
            <v>1</v>
          </cell>
        </row>
        <row r="28">
          <cell r="B28" t="str">
            <v>г.Одинцово, Верхне-Пролетарская, 33</v>
          </cell>
          <cell r="AN28">
            <v>16.23</v>
          </cell>
          <cell r="BO28">
            <v>0</v>
          </cell>
          <cell r="BP28">
            <v>30972.239999999998</v>
          </cell>
          <cell r="BQ28">
            <v>63945.763199999994</v>
          </cell>
          <cell r="BR28">
            <v>0</v>
          </cell>
          <cell r="BS28">
            <v>0</v>
          </cell>
          <cell r="BT28">
            <v>0</v>
          </cell>
          <cell r="BU28">
            <v>38119.68</v>
          </cell>
          <cell r="BV28">
            <v>19536.335999999999</v>
          </cell>
          <cell r="BW28">
            <v>0</v>
          </cell>
          <cell r="BX28">
            <v>0</v>
          </cell>
          <cell r="BY28">
            <v>0</v>
          </cell>
          <cell r="BZ28">
            <v>2096.5824000000002</v>
          </cell>
          <cell r="CA28">
            <v>2</v>
          </cell>
        </row>
        <row r="29">
          <cell r="B29" t="str">
            <v>г.Одинцово, Верхне-Пролетарская, 37</v>
          </cell>
          <cell r="AN29">
            <v>39.28</v>
          </cell>
          <cell r="BO29">
            <v>202767.5137471265</v>
          </cell>
          <cell r="BP29">
            <v>352201.63678160921</v>
          </cell>
          <cell r="BQ29">
            <v>553459.71494252875</v>
          </cell>
          <cell r="BR29">
            <v>0</v>
          </cell>
          <cell r="BS29">
            <v>0</v>
          </cell>
          <cell r="BT29">
            <v>0</v>
          </cell>
          <cell r="BU29">
            <v>271698.40551724145</v>
          </cell>
          <cell r="BV29">
            <v>134339.76717241379</v>
          </cell>
          <cell r="BW29">
            <v>77484.360091954033</v>
          </cell>
          <cell r="BX29">
            <v>246541.14574712652</v>
          </cell>
          <cell r="BY29">
            <v>0</v>
          </cell>
          <cell r="BZ29">
            <v>0</v>
          </cell>
          <cell r="CA29">
            <v>2</v>
          </cell>
        </row>
        <row r="30">
          <cell r="B30" t="str">
            <v>г.Одинцово, Вокзальная, 7</v>
          </cell>
          <cell r="AN30">
            <v>48.44</v>
          </cell>
          <cell r="BO30">
            <v>2658350.0969539997</v>
          </cell>
          <cell r="BP30">
            <v>0</v>
          </cell>
          <cell r="BQ30">
            <v>958961.3383820001</v>
          </cell>
          <cell r="BR30">
            <v>219971.64133800002</v>
          </cell>
          <cell r="BS30">
            <v>46007.140672000001</v>
          </cell>
          <cell r="BT30">
            <v>125081.91370200002</v>
          </cell>
          <cell r="BU30">
            <v>720299.29614600004</v>
          </cell>
          <cell r="BV30">
            <v>717423.84985400003</v>
          </cell>
          <cell r="BW30">
            <v>388185.24942000012</v>
          </cell>
          <cell r="BX30">
            <v>928769.15231600008</v>
          </cell>
          <cell r="BY30">
            <v>67572.987861999994</v>
          </cell>
          <cell r="BZ30">
            <v>133708.25257799999</v>
          </cell>
          <cell r="CA30">
            <v>1</v>
          </cell>
        </row>
        <row r="31">
          <cell r="B31" t="str">
            <v>г.Одинцово, Вокзальная, 9</v>
          </cell>
          <cell r="AN31">
            <v>48.44</v>
          </cell>
          <cell r="BO31">
            <v>2655160.7531559998</v>
          </cell>
          <cell r="BP31">
            <v>0</v>
          </cell>
          <cell r="BQ31">
            <v>957810.82874800009</v>
          </cell>
          <cell r="BR31">
            <v>219707.731332</v>
          </cell>
          <cell r="BS31">
            <v>45951.943808000004</v>
          </cell>
          <cell r="BT31">
            <v>124931.84722800001</v>
          </cell>
          <cell r="BU31">
            <v>719435.12024399999</v>
          </cell>
          <cell r="BV31">
            <v>716563.12375600007</v>
          </cell>
          <cell r="BW31">
            <v>387719.52588000009</v>
          </cell>
          <cell r="BX31">
            <v>927654.86562400009</v>
          </cell>
          <cell r="BY31">
            <v>67491.917467999985</v>
          </cell>
          <cell r="BZ31">
            <v>133547.83669199998</v>
          </cell>
          <cell r="CA31">
            <v>1</v>
          </cell>
        </row>
        <row r="32">
          <cell r="B32" t="str">
            <v>г.Одинцово, Вокзальная, 11</v>
          </cell>
          <cell r="AN32">
            <v>48.44</v>
          </cell>
          <cell r="BO32">
            <v>2648535.5938599999</v>
          </cell>
          <cell r="BP32">
            <v>0</v>
          </cell>
          <cell r="BQ32">
            <v>955420.89838000014</v>
          </cell>
          <cell r="BR32">
            <v>219159.51642000003</v>
          </cell>
          <cell r="BS32">
            <v>45837.284480000002</v>
          </cell>
          <cell r="BT32">
            <v>124620.11718000003</v>
          </cell>
          <cell r="BU32">
            <v>717639.98514</v>
          </cell>
          <cell r="BV32">
            <v>714775.15486000013</v>
          </cell>
          <cell r="BW32">
            <v>386752.0878000001</v>
          </cell>
          <cell r="BX32">
            <v>925340.18044000014</v>
          </cell>
          <cell r="BY32">
            <v>67323.511579999991</v>
          </cell>
          <cell r="BZ32">
            <v>133214.60801999999</v>
          </cell>
          <cell r="CA32">
            <v>1</v>
          </cell>
        </row>
        <row r="33">
          <cell r="B33" t="str">
            <v>г.Одинцово, Вокзальная, 13</v>
          </cell>
          <cell r="AN33">
            <v>48.44</v>
          </cell>
          <cell r="BO33">
            <v>999294.86047999992</v>
          </cell>
          <cell r="BP33">
            <v>0</v>
          </cell>
          <cell r="BQ33">
            <v>360481.16384000005</v>
          </cell>
          <cell r="BR33">
            <v>82689.082559999995</v>
          </cell>
          <cell r="BS33">
            <v>17294.448640000002</v>
          </cell>
          <cell r="BT33">
            <v>47019.282240000008</v>
          </cell>
          <cell r="BU33">
            <v>270766.21152000001</v>
          </cell>
          <cell r="BV33">
            <v>269685.30848000001</v>
          </cell>
          <cell r="BW33">
            <v>145921.91040000002</v>
          </cell>
          <cell r="BX33">
            <v>349131.68192</v>
          </cell>
          <cell r="BY33">
            <v>25401.221439999994</v>
          </cell>
          <cell r="BZ33">
            <v>50261.991359999993</v>
          </cell>
          <cell r="CA33">
            <v>1</v>
          </cell>
        </row>
        <row r="34">
          <cell r="B34" t="str">
            <v>г.Одинцово, Вокзальная, 17</v>
          </cell>
          <cell r="AN34">
            <v>48.44</v>
          </cell>
          <cell r="BO34">
            <v>879189.20106999984</v>
          </cell>
          <cell r="BP34">
            <v>0</v>
          </cell>
          <cell r="BQ34">
            <v>317154.78480999998</v>
          </cell>
          <cell r="BR34">
            <v>72750.647790000003</v>
          </cell>
          <cell r="BS34">
            <v>15215.821760000001</v>
          </cell>
          <cell r="BT34">
            <v>41368.01541</v>
          </cell>
          <cell r="BU34">
            <v>238222.70942999999</v>
          </cell>
          <cell r="BV34">
            <v>237271.72057</v>
          </cell>
          <cell r="BW34">
            <v>128383.49610000002</v>
          </cell>
          <cell r="BX34">
            <v>307169.40178000001</v>
          </cell>
          <cell r="BY34">
            <v>22348.238209999996</v>
          </cell>
          <cell r="BZ34">
            <v>44220.981989999993</v>
          </cell>
          <cell r="CA34">
            <v>1</v>
          </cell>
        </row>
        <row r="35">
          <cell r="B35" t="str">
            <v>г.Одинцово, Вокзальная, 51</v>
          </cell>
          <cell r="AN35">
            <v>48.16</v>
          </cell>
          <cell r="BO35">
            <v>5462636.3993999995</v>
          </cell>
          <cell r="BP35">
            <v>0</v>
          </cell>
          <cell r="BQ35">
            <v>2097183.7329600002</v>
          </cell>
          <cell r="BR35">
            <v>448141.21668000001</v>
          </cell>
          <cell r="BS35">
            <v>93728.88192</v>
          </cell>
          <cell r="BT35">
            <v>254825.39771999998</v>
          </cell>
          <cell r="BU35">
            <v>1467442.8075599999</v>
          </cell>
          <cell r="BV35">
            <v>1461584.7524400004</v>
          </cell>
          <cell r="BW35">
            <v>790837.44120000012</v>
          </cell>
          <cell r="BX35">
            <v>1892151.80376</v>
          </cell>
          <cell r="BY35">
            <v>137664.29531999998</v>
          </cell>
          <cell r="BZ35">
            <v>0</v>
          </cell>
          <cell r="CA35">
            <v>1</v>
          </cell>
        </row>
        <row r="36">
          <cell r="B36" t="str">
            <v>г.Одинцово, Вокзальная, 69</v>
          </cell>
          <cell r="AN36">
            <v>33.17</v>
          </cell>
          <cell r="BO36">
            <v>119405.62113000003</v>
          </cell>
          <cell r="BP36">
            <v>0</v>
          </cell>
          <cell r="BQ36">
            <v>50719.450300000004</v>
          </cell>
          <cell r="BR36">
            <v>13152.67101</v>
          </cell>
          <cell r="BS36">
            <v>2750.88544</v>
          </cell>
          <cell r="BT36">
            <v>5157.9102000000003</v>
          </cell>
          <cell r="BU36">
            <v>43068.550169999995</v>
          </cell>
          <cell r="BV36">
            <v>42896.619829999996</v>
          </cell>
          <cell r="BW36">
            <v>0</v>
          </cell>
          <cell r="BX36">
            <v>0</v>
          </cell>
          <cell r="BY36">
            <v>0</v>
          </cell>
          <cell r="BZ36">
            <v>7994.7608100000016</v>
          </cell>
          <cell r="CA36">
            <v>1</v>
          </cell>
        </row>
        <row r="37">
          <cell r="B37" t="str">
            <v>г.Одинцово, Глазынинская, 2</v>
          </cell>
          <cell r="AN37">
            <v>26.91</v>
          </cell>
          <cell r="BO37">
            <v>154724.26926000003</v>
          </cell>
          <cell r="BP37">
            <v>0</v>
          </cell>
          <cell r="BQ37">
            <v>167403.33869999999</v>
          </cell>
          <cell r="BR37">
            <v>30310.900379999999</v>
          </cell>
          <cell r="BS37">
            <v>3565.9882799999996</v>
          </cell>
          <cell r="BT37">
            <v>9509.3020799999995</v>
          </cell>
          <cell r="BU37">
            <v>97668.456779999993</v>
          </cell>
          <cell r="BV37">
            <v>51508.719600000004</v>
          </cell>
          <cell r="BW37">
            <v>0</v>
          </cell>
          <cell r="BX37">
            <v>0</v>
          </cell>
          <cell r="BY37">
            <v>0</v>
          </cell>
          <cell r="BZ37">
            <v>18424.272779999999</v>
          </cell>
          <cell r="CA37">
            <v>1</v>
          </cell>
        </row>
        <row r="38">
          <cell r="B38" t="str">
            <v>г.Одинцово, Глазынинская, 4</v>
          </cell>
          <cell r="AN38">
            <v>26.91</v>
          </cell>
          <cell r="BO38">
            <v>91604.01327000001</v>
          </cell>
          <cell r="BP38">
            <v>0</v>
          </cell>
          <cell r="BQ38">
            <v>99110.616149999987</v>
          </cell>
          <cell r="BR38">
            <v>17945.47251</v>
          </cell>
          <cell r="BS38">
            <v>2111.2320599999994</v>
          </cell>
          <cell r="BT38">
            <v>5629.9521599999998</v>
          </cell>
          <cell r="BU38">
            <v>57824.300309999991</v>
          </cell>
          <cell r="BV38">
            <v>30495.574199999999</v>
          </cell>
          <cell r="BW38">
            <v>0</v>
          </cell>
          <cell r="BX38">
            <v>0</v>
          </cell>
          <cell r="BY38">
            <v>0</v>
          </cell>
          <cell r="BZ38">
            <v>10908.032309999999</v>
          </cell>
          <cell r="CA38">
            <v>1</v>
          </cell>
        </row>
        <row r="39">
          <cell r="B39" t="str">
            <v>г.Одинцово, Глазынинская, 10</v>
          </cell>
          <cell r="AN39">
            <v>26.91</v>
          </cell>
          <cell r="BO39">
            <v>92304.65539900001</v>
          </cell>
          <cell r="BP39">
            <v>0</v>
          </cell>
          <cell r="BQ39">
            <v>99868.673254999987</v>
          </cell>
          <cell r="BR39">
            <v>18082.730187000001</v>
          </cell>
          <cell r="BS39">
            <v>2127.3800219999994</v>
          </cell>
          <cell r="BT39">
            <v>5673.0133919999998</v>
          </cell>
          <cell r="BU39">
            <v>58266.575046999998</v>
          </cell>
          <cell r="BV39">
            <v>30728.822540000001</v>
          </cell>
          <cell r="BW39">
            <v>0</v>
          </cell>
          <cell r="BX39">
            <v>0</v>
          </cell>
          <cell r="BY39">
            <v>0</v>
          </cell>
          <cell r="BZ39">
            <v>10991.463446999998</v>
          </cell>
          <cell r="CA39">
            <v>1</v>
          </cell>
        </row>
        <row r="40">
          <cell r="B40" t="str">
            <v>г.Одинцово, Глазынинская, 12</v>
          </cell>
          <cell r="AN40">
            <v>26.91</v>
          </cell>
          <cell r="BO40">
            <v>92166.192689999996</v>
          </cell>
          <cell r="BP40">
            <v>0</v>
          </cell>
          <cell r="BQ40">
            <v>99718.864049999989</v>
          </cell>
          <cell r="BR40">
            <v>18055.60497</v>
          </cell>
          <cell r="BS40">
            <v>2124.1888199999994</v>
          </cell>
          <cell r="BT40">
            <v>5664.5035199999993</v>
          </cell>
          <cell r="BU40">
            <v>58179.171569999991</v>
          </cell>
          <cell r="BV40">
            <v>30682.7274</v>
          </cell>
          <cell r="BW40">
            <v>0</v>
          </cell>
          <cell r="BX40">
            <v>0</v>
          </cell>
          <cell r="BY40">
            <v>0</v>
          </cell>
          <cell r="BZ40">
            <v>10974.975569999999</v>
          </cell>
          <cell r="CA40">
            <v>1</v>
          </cell>
        </row>
        <row r="41">
          <cell r="B41" t="str">
            <v>г.Одинцово, Глазынинская, 14</v>
          </cell>
          <cell r="AN41">
            <v>26.91</v>
          </cell>
          <cell r="BO41">
            <v>143735.74374500001</v>
          </cell>
          <cell r="BP41">
            <v>0</v>
          </cell>
          <cell r="BQ41">
            <v>155514.34502499999</v>
          </cell>
          <cell r="BR41">
            <v>28158.218685</v>
          </cell>
          <cell r="BS41">
            <v>3312.7316099999994</v>
          </cell>
          <cell r="BT41">
            <v>8833.9509600000001</v>
          </cell>
          <cell r="BU41">
            <v>90732.037985000003</v>
          </cell>
          <cell r="BV41">
            <v>47850.567700000007</v>
          </cell>
          <cell r="BW41">
            <v>0</v>
          </cell>
          <cell r="BX41">
            <v>0</v>
          </cell>
          <cell r="BY41">
            <v>0</v>
          </cell>
          <cell r="BZ41">
            <v>17115.779985000001</v>
          </cell>
          <cell r="CA41">
            <v>1</v>
          </cell>
        </row>
        <row r="42">
          <cell r="B42" t="str">
            <v>г.Одинцово, Глазынинская, 20</v>
          </cell>
          <cell r="AN42">
            <v>33.17</v>
          </cell>
          <cell r="BO42">
            <v>70201.025355000005</v>
          </cell>
          <cell r="BP42">
            <v>0</v>
          </cell>
          <cell r="BQ42">
            <v>29819.010050000001</v>
          </cell>
          <cell r="BR42">
            <v>7732.7263349999994</v>
          </cell>
          <cell r="BS42">
            <v>1617.30224</v>
          </cell>
          <cell r="BT42">
            <v>3032.4417000000003</v>
          </cell>
          <cell r="BU42">
            <v>25320.888194999996</v>
          </cell>
          <cell r="BV42">
            <v>25219.806805</v>
          </cell>
          <cell r="BW42">
            <v>0</v>
          </cell>
          <cell r="BX42">
            <v>0</v>
          </cell>
          <cell r="BY42">
            <v>0</v>
          </cell>
          <cell r="BZ42">
            <v>4700.2846350000009</v>
          </cell>
          <cell r="CA42">
            <v>1</v>
          </cell>
        </row>
        <row r="43">
          <cell r="B43" t="str">
            <v>г.Одинцово, Глазынинская, 22</v>
          </cell>
          <cell r="AN43">
            <v>26.91</v>
          </cell>
          <cell r="BO43">
            <v>52332.657564000008</v>
          </cell>
          <cell r="BP43">
            <v>0</v>
          </cell>
          <cell r="BQ43">
            <v>56621.121179999995</v>
          </cell>
          <cell r="BR43">
            <v>10252.108332</v>
          </cell>
          <cell r="BS43">
            <v>1206.1303919999998</v>
          </cell>
          <cell r="BT43">
            <v>3216.3477119999998</v>
          </cell>
          <cell r="BU43">
            <v>33034.571292000001</v>
          </cell>
          <cell r="BV43">
            <v>17421.883440000001</v>
          </cell>
          <cell r="BW43">
            <v>0</v>
          </cell>
          <cell r="BX43">
            <v>0</v>
          </cell>
          <cell r="BY43">
            <v>0</v>
          </cell>
          <cell r="BZ43">
            <v>6231.6736919999994</v>
          </cell>
          <cell r="CA43">
            <v>1</v>
          </cell>
        </row>
        <row r="44">
          <cell r="B44" t="str">
            <v>г.Одинцово, Глазынинская, 24</v>
          </cell>
          <cell r="AN44">
            <v>26.91</v>
          </cell>
          <cell r="BO44">
            <v>79016.399627000006</v>
          </cell>
          <cell r="BP44">
            <v>0</v>
          </cell>
          <cell r="BQ44">
            <v>85491.495114999998</v>
          </cell>
          <cell r="BR44">
            <v>15479.525151</v>
          </cell>
          <cell r="BS44">
            <v>1821.1206059999997</v>
          </cell>
          <cell r="BT44">
            <v>4856.3216160000002</v>
          </cell>
          <cell r="BU44">
            <v>49878.469931</v>
          </cell>
          <cell r="BV44">
            <v>26305.075420000001</v>
          </cell>
          <cell r="BW44">
            <v>0</v>
          </cell>
          <cell r="BX44">
            <v>0</v>
          </cell>
          <cell r="BY44">
            <v>0</v>
          </cell>
          <cell r="BZ44">
            <v>9409.1231309999985</v>
          </cell>
          <cell r="CA44">
            <v>1</v>
          </cell>
        </row>
        <row r="45">
          <cell r="B45" t="str">
            <v>г.Одинцово, Говорова, 8 корпус 1</v>
          </cell>
          <cell r="AN45">
            <v>48.44</v>
          </cell>
          <cell r="BO45">
            <v>1427056.3070014927</v>
          </cell>
          <cell r="BP45">
            <v>0</v>
          </cell>
          <cell r="BQ45">
            <v>514789.91712817509</v>
          </cell>
          <cell r="BR45">
            <v>118085.24335923656</v>
          </cell>
          <cell r="BS45">
            <v>24697.567238533138</v>
          </cell>
          <cell r="BT45">
            <v>67146.510929761978</v>
          </cell>
          <cell r="BU45">
            <v>386671.28707828443</v>
          </cell>
          <cell r="BV45">
            <v>385127.68912587612</v>
          </cell>
          <cell r="BW45">
            <v>208385.72357512338</v>
          </cell>
          <cell r="BX45">
            <v>498582.1386278877</v>
          </cell>
          <cell r="BY45">
            <v>36274.551881595537</v>
          </cell>
          <cell r="BZ45">
            <v>71777.304786986919</v>
          </cell>
          <cell r="CA45">
            <v>1</v>
          </cell>
        </row>
        <row r="46">
          <cell r="B46" t="str">
            <v>г.Одинцово, Говорова, 8 корпус 2</v>
          </cell>
          <cell r="AN46">
            <v>48.44</v>
          </cell>
          <cell r="BO46">
            <v>1430743.5713299997</v>
          </cell>
          <cell r="BP46">
            <v>0</v>
          </cell>
          <cell r="BQ46">
            <v>516120.04439</v>
          </cell>
          <cell r="BR46">
            <v>118390.35500999998</v>
          </cell>
          <cell r="BS46">
            <v>24761.381439999997</v>
          </cell>
          <cell r="BT46">
            <v>67320.005789999996</v>
          </cell>
          <cell r="BU46">
            <v>387670.37816999998</v>
          </cell>
          <cell r="BV46">
            <v>386122.79183</v>
          </cell>
          <cell r="BW46">
            <v>208924.15590000001</v>
          </cell>
          <cell r="BX46">
            <v>499870.38782</v>
          </cell>
          <cell r="BY46">
            <v>36368.278989999992</v>
          </cell>
          <cell r="BZ46">
            <v>71962.764809999993</v>
          </cell>
          <cell r="CA46">
            <v>1</v>
          </cell>
        </row>
        <row r="47">
          <cell r="B47" t="str">
            <v>г.Одинцово, Говорова, 38</v>
          </cell>
          <cell r="AN47">
            <v>48.16</v>
          </cell>
          <cell r="BO47">
            <v>2561347.3030499993</v>
          </cell>
          <cell r="BP47">
            <v>0</v>
          </cell>
          <cell r="BQ47">
            <v>983337.62411999982</v>
          </cell>
          <cell r="BR47">
            <v>210126.61520999996</v>
          </cell>
          <cell r="BS47">
            <v>43948.05023999999</v>
          </cell>
          <cell r="BT47">
            <v>119483.76158999997</v>
          </cell>
          <cell r="BU47">
            <v>688061.66156999988</v>
          </cell>
          <cell r="BV47">
            <v>685314.90842999995</v>
          </cell>
          <cell r="BW47">
            <v>370811.67389999999</v>
          </cell>
          <cell r="BX47">
            <v>887201.26421999978</v>
          </cell>
          <cell r="BY47">
            <v>64548.698789999973</v>
          </cell>
          <cell r="BZ47">
            <v>0</v>
          </cell>
          <cell r="CA47">
            <v>1</v>
          </cell>
        </row>
        <row r="48">
          <cell r="B48" t="str">
            <v>г.Одинцово, Говорова, 40</v>
          </cell>
          <cell r="AN48">
            <v>48.16</v>
          </cell>
          <cell r="BO48">
            <v>1219231.04935</v>
          </cell>
          <cell r="BP48">
            <v>0</v>
          </cell>
          <cell r="BQ48">
            <v>468080.12404000002</v>
          </cell>
          <cell r="BR48">
            <v>100022.70807000001</v>
          </cell>
          <cell r="BS48">
            <v>20919.782080000001</v>
          </cell>
          <cell r="BT48">
            <v>56875.657529999997</v>
          </cell>
          <cell r="BU48">
            <v>327525.33818999998</v>
          </cell>
          <cell r="BV48">
            <v>326217.85181000008</v>
          </cell>
          <cell r="BW48">
            <v>176510.66130000004</v>
          </cell>
          <cell r="BX48">
            <v>422318.10074000002</v>
          </cell>
          <cell r="BY48">
            <v>30725.929929999995</v>
          </cell>
          <cell r="BZ48">
            <v>0</v>
          </cell>
          <cell r="CA48">
            <v>1</v>
          </cell>
        </row>
        <row r="49">
          <cell r="B49" t="str">
            <v>г.Одинцово, Комсомольская, 2</v>
          </cell>
          <cell r="AN49">
            <v>39.51</v>
          </cell>
          <cell r="BO49">
            <v>159338.45663999999</v>
          </cell>
          <cell r="BP49">
            <v>277455.02400000003</v>
          </cell>
          <cell r="BQ49">
            <v>436000.75200000004</v>
          </cell>
          <cell r="BR49">
            <v>0</v>
          </cell>
          <cell r="BS49">
            <v>0</v>
          </cell>
          <cell r="BT49">
            <v>0</v>
          </cell>
          <cell r="BU49">
            <v>214036.73280000003</v>
          </cell>
          <cell r="BV49">
            <v>105829.27344</v>
          </cell>
          <cell r="BW49">
            <v>61040.105279999996</v>
          </cell>
          <cell r="BX49">
            <v>194218.51680000001</v>
          </cell>
          <cell r="BY49">
            <v>0</v>
          </cell>
          <cell r="BZ49">
            <v>8720.0150400000002</v>
          </cell>
          <cell r="CA49">
            <v>2</v>
          </cell>
        </row>
        <row r="50">
          <cell r="B50" t="str">
            <v>г.Одинцово, Комсомольская, 4</v>
          </cell>
          <cell r="AN50">
            <v>39.28</v>
          </cell>
          <cell r="BO50">
            <v>228677.50473563228</v>
          </cell>
          <cell r="BP50">
            <v>397206.58390804601</v>
          </cell>
          <cell r="BQ50">
            <v>624181.7747126437</v>
          </cell>
          <cell r="BR50">
            <v>0</v>
          </cell>
          <cell r="BS50">
            <v>0</v>
          </cell>
          <cell r="BT50">
            <v>0</v>
          </cell>
          <cell r="BU50">
            <v>306416.50758620695</v>
          </cell>
          <cell r="BV50">
            <v>151505.93986206895</v>
          </cell>
          <cell r="BW50">
            <v>87385.448459770123</v>
          </cell>
          <cell r="BX50">
            <v>278044.60873563227</v>
          </cell>
          <cell r="BY50">
            <v>0</v>
          </cell>
          <cell r="BZ50">
            <v>0</v>
          </cell>
          <cell r="CA50">
            <v>2</v>
          </cell>
        </row>
        <row r="51">
          <cell r="B51" t="str">
            <v>г.Одинцово, Комсомольская, 6</v>
          </cell>
          <cell r="AN51">
            <v>39.51</v>
          </cell>
          <cell r="BO51">
            <v>409831.18577632651</v>
          </cell>
          <cell r="BP51">
            <v>713636.39314285712</v>
          </cell>
          <cell r="BQ51">
            <v>1121428.6177959184</v>
          </cell>
          <cell r="BR51">
            <v>0</v>
          </cell>
          <cell r="BS51">
            <v>0</v>
          </cell>
          <cell r="BT51">
            <v>0</v>
          </cell>
          <cell r="BU51">
            <v>550519.50328163267</v>
          </cell>
          <cell r="BV51">
            <v>272201.30995591835</v>
          </cell>
          <cell r="BW51">
            <v>157000.00649142856</v>
          </cell>
          <cell r="BX51">
            <v>499545.47519999999</v>
          </cell>
          <cell r="BY51">
            <v>0</v>
          </cell>
          <cell r="BZ51">
            <v>22428.572355918364</v>
          </cell>
          <cell r="CA51">
            <v>2</v>
          </cell>
        </row>
        <row r="52">
          <cell r="B52" t="str">
            <v>г.Одинцово, Комсомольская, 7</v>
          </cell>
          <cell r="AN52">
            <v>39.28</v>
          </cell>
          <cell r="BO52">
            <v>317555.42807750421</v>
          </cell>
          <cell r="BP52">
            <v>551585.11080459773</v>
          </cell>
          <cell r="BQ52">
            <v>866776.60269293934</v>
          </cell>
          <cell r="BR52">
            <v>0</v>
          </cell>
          <cell r="BS52">
            <v>0</v>
          </cell>
          <cell r="BT52">
            <v>0</v>
          </cell>
          <cell r="BU52">
            <v>425508.51404926117</v>
          </cell>
          <cell r="BV52">
            <v>210390.32083546798</v>
          </cell>
          <cell r="BW52">
            <v>121348.72437701152</v>
          </cell>
          <cell r="BX52">
            <v>386109.57756321854</v>
          </cell>
          <cell r="BY52">
            <v>0</v>
          </cell>
          <cell r="BZ52">
            <v>0</v>
          </cell>
          <cell r="CA52">
            <v>2</v>
          </cell>
        </row>
        <row r="53">
          <cell r="B53" t="str">
            <v>г.Одинцово, Комсомольская, 7а</v>
          </cell>
          <cell r="AN53">
            <v>39.28</v>
          </cell>
          <cell r="BO53">
            <v>275603.49282889994</v>
          </cell>
          <cell r="BP53">
            <v>478715.74436781608</v>
          </cell>
          <cell r="BQ53">
            <v>752267.59829228243</v>
          </cell>
          <cell r="BR53">
            <v>0</v>
          </cell>
          <cell r="BS53">
            <v>0</v>
          </cell>
          <cell r="BT53">
            <v>0</v>
          </cell>
          <cell r="BU53">
            <v>369295.00279802963</v>
          </cell>
          <cell r="BV53">
            <v>182595.86249458126</v>
          </cell>
          <cell r="BW53">
            <v>105317.46376091955</v>
          </cell>
          <cell r="BX53">
            <v>335101.02105747134</v>
          </cell>
          <cell r="BY53">
            <v>0</v>
          </cell>
          <cell r="BZ53">
            <v>0</v>
          </cell>
          <cell r="CA53">
            <v>2</v>
          </cell>
        </row>
        <row r="54">
          <cell r="B54" t="str">
            <v>г.Одинцово, Комсомольская, 9</v>
          </cell>
          <cell r="AN54">
            <v>39.28</v>
          </cell>
          <cell r="BO54">
            <v>274248.20899047609</v>
          </cell>
          <cell r="BP54">
            <v>476361.65333333303</v>
          </cell>
          <cell r="BQ54">
            <v>748568.31238095195</v>
          </cell>
          <cell r="BR54">
            <v>0</v>
          </cell>
          <cell r="BS54">
            <v>0</v>
          </cell>
          <cell r="BT54">
            <v>0</v>
          </cell>
          <cell r="BU54">
            <v>367478.98971428553</v>
          </cell>
          <cell r="BV54">
            <v>181697.94491428559</v>
          </cell>
          <cell r="BW54">
            <v>104799.56373333327</v>
          </cell>
          <cell r="BX54">
            <v>333453.15733333322</v>
          </cell>
          <cell r="BY54">
            <v>0</v>
          </cell>
          <cell r="BZ54">
            <v>0</v>
          </cell>
          <cell r="CA54">
            <v>2</v>
          </cell>
        </row>
        <row r="55">
          <cell r="B55" t="str">
            <v>г.Одинцово, Красногорское шоссе, 4</v>
          </cell>
          <cell r="AN55">
            <v>44.8</v>
          </cell>
          <cell r="BO55">
            <v>269573.76000000001</v>
          </cell>
          <cell r="BP55">
            <v>456161.08800000011</v>
          </cell>
          <cell r="BQ55">
            <v>709877.56800000009</v>
          </cell>
          <cell r="BR55">
            <v>0</v>
          </cell>
          <cell r="BS55">
            <v>0</v>
          </cell>
          <cell r="BT55">
            <v>0</v>
          </cell>
          <cell r="BU55">
            <v>365246.01599999995</v>
          </cell>
          <cell r="BV55">
            <v>166501.43999999997</v>
          </cell>
          <cell r="BW55">
            <v>95672.256000000008</v>
          </cell>
          <cell r="BX55">
            <v>304988.35199999996</v>
          </cell>
          <cell r="BY55">
            <v>0</v>
          </cell>
          <cell r="BZ55">
            <v>0</v>
          </cell>
          <cell r="CA55">
            <v>2</v>
          </cell>
        </row>
        <row r="56">
          <cell r="B56" t="str">
            <v>г.Одинцово, Любы Новоселовой бульвар, 1 к.1</v>
          </cell>
          <cell r="AN56">
            <v>48.44</v>
          </cell>
          <cell r="BO56">
            <v>755879.40955999994</v>
          </cell>
          <cell r="BP56">
            <v>0</v>
          </cell>
          <cell r="BQ56">
            <v>272672.56148000003</v>
          </cell>
          <cell r="BR56">
            <v>62547.079320000004</v>
          </cell>
          <cell r="BS56">
            <v>13081.742080000002</v>
          </cell>
          <cell r="BT56">
            <v>35565.986280000005</v>
          </cell>
          <cell r="BU56">
            <v>204811.02444000001</v>
          </cell>
          <cell r="BV56">
            <v>203993.41556000002</v>
          </cell>
          <cell r="BW56">
            <v>110377.19880000003</v>
          </cell>
          <cell r="BX56">
            <v>264087.66824000003</v>
          </cell>
          <cell r="BY56">
            <v>19213.808679999998</v>
          </cell>
          <cell r="BZ56">
            <v>38018.812919999997</v>
          </cell>
          <cell r="CA56">
            <v>1</v>
          </cell>
        </row>
        <row r="57">
          <cell r="B57" t="str">
            <v>г.Одинцово, Любы Новоселовой бульвар, 1 к.2</v>
          </cell>
          <cell r="AN57">
            <v>48.44</v>
          </cell>
          <cell r="BO57">
            <v>750604.91517999989</v>
          </cell>
          <cell r="BP57">
            <v>0</v>
          </cell>
          <cell r="BQ57">
            <v>270769.86394000001</v>
          </cell>
          <cell r="BR57">
            <v>62110.62846</v>
          </cell>
          <cell r="BS57">
            <v>12990.45824</v>
          </cell>
          <cell r="BT57">
            <v>35317.808340000003</v>
          </cell>
          <cell r="BU57">
            <v>203381.86181999999</v>
          </cell>
          <cell r="BV57">
            <v>202569.95818000002</v>
          </cell>
          <cell r="BW57">
            <v>109606.99140000003</v>
          </cell>
          <cell r="BX57">
            <v>262244.87572000001</v>
          </cell>
          <cell r="BY57">
            <v>19079.735539999998</v>
          </cell>
          <cell r="BZ57">
            <v>37753.519259999994</v>
          </cell>
          <cell r="CA57">
            <v>1</v>
          </cell>
        </row>
        <row r="58">
          <cell r="B58" t="str">
            <v>г.Одинцово, Любы Новоселовой бульвар, 2 корп.1</v>
          </cell>
          <cell r="AN58">
            <v>48.44</v>
          </cell>
          <cell r="BO58">
            <v>696652.26004999992</v>
          </cell>
          <cell r="BP58">
            <v>0</v>
          </cell>
          <cell r="BQ58">
            <v>251307.22415000002</v>
          </cell>
          <cell r="BR58">
            <v>57646.184849999998</v>
          </cell>
          <cell r="BS58">
            <v>12056.7184</v>
          </cell>
          <cell r="BT58">
            <v>32779.203150000001</v>
          </cell>
          <cell r="BU58">
            <v>188762.99745</v>
          </cell>
          <cell r="BV58">
            <v>188009.45254999999</v>
          </cell>
          <cell r="BW58">
            <v>101728.56150000003</v>
          </cell>
          <cell r="BX58">
            <v>243395.00270000001</v>
          </cell>
          <cell r="BY58">
            <v>17708.305149999997</v>
          </cell>
          <cell r="BZ58">
            <v>35039.837849999996</v>
          </cell>
          <cell r="CA58">
            <v>1</v>
          </cell>
        </row>
        <row r="59">
          <cell r="B59" t="str">
            <v>г.Одинцово, Любы Новоселовой бульвар, 2 корп.2</v>
          </cell>
          <cell r="AN59">
            <v>48.44</v>
          </cell>
          <cell r="BO59">
            <v>702099.28461999993</v>
          </cell>
          <cell r="BP59">
            <v>0</v>
          </cell>
          <cell r="BQ59">
            <v>253272.15946</v>
          </cell>
          <cell r="BR59">
            <v>58096.91214</v>
          </cell>
          <cell r="BS59">
            <v>12150.988159999999</v>
          </cell>
          <cell r="BT59">
            <v>33035.499060000002</v>
          </cell>
          <cell r="BU59">
            <v>190238.90837999998</v>
          </cell>
          <cell r="BV59">
            <v>189479.47162</v>
          </cell>
          <cell r="BW59">
            <v>102523.96260000001</v>
          </cell>
          <cell r="BX59">
            <v>245298.07347999999</v>
          </cell>
          <cell r="BY59">
            <v>17846.763859999995</v>
          </cell>
          <cell r="BZ59">
            <v>35313.809339999993</v>
          </cell>
          <cell r="CA59">
            <v>1</v>
          </cell>
        </row>
        <row r="60">
          <cell r="B60" t="str">
            <v>г.Одинцово, Любы Новоселовой бульвар, 2А</v>
          </cell>
          <cell r="AN60">
            <v>48.44</v>
          </cell>
          <cell r="BO60">
            <v>2344734.5764400009</v>
          </cell>
          <cell r="BP60">
            <v>0</v>
          </cell>
          <cell r="BQ60">
            <v>845829.07652000047</v>
          </cell>
          <cell r="BR60">
            <v>194020.7626800001</v>
          </cell>
          <cell r="BS60">
            <v>40579.505920000018</v>
          </cell>
          <cell r="BT60">
            <v>110325.53172000006</v>
          </cell>
          <cell r="BU60">
            <v>635322.88956000027</v>
          </cell>
          <cell r="BV60">
            <v>632786.67044000025</v>
          </cell>
          <cell r="BW60">
            <v>342389.58120000025</v>
          </cell>
          <cell r="BX60">
            <v>819198.77576000046</v>
          </cell>
          <cell r="BY60">
            <v>59601.149320000011</v>
          </cell>
          <cell r="BZ60">
            <v>117934.18908000004</v>
          </cell>
          <cell r="CA60">
            <v>1</v>
          </cell>
        </row>
        <row r="61">
          <cell r="B61" t="str">
            <v>г.Одинцово, Любы Новоселовой бульвар, 4 корп.1</v>
          </cell>
          <cell r="AN61">
            <v>48.44</v>
          </cell>
          <cell r="BO61">
            <v>707275.19031999994</v>
          </cell>
          <cell r="BP61">
            <v>0</v>
          </cell>
          <cell r="BQ61">
            <v>255139.29256</v>
          </cell>
          <cell r="BR61">
            <v>58525.205040000001</v>
          </cell>
          <cell r="BS61">
            <v>12240.565759999999</v>
          </cell>
          <cell r="BT61">
            <v>33279.038160000004</v>
          </cell>
          <cell r="BU61">
            <v>191641.35767999999</v>
          </cell>
          <cell r="BV61">
            <v>190876.32232000001</v>
          </cell>
          <cell r="BW61">
            <v>103279.77360000001</v>
          </cell>
          <cell r="BX61">
            <v>247106.42128000001</v>
          </cell>
          <cell r="BY61">
            <v>17978.330959999996</v>
          </cell>
          <cell r="BZ61">
            <v>35574.144239999994</v>
          </cell>
          <cell r="CA61">
            <v>1</v>
          </cell>
        </row>
        <row r="62">
          <cell r="B62" t="str">
            <v>г.Одинцово, Любы Новоселовой бульвар, 4 корп.2</v>
          </cell>
          <cell r="AN62">
            <v>48.44</v>
          </cell>
          <cell r="BO62">
            <v>706067.47898999986</v>
          </cell>
          <cell r="BP62">
            <v>0</v>
          </cell>
          <cell r="BQ62">
            <v>254703.62817000001</v>
          </cell>
          <cell r="BR62">
            <v>58425.270029999992</v>
          </cell>
          <cell r="BS62">
            <v>12219.66432</v>
          </cell>
          <cell r="BT62">
            <v>33222.212370000001</v>
          </cell>
          <cell r="BU62">
            <v>191314.11950999999</v>
          </cell>
          <cell r="BV62">
            <v>190550.39048999999</v>
          </cell>
          <cell r="BW62">
            <v>103103.41770000002</v>
          </cell>
          <cell r="BX62">
            <v>246684.47345999998</v>
          </cell>
          <cell r="BY62">
            <v>17947.631969999995</v>
          </cell>
          <cell r="BZ62">
            <v>35513.39942999999</v>
          </cell>
          <cell r="CA62">
            <v>1</v>
          </cell>
        </row>
        <row r="63">
          <cell r="B63" t="str">
            <v>г.Одинцово, Любы Новоселовой бульвар, 4А</v>
          </cell>
          <cell r="AN63">
            <v>48.16</v>
          </cell>
          <cell r="BO63">
            <v>1621348.8281000003</v>
          </cell>
          <cell r="BP63">
            <v>0</v>
          </cell>
          <cell r="BQ63">
            <v>622458.85304000019</v>
          </cell>
          <cell r="BR63">
            <v>133011.45882000003</v>
          </cell>
          <cell r="BS63">
            <v>27819.390080000008</v>
          </cell>
          <cell r="BT63">
            <v>75633.966780000017</v>
          </cell>
          <cell r="BU63">
            <v>435547.32594000013</v>
          </cell>
          <cell r="BV63">
            <v>433808.61406000023</v>
          </cell>
          <cell r="BW63">
            <v>234726.10380000013</v>
          </cell>
          <cell r="BX63">
            <v>561603.93724000023</v>
          </cell>
          <cell r="BY63">
            <v>40859.729180000002</v>
          </cell>
          <cell r="BZ63">
            <v>0</v>
          </cell>
          <cell r="CA63">
            <v>1</v>
          </cell>
        </row>
        <row r="64">
          <cell r="B64" t="str">
            <v>г.Одинцово, Любы Новоселовой бульвар, 9 к.1</v>
          </cell>
          <cell r="AN64">
            <v>48.44</v>
          </cell>
          <cell r="BO64">
            <v>748781.02459999989</v>
          </cell>
          <cell r="BP64">
            <v>0</v>
          </cell>
          <cell r="BQ64">
            <v>270111.92180000001</v>
          </cell>
          <cell r="BR64">
            <v>61959.706200000001</v>
          </cell>
          <cell r="BS64">
            <v>12958.8928</v>
          </cell>
          <cell r="BT64">
            <v>35231.989800000003</v>
          </cell>
          <cell r="BU64">
            <v>202887.6654</v>
          </cell>
          <cell r="BV64">
            <v>202077.7346</v>
          </cell>
          <cell r="BW64">
            <v>109340.65800000002</v>
          </cell>
          <cell r="BX64">
            <v>261607.64840000001</v>
          </cell>
          <cell r="BY64">
            <v>19033.373799999994</v>
          </cell>
          <cell r="BZ64">
            <v>37661.782199999994</v>
          </cell>
          <cell r="CA64">
            <v>1</v>
          </cell>
        </row>
        <row r="65">
          <cell r="B65" t="str">
            <v>г.Одинцово, Любы Новоселовой бульвар, 9 к.2</v>
          </cell>
          <cell r="AN65">
            <v>48.44</v>
          </cell>
          <cell r="BO65">
            <v>752354.86424999987</v>
          </cell>
          <cell r="BP65">
            <v>0</v>
          </cell>
          <cell r="BQ65">
            <v>271401.13274999999</v>
          </cell>
          <cell r="BR65">
            <v>62255.432249999998</v>
          </cell>
          <cell r="BS65">
            <v>13020.744000000001</v>
          </cell>
          <cell r="BT65">
            <v>35400.147750000004</v>
          </cell>
          <cell r="BU65">
            <v>203856.02325</v>
          </cell>
          <cell r="BV65">
            <v>203042.22675</v>
          </cell>
          <cell r="BW65">
            <v>109862.52750000003</v>
          </cell>
          <cell r="BX65">
            <v>262856.26949999999</v>
          </cell>
          <cell r="BY65">
            <v>19124.217749999996</v>
          </cell>
          <cell r="BZ65">
            <v>37841.537249999994</v>
          </cell>
          <cell r="CA65">
            <v>1</v>
          </cell>
        </row>
        <row r="66">
          <cell r="B66" t="str">
            <v>г.Одинцово, Любы Новоселовой бульвар, 10 к.1</v>
          </cell>
          <cell r="AN66">
            <v>48.44</v>
          </cell>
          <cell r="BO66">
            <v>712056.74129999988</v>
          </cell>
          <cell r="BP66">
            <v>0</v>
          </cell>
          <cell r="BQ66">
            <v>256864.1679</v>
          </cell>
          <cell r="BR66">
            <v>58920.866099999999</v>
          </cell>
          <cell r="BS66">
            <v>12323.3184</v>
          </cell>
          <cell r="BT66">
            <v>33504.0219</v>
          </cell>
          <cell r="BU66">
            <v>192936.95369999998</v>
          </cell>
          <cell r="BV66">
            <v>192166.7463</v>
          </cell>
          <cell r="BW66">
            <v>103977.99900000003</v>
          </cell>
          <cell r="BX66">
            <v>248776.9902</v>
          </cell>
          <cell r="BY66">
            <v>18099.873899999995</v>
          </cell>
          <cell r="BZ66">
            <v>35814.644099999998</v>
          </cell>
          <cell r="CA66">
            <v>1</v>
          </cell>
        </row>
        <row r="67">
          <cell r="B67" t="str">
            <v>г.Одинцово, Любы Новоселовой бульвар, 10 к.2</v>
          </cell>
          <cell r="AN67">
            <v>48.44</v>
          </cell>
          <cell r="BO67">
            <v>704218.94123999984</v>
          </cell>
          <cell r="BP67">
            <v>0</v>
          </cell>
          <cell r="BQ67">
            <v>254036.79491999999</v>
          </cell>
          <cell r="BR67">
            <v>58272.308279999997</v>
          </cell>
          <cell r="BS67">
            <v>12187.67232</v>
          </cell>
          <cell r="BT67">
            <v>33135.234120000001</v>
          </cell>
          <cell r="BU67">
            <v>190813.24475999997</v>
          </cell>
          <cell r="BV67">
            <v>190051.51523999998</v>
          </cell>
          <cell r="BW67">
            <v>102833.48520000001</v>
          </cell>
          <cell r="BX67">
            <v>246038.63496</v>
          </cell>
          <cell r="BY67">
            <v>17900.643719999996</v>
          </cell>
          <cell r="BZ67">
            <v>35420.422679999996</v>
          </cell>
          <cell r="CA67">
            <v>1</v>
          </cell>
        </row>
        <row r="68">
          <cell r="B68" t="str">
            <v>г.Одинцово, Любы Новоселовой бульвар, 10 А</v>
          </cell>
          <cell r="AN68">
            <v>48.44</v>
          </cell>
          <cell r="BO68">
            <v>764974.21528999985</v>
          </cell>
          <cell r="BP68">
            <v>0</v>
          </cell>
          <cell r="BQ68">
            <v>275953.38107</v>
          </cell>
          <cell r="BR68">
            <v>63299.651129999998</v>
          </cell>
          <cell r="BS68">
            <v>13239.14272</v>
          </cell>
          <cell r="BT68">
            <v>35993.919269999999</v>
          </cell>
          <cell r="BU68">
            <v>207275.32820999998</v>
          </cell>
          <cell r="BV68">
            <v>206447.88178999998</v>
          </cell>
          <cell r="BW68">
            <v>111705.26670000001</v>
          </cell>
          <cell r="BX68">
            <v>267265.19365999999</v>
          </cell>
          <cell r="BY68">
            <v>19444.990869999994</v>
          </cell>
          <cell r="BZ68">
            <v>38476.258529999992</v>
          </cell>
          <cell r="CA68">
            <v>1</v>
          </cell>
        </row>
        <row r="69">
          <cell r="B69" t="str">
            <v>г.Одинцово, Любы Новоселовой бульвар, 11 к.1</v>
          </cell>
          <cell r="AN69">
            <v>48.44</v>
          </cell>
          <cell r="BO69">
            <v>749027.49629999988</v>
          </cell>
          <cell r="BP69">
            <v>0</v>
          </cell>
          <cell r="BQ69">
            <v>270200.83290000004</v>
          </cell>
          <cell r="BR69">
            <v>61980.1011</v>
          </cell>
          <cell r="BS69">
            <v>12963.1584</v>
          </cell>
          <cell r="BT69">
            <v>35243.586900000002</v>
          </cell>
          <cell r="BU69">
            <v>202954.44869999998</v>
          </cell>
          <cell r="BV69">
            <v>202144.2513</v>
          </cell>
          <cell r="BW69">
            <v>109376.64900000002</v>
          </cell>
          <cell r="BX69">
            <v>261693.76020000002</v>
          </cell>
          <cell r="BY69">
            <v>19039.638899999994</v>
          </cell>
          <cell r="BZ69">
            <v>37674.179099999994</v>
          </cell>
          <cell r="CA69">
            <v>1</v>
          </cell>
        </row>
        <row r="70">
          <cell r="B70" t="str">
            <v>г.Одинцово, Любы Новоселовой бульвар, 11 к.2</v>
          </cell>
          <cell r="AN70">
            <v>48.44</v>
          </cell>
          <cell r="BO70">
            <v>741238.99057999998</v>
          </cell>
          <cell r="BP70">
            <v>0</v>
          </cell>
          <cell r="BQ70">
            <v>267391.24214000005</v>
          </cell>
          <cell r="BR70">
            <v>61335.622260000004</v>
          </cell>
          <cell r="BS70">
            <v>12828.365440000001</v>
          </cell>
          <cell r="BT70">
            <v>34877.118540000003</v>
          </cell>
          <cell r="BU70">
            <v>200844.09641999999</v>
          </cell>
          <cell r="BV70">
            <v>200042.32358</v>
          </cell>
          <cell r="BW70">
            <v>108239.33340000002</v>
          </cell>
          <cell r="BX70">
            <v>258972.62732000003</v>
          </cell>
          <cell r="BY70">
            <v>18841.661739999996</v>
          </cell>
          <cell r="BZ70">
            <v>37282.437059999997</v>
          </cell>
          <cell r="CA70">
            <v>1</v>
          </cell>
        </row>
        <row r="71">
          <cell r="B71" t="str">
            <v>г.Одинцово, Любы Новоселовой бульвар, 12</v>
          </cell>
          <cell r="AN71">
            <v>33.17</v>
          </cell>
          <cell r="BO71">
            <v>1285709.1443370003</v>
          </cell>
          <cell r="BP71">
            <v>0</v>
          </cell>
          <cell r="BQ71">
            <v>546125.55447000009</v>
          </cell>
          <cell r="BR71">
            <v>141622.38954900001</v>
          </cell>
          <cell r="BS71">
            <v>29620.369056</v>
          </cell>
          <cell r="BT71">
            <v>55538.191980000011</v>
          </cell>
          <cell r="BU71">
            <v>463743.90303300001</v>
          </cell>
          <cell r="BV71">
            <v>461892.62996700004</v>
          </cell>
          <cell r="BW71">
            <v>0</v>
          </cell>
          <cell r="BX71">
            <v>0</v>
          </cell>
          <cell r="BY71">
            <v>0</v>
          </cell>
          <cell r="BZ71">
            <v>86084.197569000025</v>
          </cell>
          <cell r="CA71">
            <v>1</v>
          </cell>
        </row>
        <row r="72">
          <cell r="B72" t="str">
            <v>г.Одинцово, Любы Новоселовой бульвар, 12 корп.А</v>
          </cell>
          <cell r="AN72">
            <v>48.16</v>
          </cell>
          <cell r="BO72">
            <v>1646457.8825999999</v>
          </cell>
          <cell r="BP72">
            <v>0</v>
          </cell>
          <cell r="BQ72">
            <v>632098.57584000006</v>
          </cell>
          <cell r="BR72">
            <v>135071.34372</v>
          </cell>
          <cell r="BS72">
            <v>28250.215680000001</v>
          </cell>
          <cell r="BT72">
            <v>76805.273879999993</v>
          </cell>
          <cell r="BU72">
            <v>442292.43923999998</v>
          </cell>
          <cell r="BV72">
            <v>440526.80076000013</v>
          </cell>
          <cell r="BW72">
            <v>238361.19480000006</v>
          </cell>
          <cell r="BX72">
            <v>570301.22904000001</v>
          </cell>
          <cell r="BY72">
            <v>41492.504279999994</v>
          </cell>
          <cell r="BZ72">
            <v>0</v>
          </cell>
          <cell r="CA72">
            <v>1</v>
          </cell>
        </row>
        <row r="73">
          <cell r="B73" t="str">
            <v>г.Одинцово, Любы Новоселовой бульвар, 13</v>
          </cell>
          <cell r="AN73">
            <v>33.17</v>
          </cell>
          <cell r="BO73">
            <v>638335.89612000016</v>
          </cell>
          <cell r="BP73">
            <v>0</v>
          </cell>
          <cell r="BQ73">
            <v>271143.39720000001</v>
          </cell>
          <cell r="BR73">
            <v>70313.457240000003</v>
          </cell>
          <cell r="BS73">
            <v>14706.082559999999</v>
          </cell>
          <cell r="BT73">
            <v>27573.904800000004</v>
          </cell>
          <cell r="BU73">
            <v>230242.10507999998</v>
          </cell>
          <cell r="BV73">
            <v>229322.97492000001</v>
          </cell>
          <cell r="BW73">
            <v>0</v>
          </cell>
          <cell r="BX73">
            <v>0</v>
          </cell>
          <cell r="BY73">
            <v>0</v>
          </cell>
          <cell r="BZ73">
            <v>42739.552440000007</v>
          </cell>
          <cell r="CA73">
            <v>1</v>
          </cell>
        </row>
        <row r="74">
          <cell r="B74" t="str">
            <v>г.Одинцово, Любы Новоселовой бульвар, 15</v>
          </cell>
          <cell r="AN74">
            <v>33.17</v>
          </cell>
          <cell r="BO74">
            <v>588085.18194000016</v>
          </cell>
          <cell r="BP74">
            <v>0</v>
          </cell>
          <cell r="BQ74">
            <v>249798.60140000001</v>
          </cell>
          <cell r="BR74">
            <v>64778.281379999993</v>
          </cell>
          <cell r="BS74">
            <v>13548.398719999999</v>
          </cell>
          <cell r="BT74">
            <v>25403.247600000002</v>
          </cell>
          <cell r="BU74">
            <v>212117.11745999998</v>
          </cell>
          <cell r="BV74">
            <v>211270.34253999998</v>
          </cell>
          <cell r="BW74">
            <v>0</v>
          </cell>
          <cell r="BX74">
            <v>0</v>
          </cell>
          <cell r="BY74">
            <v>0</v>
          </cell>
          <cell r="BZ74">
            <v>39375.033780000005</v>
          </cell>
          <cell r="CA74">
            <v>1</v>
          </cell>
        </row>
        <row r="75">
          <cell r="B75" t="str">
            <v>г.Одинцово, Маршала Бирюзова, 2</v>
          </cell>
          <cell r="AN75">
            <v>48.44</v>
          </cell>
          <cell r="BO75">
            <v>2534813.5514799994</v>
          </cell>
          <cell r="BP75">
            <v>0</v>
          </cell>
          <cell r="BQ75">
            <v>914397.31683999998</v>
          </cell>
          <cell r="BR75">
            <v>209749.30955999999</v>
          </cell>
          <cell r="BS75">
            <v>43869.136639999997</v>
          </cell>
          <cell r="BT75">
            <v>119269.21524</v>
          </cell>
          <cell r="BU75">
            <v>686826.17051999993</v>
          </cell>
          <cell r="BV75">
            <v>684084.34947999998</v>
          </cell>
          <cell r="BW75">
            <v>370145.84040000004</v>
          </cell>
          <cell r="BX75">
            <v>885608.19591999997</v>
          </cell>
          <cell r="BY75">
            <v>64432.794439999983</v>
          </cell>
          <cell r="BZ75">
            <v>127494.67835999998</v>
          </cell>
          <cell r="CA75">
            <v>1</v>
          </cell>
        </row>
        <row r="76">
          <cell r="B76" t="str">
            <v>г.Одинцово, Маршала Бирюзова, 2а</v>
          </cell>
          <cell r="AN76">
            <v>39.28</v>
          </cell>
          <cell r="BO76">
            <v>1192572.1710591307</v>
          </cell>
          <cell r="BP76">
            <v>2071465.3095319883</v>
          </cell>
          <cell r="BQ76">
            <v>3255159.7721216958</v>
          </cell>
          <cell r="BR76">
            <v>0</v>
          </cell>
          <cell r="BS76">
            <v>0</v>
          </cell>
          <cell r="BT76">
            <v>0</v>
          </cell>
          <cell r="BU76">
            <v>1597987.5244961055</v>
          </cell>
          <cell r="BV76">
            <v>790116.05377862987</v>
          </cell>
          <cell r="BW76">
            <v>455722.36809703748</v>
          </cell>
          <cell r="BX76">
            <v>1450025.7166723921</v>
          </cell>
          <cell r="BY76">
            <v>0</v>
          </cell>
          <cell r="BZ76">
            <v>0</v>
          </cell>
          <cell r="CA76">
            <v>2</v>
          </cell>
        </row>
        <row r="77">
          <cell r="B77" t="str">
            <v>г.Одинцово, Маршала Бирюзова, 4</v>
          </cell>
          <cell r="AN77">
            <v>33.17</v>
          </cell>
          <cell r="BO77">
            <v>651852.11622000008</v>
          </cell>
          <cell r="BP77">
            <v>0</v>
          </cell>
          <cell r="BQ77">
            <v>276884.62820000004</v>
          </cell>
          <cell r="BR77">
            <v>71802.284939999998</v>
          </cell>
          <cell r="BS77">
            <v>15017.47136</v>
          </cell>
          <cell r="BT77">
            <v>28157.758800000003</v>
          </cell>
          <cell r="BU77">
            <v>235117.28597999999</v>
          </cell>
          <cell r="BV77">
            <v>234178.69402</v>
          </cell>
          <cell r="BW77">
            <v>0</v>
          </cell>
          <cell r="BX77">
            <v>0</v>
          </cell>
          <cell r="BY77">
            <v>0</v>
          </cell>
          <cell r="BZ77">
            <v>43644.526140000009</v>
          </cell>
          <cell r="CA77">
            <v>1</v>
          </cell>
        </row>
        <row r="78">
          <cell r="B78" t="str">
            <v>г.Одинцово, Маршала Бирюзова, 6</v>
          </cell>
          <cell r="AN78">
            <v>33.17</v>
          </cell>
          <cell r="BO78">
            <v>652403.8742460002</v>
          </cell>
          <cell r="BP78">
            <v>0</v>
          </cell>
          <cell r="BQ78">
            <v>277118.99625999999</v>
          </cell>
          <cell r="BR78">
            <v>71863.061741999991</v>
          </cell>
          <cell r="BS78">
            <v>15030.182848</v>
          </cell>
          <cell r="BT78">
            <v>28181.592840000005</v>
          </cell>
          <cell r="BU78">
            <v>235316.30021399999</v>
          </cell>
          <cell r="BV78">
            <v>234376.91378599999</v>
          </cell>
          <cell r="BW78">
            <v>0</v>
          </cell>
          <cell r="BX78">
            <v>0</v>
          </cell>
          <cell r="BY78">
            <v>0</v>
          </cell>
          <cell r="BZ78">
            <v>43681.468902000008</v>
          </cell>
          <cell r="CA78">
            <v>1</v>
          </cell>
        </row>
        <row r="79">
          <cell r="B79" t="str">
            <v>г.Одинцово, Маршала Бирюзова, 8</v>
          </cell>
          <cell r="AN79">
            <v>33.17</v>
          </cell>
          <cell r="BO79">
            <v>643827.55486200016</v>
          </cell>
          <cell r="BP79">
            <v>0</v>
          </cell>
          <cell r="BQ79">
            <v>273476.06722000003</v>
          </cell>
          <cell r="BR79">
            <v>70918.369974000001</v>
          </cell>
          <cell r="BS79">
            <v>14832.600256000002</v>
          </cell>
          <cell r="BT79">
            <v>27811.125480000006</v>
          </cell>
          <cell r="BU79">
            <v>232222.89775800001</v>
          </cell>
          <cell r="BV79">
            <v>231295.86024200002</v>
          </cell>
          <cell r="BW79">
            <v>0</v>
          </cell>
          <cell r="BX79">
            <v>0</v>
          </cell>
          <cell r="BY79">
            <v>0</v>
          </cell>
          <cell r="BZ79">
            <v>43107.244494000013</v>
          </cell>
          <cell r="CA79">
            <v>1</v>
          </cell>
        </row>
        <row r="80">
          <cell r="B80" t="str">
            <v>г.Одинцово, Маршала Бирюзова, 10 к.1</v>
          </cell>
          <cell r="AN80">
            <v>48.44</v>
          </cell>
          <cell r="BO80">
            <v>757136.41522999993</v>
          </cell>
          <cell r="BP80">
            <v>0</v>
          </cell>
          <cell r="BQ80">
            <v>273126.00809000002</v>
          </cell>
          <cell r="BR80">
            <v>62651.093310000004</v>
          </cell>
          <cell r="BS80">
            <v>13103.496640000001</v>
          </cell>
          <cell r="BT80">
            <v>35625.131490000007</v>
          </cell>
          <cell r="BU80">
            <v>205151.61927</v>
          </cell>
          <cell r="BV80">
            <v>204332.65072999999</v>
          </cell>
          <cell r="BW80">
            <v>110560.75290000002</v>
          </cell>
          <cell r="BX80">
            <v>264526.83842000004</v>
          </cell>
          <cell r="BY80">
            <v>19245.760689999996</v>
          </cell>
          <cell r="BZ80">
            <v>38082.037109999997</v>
          </cell>
          <cell r="CA80">
            <v>1</v>
          </cell>
        </row>
        <row r="81">
          <cell r="B81" t="str">
            <v>г.Одинцово, Маршала Бирюзова, 10 к.2</v>
          </cell>
          <cell r="AN81">
            <v>48.44</v>
          </cell>
          <cell r="BO81">
            <v>749126.08497999993</v>
          </cell>
          <cell r="BP81">
            <v>0</v>
          </cell>
          <cell r="BQ81">
            <v>270236.39734000002</v>
          </cell>
          <cell r="BR81">
            <v>61988.259060000004</v>
          </cell>
          <cell r="BS81">
            <v>12964.86464</v>
          </cell>
          <cell r="BT81">
            <v>35248.225740000002</v>
          </cell>
          <cell r="BU81">
            <v>202981.16201999999</v>
          </cell>
          <cell r="BV81">
            <v>202170.85798</v>
          </cell>
          <cell r="BW81">
            <v>109391.04540000002</v>
          </cell>
          <cell r="BX81">
            <v>261728.20492000002</v>
          </cell>
          <cell r="BY81">
            <v>19042.144939999995</v>
          </cell>
          <cell r="BZ81">
            <v>37679.137859999995</v>
          </cell>
          <cell r="CA81">
            <v>1</v>
          </cell>
        </row>
        <row r="82">
          <cell r="B82" t="str">
            <v>г.Одинцово, Маршала Бирюзова, 12</v>
          </cell>
          <cell r="AN82">
            <v>48.44</v>
          </cell>
          <cell r="BO82">
            <v>2215953.1131899999</v>
          </cell>
          <cell r="BP82">
            <v>0</v>
          </cell>
          <cell r="BQ82">
            <v>799373.02677000011</v>
          </cell>
          <cell r="BR82">
            <v>183364.42743000001</v>
          </cell>
          <cell r="BS82">
            <v>38350.729920000005</v>
          </cell>
          <cell r="BT82">
            <v>104266.04697000002</v>
          </cell>
          <cell r="BU82">
            <v>600428.61531000002</v>
          </cell>
          <cell r="BV82">
            <v>598031.69469000003</v>
          </cell>
          <cell r="BW82">
            <v>323584.28370000009</v>
          </cell>
          <cell r="BX82">
            <v>774205.3602600001</v>
          </cell>
          <cell r="BY82">
            <v>56327.634569999995</v>
          </cell>
          <cell r="BZ82">
            <v>111456.80882999999</v>
          </cell>
          <cell r="CA82">
            <v>1</v>
          </cell>
        </row>
        <row r="83">
          <cell r="B83" t="str">
            <v>г.Одинцово, Маршала Бирюзова, 14</v>
          </cell>
          <cell r="AN83">
            <v>33.17</v>
          </cell>
          <cell r="BO83">
            <v>600305.32614000014</v>
          </cell>
          <cell r="BP83">
            <v>0</v>
          </cell>
          <cell r="BQ83">
            <v>254989.3034</v>
          </cell>
          <cell r="BR83">
            <v>66124.344779999999</v>
          </cell>
          <cell r="BS83">
            <v>13829.928319999999</v>
          </cell>
          <cell r="BT83">
            <v>25931.115600000001</v>
          </cell>
          <cell r="BU83">
            <v>216524.81525999997</v>
          </cell>
          <cell r="BV83">
            <v>215660.44473999998</v>
          </cell>
          <cell r="BW83">
            <v>0</v>
          </cell>
          <cell r="BX83">
            <v>0</v>
          </cell>
          <cell r="BY83">
            <v>0</v>
          </cell>
          <cell r="BZ83">
            <v>40193.229180000002</v>
          </cell>
          <cell r="CA83">
            <v>1</v>
          </cell>
        </row>
        <row r="84">
          <cell r="B84" t="str">
            <v>г.Одинцово, Маршала Бирюзова, 16</v>
          </cell>
          <cell r="AN84">
            <v>33.17</v>
          </cell>
          <cell r="BO84">
            <v>643131.37695000018</v>
          </cell>
          <cell r="BP84">
            <v>0</v>
          </cell>
          <cell r="BQ84">
            <v>273180.35450000002</v>
          </cell>
          <cell r="BR84">
            <v>70841.685150000005</v>
          </cell>
          <cell r="BS84">
            <v>14816.561600000001</v>
          </cell>
          <cell r="BT84">
            <v>27781.053000000004</v>
          </cell>
          <cell r="BU84">
            <v>231971.79254999998</v>
          </cell>
          <cell r="BV84">
            <v>231045.75745</v>
          </cell>
          <cell r="BW84">
            <v>0</v>
          </cell>
          <cell r="BX84">
            <v>0</v>
          </cell>
          <cell r="BY84">
            <v>0</v>
          </cell>
          <cell r="BZ84">
            <v>43060.632150000005</v>
          </cell>
          <cell r="CA84">
            <v>1</v>
          </cell>
        </row>
        <row r="85">
          <cell r="B85" t="str">
            <v>г.Одинцово, Маршала Бирюзова, 18</v>
          </cell>
          <cell r="AN85">
            <v>33.17</v>
          </cell>
          <cell r="BO85">
            <v>644371.90674000012</v>
          </cell>
          <cell r="BP85">
            <v>0</v>
          </cell>
          <cell r="BQ85">
            <v>273707.28940000001</v>
          </cell>
          <cell r="BR85">
            <v>70978.330979999999</v>
          </cell>
          <cell r="BS85">
            <v>14845.14112</v>
          </cell>
          <cell r="BT85">
            <v>27834.639600000002</v>
          </cell>
          <cell r="BU85">
            <v>232419.24065999998</v>
          </cell>
          <cell r="BV85">
            <v>231491.41933999999</v>
          </cell>
          <cell r="BW85">
            <v>0</v>
          </cell>
          <cell r="BX85">
            <v>0</v>
          </cell>
          <cell r="BY85">
            <v>0</v>
          </cell>
          <cell r="BZ85">
            <v>43143.691380000004</v>
          </cell>
          <cell r="CA85">
            <v>1</v>
          </cell>
        </row>
        <row r="86">
          <cell r="B86" t="str">
            <v>г.Одинцово, Маршала Бирюзова, 20</v>
          </cell>
          <cell r="AN86">
            <v>33.17</v>
          </cell>
          <cell r="BO86">
            <v>648328.6413090002</v>
          </cell>
          <cell r="BP86">
            <v>0</v>
          </cell>
          <cell r="BQ86">
            <v>275387.97579000005</v>
          </cell>
          <cell r="BR86">
            <v>71414.169993000003</v>
          </cell>
          <cell r="BS86">
            <v>14936.296992000001</v>
          </cell>
          <cell r="BT86">
            <v>28005.556860000004</v>
          </cell>
          <cell r="BU86">
            <v>233846.39978100001</v>
          </cell>
          <cell r="BV86">
            <v>232912.881219</v>
          </cell>
          <cell r="BW86">
            <v>0</v>
          </cell>
          <cell r="BX86">
            <v>0</v>
          </cell>
          <cell r="BY86">
            <v>0</v>
          </cell>
          <cell r="BZ86">
            <v>43408.613133000013</v>
          </cell>
          <cell r="CA86">
            <v>1</v>
          </cell>
        </row>
        <row r="87">
          <cell r="B87" t="str">
            <v>г.Одинцово, Маршала Бирюзова, 24 корп.1</v>
          </cell>
          <cell r="AN87">
            <v>48.44</v>
          </cell>
          <cell r="BO87">
            <v>902456.12954999984</v>
          </cell>
          <cell r="BP87">
            <v>0</v>
          </cell>
          <cell r="BQ87">
            <v>325547.99265000003</v>
          </cell>
          <cell r="BR87">
            <v>74675.926349999994</v>
          </cell>
          <cell r="BS87">
            <v>15618.4944</v>
          </cell>
          <cell r="BT87">
            <v>42462.781650000004</v>
          </cell>
          <cell r="BU87">
            <v>244527.05294999998</v>
          </cell>
          <cell r="BV87">
            <v>243550.89705</v>
          </cell>
          <cell r="BW87">
            <v>131781.04650000003</v>
          </cell>
          <cell r="BX87">
            <v>315298.35570000001</v>
          </cell>
          <cell r="BY87">
            <v>22939.663649999995</v>
          </cell>
          <cell r="BZ87">
            <v>45391.249349999998</v>
          </cell>
          <cell r="CA87">
            <v>1</v>
          </cell>
        </row>
        <row r="88">
          <cell r="B88" t="str">
            <v>г.Одинцово, Маршала Бирюзова, 24 корп.2</v>
          </cell>
          <cell r="AN88">
            <v>48.44</v>
          </cell>
          <cell r="BO88">
            <v>898241.46347999992</v>
          </cell>
          <cell r="BP88">
            <v>0</v>
          </cell>
          <cell r="BQ88">
            <v>324027.61284000002</v>
          </cell>
          <cell r="BR88">
            <v>74327.173559999996</v>
          </cell>
          <cell r="BS88">
            <v>15545.55264</v>
          </cell>
          <cell r="BT88">
            <v>42264.471240000006</v>
          </cell>
          <cell r="BU88">
            <v>243385.05851999999</v>
          </cell>
          <cell r="BV88">
            <v>242413.46148</v>
          </cell>
          <cell r="BW88">
            <v>131165.60040000002</v>
          </cell>
          <cell r="BX88">
            <v>313825.84392000001</v>
          </cell>
          <cell r="BY88">
            <v>22832.530439999995</v>
          </cell>
          <cell r="BZ88">
            <v>45179.262359999993</v>
          </cell>
          <cell r="CA88">
            <v>1</v>
          </cell>
        </row>
        <row r="89">
          <cell r="B89" t="str">
            <v>г.Одинцово, Маршала Бирюзова, 26</v>
          </cell>
          <cell r="AN89">
            <v>48.44</v>
          </cell>
          <cell r="BO89">
            <v>2213619.0261909994</v>
          </cell>
          <cell r="BP89">
            <v>0</v>
          </cell>
          <cell r="BQ89">
            <v>798531.03865300003</v>
          </cell>
          <cell r="BR89">
            <v>183171.28772699999</v>
          </cell>
          <cell r="BS89">
            <v>38310.334687999995</v>
          </cell>
          <cell r="BT89">
            <v>104156.222433</v>
          </cell>
          <cell r="BU89">
            <v>599796.17745899991</v>
          </cell>
          <cell r="BV89">
            <v>597401.781541</v>
          </cell>
          <cell r="BW89">
            <v>323243.44893000007</v>
          </cell>
          <cell r="BX89">
            <v>773389.88151400001</v>
          </cell>
          <cell r="BY89">
            <v>56268.304072999985</v>
          </cell>
          <cell r="BZ89">
            <v>111339.41018699999</v>
          </cell>
          <cell r="CA89">
            <v>1</v>
          </cell>
        </row>
        <row r="90">
          <cell r="B90" t="str">
            <v>г.Одинцово, Маршала Бирюзова, 28</v>
          </cell>
          <cell r="AN90">
            <v>48.44</v>
          </cell>
          <cell r="BO90">
            <v>2178908.4166799998</v>
          </cell>
          <cell r="BP90">
            <v>0</v>
          </cell>
          <cell r="BQ90">
            <v>786009.68844000006</v>
          </cell>
          <cell r="BR90">
            <v>180299.07395999998</v>
          </cell>
          <cell r="BS90">
            <v>37709.610240000002</v>
          </cell>
          <cell r="BT90">
            <v>102523.00284</v>
          </cell>
          <cell r="BU90">
            <v>590391.08531999995</v>
          </cell>
          <cell r="BV90">
            <v>588034.23467999999</v>
          </cell>
          <cell r="BW90">
            <v>318174.83640000003</v>
          </cell>
          <cell r="BX90">
            <v>761262.75671999995</v>
          </cell>
          <cell r="BY90">
            <v>55385.990039999982</v>
          </cell>
          <cell r="BZ90">
            <v>109593.55475999998</v>
          </cell>
          <cell r="CA90">
            <v>1</v>
          </cell>
        </row>
        <row r="91">
          <cell r="B91" t="str">
            <v>г.Одинцово, Маршала Бирюзова, 30 корп.А</v>
          </cell>
          <cell r="AN91">
            <v>48.44</v>
          </cell>
          <cell r="BO91">
            <v>1510649.6964699998</v>
          </cell>
          <cell r="BP91">
            <v>0</v>
          </cell>
          <cell r="BQ91">
            <v>544945.02301</v>
          </cell>
          <cell r="BR91">
            <v>125002.38159</v>
          </cell>
          <cell r="BS91">
            <v>26144.288960000002</v>
          </cell>
          <cell r="BT91">
            <v>71079.785610000006</v>
          </cell>
          <cell r="BU91">
            <v>409321.52403000003</v>
          </cell>
          <cell r="BV91">
            <v>407687.50597</v>
          </cell>
          <cell r="BW91">
            <v>220592.43810000006</v>
          </cell>
          <cell r="BX91">
            <v>527787.83338000008</v>
          </cell>
          <cell r="BY91">
            <v>38399.424409999992</v>
          </cell>
          <cell r="BZ91">
            <v>75981.839789999998</v>
          </cell>
          <cell r="CA91">
            <v>1</v>
          </cell>
        </row>
        <row r="92">
          <cell r="B92" t="str">
            <v>г.Одинцово, Маршала Бирюзова, 30 корп.Б</v>
          </cell>
          <cell r="AN92">
            <v>48.44</v>
          </cell>
          <cell r="BO92">
            <v>1237756.2302299999</v>
          </cell>
          <cell r="BP92">
            <v>0</v>
          </cell>
          <cell r="BQ92">
            <v>446502.65308999998</v>
          </cell>
          <cell r="BR92">
            <v>102421.14830999999</v>
          </cell>
          <cell r="BS92">
            <v>21421.416639999999</v>
          </cell>
          <cell r="BT92">
            <v>58239.476490000001</v>
          </cell>
          <cell r="BU92">
            <v>335379.05426999996</v>
          </cell>
          <cell r="BV92">
            <v>334040.21573</v>
          </cell>
          <cell r="BW92">
            <v>180743.20290000003</v>
          </cell>
          <cell r="BX92">
            <v>432444.84841999999</v>
          </cell>
          <cell r="BY92">
            <v>31462.705689999992</v>
          </cell>
          <cell r="BZ92">
            <v>62255.992109999992</v>
          </cell>
          <cell r="CA92">
            <v>1</v>
          </cell>
        </row>
        <row r="93">
          <cell r="B93" t="str">
            <v>г.Одинцово, Маршала Жукова, 1 А</v>
          </cell>
          <cell r="AN93">
            <v>48.16</v>
          </cell>
          <cell r="BO93">
            <v>2152566.9237000002</v>
          </cell>
          <cell r="BP93">
            <v>0</v>
          </cell>
          <cell r="BQ93">
            <v>826401.02808000031</v>
          </cell>
          <cell r="BR93">
            <v>176591.28114000004</v>
          </cell>
          <cell r="BS93">
            <v>36934.124160000007</v>
          </cell>
          <cell r="BT93">
            <v>100414.65006000001</v>
          </cell>
          <cell r="BU93">
            <v>578249.88138000015</v>
          </cell>
          <cell r="BV93">
            <v>575941.49862000032</v>
          </cell>
          <cell r="BW93">
            <v>311631.67260000017</v>
          </cell>
          <cell r="BX93">
            <v>745607.63148000021</v>
          </cell>
          <cell r="BY93">
            <v>54246.994859999999</v>
          </cell>
          <cell r="BZ93">
            <v>0</v>
          </cell>
          <cell r="CA93">
            <v>1</v>
          </cell>
        </row>
        <row r="94">
          <cell r="B94" t="str">
            <v>г.Одинцово, Маршала Жукова, 4</v>
          </cell>
          <cell r="AN94">
            <v>33.17</v>
          </cell>
          <cell r="BO94">
            <v>623930.9382600002</v>
          </cell>
          <cell r="BP94">
            <v>0</v>
          </cell>
          <cell r="BQ94">
            <v>265024.66060000006</v>
          </cell>
          <cell r="BR94">
            <v>68726.734020000004</v>
          </cell>
          <cell r="BS94">
            <v>14374.21888</v>
          </cell>
          <cell r="BT94">
            <v>26951.660400000004</v>
          </cell>
          <cell r="BU94">
            <v>225046.36434</v>
          </cell>
          <cell r="BV94">
            <v>224147.97566000003</v>
          </cell>
          <cell r="BW94">
            <v>0</v>
          </cell>
          <cell r="BX94">
            <v>0</v>
          </cell>
          <cell r="BY94">
            <v>0</v>
          </cell>
          <cell r="BZ94">
            <v>41775.07362000001</v>
          </cell>
          <cell r="CA94">
            <v>1</v>
          </cell>
        </row>
        <row r="95">
          <cell r="B95" t="str">
            <v>г.Одинцово, Маршала Жукова, 7 к.1</v>
          </cell>
          <cell r="AN95">
            <v>48.44</v>
          </cell>
          <cell r="BO95">
            <v>752625.98311999987</v>
          </cell>
          <cell r="BP95">
            <v>0</v>
          </cell>
          <cell r="BQ95">
            <v>271498.93495999998</v>
          </cell>
          <cell r="BR95">
            <v>62277.86664</v>
          </cell>
          <cell r="BS95">
            <v>13025.436159999999</v>
          </cell>
          <cell r="BT95">
            <v>35412.904560000003</v>
          </cell>
          <cell r="BU95">
            <v>203929.48487999997</v>
          </cell>
          <cell r="BV95">
            <v>203115.39512</v>
          </cell>
          <cell r="BW95">
            <v>109902.11760000001</v>
          </cell>
          <cell r="BX95">
            <v>262950.99248000002</v>
          </cell>
          <cell r="BY95">
            <v>19131.109359999995</v>
          </cell>
          <cell r="BZ95">
            <v>37855.173839999996</v>
          </cell>
          <cell r="CA95">
            <v>1</v>
          </cell>
        </row>
        <row r="96">
          <cell r="B96" t="str">
            <v>г.Одинцово, Маршала Жукова, 7 к.2</v>
          </cell>
          <cell r="AN96">
            <v>48.44</v>
          </cell>
          <cell r="BO96">
            <v>748066.25666999992</v>
          </cell>
          <cell r="BP96">
            <v>0</v>
          </cell>
          <cell r="BQ96">
            <v>269854.07961000002</v>
          </cell>
          <cell r="BR96">
            <v>61900.560989999998</v>
          </cell>
          <cell r="BS96">
            <v>12946.522559999999</v>
          </cell>
          <cell r="BT96">
            <v>35198.358210000006</v>
          </cell>
          <cell r="BU96">
            <v>202693.99382999999</v>
          </cell>
          <cell r="BV96">
            <v>201884.83617</v>
          </cell>
          <cell r="BW96">
            <v>109236.28410000002</v>
          </cell>
          <cell r="BX96">
            <v>261357.92418</v>
          </cell>
          <cell r="BY96">
            <v>19015.205009999994</v>
          </cell>
          <cell r="BZ96">
            <v>37625.831189999997</v>
          </cell>
          <cell r="CA96">
            <v>1</v>
          </cell>
        </row>
        <row r="97">
          <cell r="B97" t="str">
            <v>г.Одинцово, Маршала Жукова, 10</v>
          </cell>
          <cell r="AN97">
            <v>33.17</v>
          </cell>
          <cell r="BO97">
            <v>834228.51072000014</v>
          </cell>
          <cell r="BP97">
            <v>0</v>
          </cell>
          <cell r="BQ97">
            <v>354351.92319999996</v>
          </cell>
          <cell r="BR97">
            <v>91891.261439999987</v>
          </cell>
          <cell r="BS97">
            <v>19219.087359999998</v>
          </cell>
          <cell r="BT97">
            <v>36035.788800000002</v>
          </cell>
          <cell r="BU97">
            <v>300898.83647999994</v>
          </cell>
          <cell r="BV97">
            <v>299697.64351999998</v>
          </cell>
          <cell r="BW97">
            <v>0</v>
          </cell>
          <cell r="BX97">
            <v>0</v>
          </cell>
          <cell r="BY97">
            <v>0</v>
          </cell>
          <cell r="BZ97">
            <v>55855.47264</v>
          </cell>
          <cell r="CA97">
            <v>1</v>
          </cell>
        </row>
        <row r="98">
          <cell r="B98" t="str">
            <v>г.Одинцово, Маршала Жукова, 12</v>
          </cell>
          <cell r="AN98">
            <v>33.17</v>
          </cell>
          <cell r="BO98">
            <v>833373.10062600009</v>
          </cell>
          <cell r="BP98">
            <v>0</v>
          </cell>
          <cell r="BQ98">
            <v>353988.57406000001</v>
          </cell>
          <cell r="BR98">
            <v>91797.037001999997</v>
          </cell>
          <cell r="BS98">
            <v>19199.380287999997</v>
          </cell>
          <cell r="BT98">
            <v>35998.838040000002</v>
          </cell>
          <cell r="BU98">
            <v>300590.29763399996</v>
          </cell>
          <cell r="BV98">
            <v>299390.33636599994</v>
          </cell>
          <cell r="BW98">
            <v>0</v>
          </cell>
          <cell r="BX98">
            <v>0</v>
          </cell>
          <cell r="BY98">
            <v>0</v>
          </cell>
          <cell r="BZ98">
            <v>55798.198962000002</v>
          </cell>
          <cell r="CA98">
            <v>1</v>
          </cell>
        </row>
        <row r="99">
          <cell r="B99" t="str">
            <v>г.Одинцово, Маршала Жукова, 13</v>
          </cell>
          <cell r="AN99">
            <v>33.17</v>
          </cell>
          <cell r="BO99">
            <v>1271409.7240860004</v>
          </cell>
          <cell r="BP99">
            <v>0</v>
          </cell>
          <cell r="BQ99">
            <v>540051.64665999997</v>
          </cell>
          <cell r="BR99">
            <v>140047.29142199998</v>
          </cell>
          <cell r="BS99">
            <v>29290.936768</v>
          </cell>
          <cell r="BT99">
            <v>54920.506440000005</v>
          </cell>
          <cell r="BU99">
            <v>458586.22877399996</v>
          </cell>
          <cell r="BV99">
            <v>456755.54522599996</v>
          </cell>
          <cell r="BW99">
            <v>0</v>
          </cell>
          <cell r="BX99">
            <v>0</v>
          </cell>
          <cell r="BY99">
            <v>0</v>
          </cell>
          <cell r="BZ99">
            <v>85126.784982000012</v>
          </cell>
          <cell r="CA99">
            <v>1</v>
          </cell>
        </row>
        <row r="100">
          <cell r="B100" t="str">
            <v>г.Одинцово, Маршала Жукова, 14</v>
          </cell>
          <cell r="AN100">
            <v>33.17</v>
          </cell>
          <cell r="BO100">
            <v>847518.84330600023</v>
          </cell>
          <cell r="BP100">
            <v>0</v>
          </cell>
          <cell r="BQ100">
            <v>359997.20486000006</v>
          </cell>
          <cell r="BR100">
            <v>93355.207362000001</v>
          </cell>
          <cell r="BS100">
            <v>19525.272128000001</v>
          </cell>
          <cell r="BT100">
            <v>36609.885240000003</v>
          </cell>
          <cell r="BU100">
            <v>305692.54175400001</v>
          </cell>
          <cell r="BV100">
            <v>304472.21224600001</v>
          </cell>
          <cell r="BW100">
            <v>0</v>
          </cell>
          <cell r="BX100">
            <v>0</v>
          </cell>
          <cell r="BY100">
            <v>0</v>
          </cell>
          <cell r="BZ100">
            <v>56745.322122000012</v>
          </cell>
          <cell r="CA100">
            <v>1</v>
          </cell>
        </row>
        <row r="101">
          <cell r="B101" t="str">
            <v>г.Одинцово, Маршала Жукова, 15</v>
          </cell>
          <cell r="AN101">
            <v>33.17</v>
          </cell>
          <cell r="BO101">
            <v>651148.53216000018</v>
          </cell>
          <cell r="BP101">
            <v>0</v>
          </cell>
          <cell r="BQ101">
            <v>276585.76960000006</v>
          </cell>
          <cell r="BR101">
            <v>71724.784320000006</v>
          </cell>
          <cell r="BS101">
            <v>15001.26208</v>
          </cell>
          <cell r="BT101">
            <v>28127.366400000006</v>
          </cell>
          <cell r="BU101">
            <v>234863.50943999999</v>
          </cell>
          <cell r="BV101">
            <v>233925.93056000001</v>
          </cell>
          <cell r="BW101">
            <v>0</v>
          </cell>
          <cell r="BX101">
            <v>0</v>
          </cell>
          <cell r="BY101">
            <v>0</v>
          </cell>
          <cell r="BZ101">
            <v>43597.417920000007</v>
          </cell>
          <cell r="CA101">
            <v>1</v>
          </cell>
        </row>
        <row r="102">
          <cell r="B102" t="str">
            <v>г.Одинцово, Маршала Жукова, 16</v>
          </cell>
          <cell r="AN102">
            <v>33.17</v>
          </cell>
          <cell r="BO102">
            <v>503914.30992000026</v>
          </cell>
          <cell r="BP102">
            <v>0</v>
          </cell>
          <cell r="BQ102">
            <v>214045.67520000009</v>
          </cell>
          <cell r="BR102">
            <v>55506.759840000013</v>
          </cell>
          <cell r="BS102">
            <v>11609.256960000004</v>
          </cell>
          <cell r="BT102">
            <v>21767.356800000009</v>
          </cell>
          <cell r="BU102">
            <v>181757.42928000004</v>
          </cell>
          <cell r="BV102">
            <v>181031.85072000005</v>
          </cell>
          <cell r="BW102">
            <v>0</v>
          </cell>
          <cell r="BX102">
            <v>0</v>
          </cell>
          <cell r="BY102">
            <v>0</v>
          </cell>
          <cell r="BZ102">
            <v>33739.403040000019</v>
          </cell>
          <cell r="CA102">
            <v>1</v>
          </cell>
        </row>
        <row r="103">
          <cell r="B103" t="str">
            <v>г.Одинцово, Маршала Жукова, 17</v>
          </cell>
          <cell r="AN103">
            <v>33.17</v>
          </cell>
          <cell r="BO103">
            <v>648408.25740000012</v>
          </cell>
          <cell r="BP103">
            <v>0</v>
          </cell>
          <cell r="BQ103">
            <v>275421.79399999999</v>
          </cell>
          <cell r="BR103">
            <v>71422.939799999993</v>
          </cell>
          <cell r="BS103">
            <v>14938.1312</v>
          </cell>
          <cell r="BT103">
            <v>28008.996000000003</v>
          </cell>
          <cell r="BU103">
            <v>233875.11659999998</v>
          </cell>
          <cell r="BV103">
            <v>232941.4834</v>
          </cell>
          <cell r="BW103">
            <v>0</v>
          </cell>
          <cell r="BX103">
            <v>0</v>
          </cell>
          <cell r="BY103">
            <v>0</v>
          </cell>
          <cell r="BZ103">
            <v>43413.943800000008</v>
          </cell>
          <cell r="CA103">
            <v>1</v>
          </cell>
        </row>
        <row r="104">
          <cell r="B104" t="str">
            <v>г.Одинцово, Маршала Жукова, 19</v>
          </cell>
          <cell r="AN104">
            <v>33.17</v>
          </cell>
          <cell r="BO104">
            <v>635558.59062000015</v>
          </cell>
          <cell r="BP104">
            <v>0</v>
          </cell>
          <cell r="BQ104">
            <v>269963.69219999999</v>
          </cell>
          <cell r="BR104">
            <v>70007.533739999999</v>
          </cell>
          <cell r="BS104">
            <v>14642.09856</v>
          </cell>
          <cell r="BT104">
            <v>27453.934800000003</v>
          </cell>
          <cell r="BU104">
            <v>229240.35557999997</v>
          </cell>
          <cell r="BV104">
            <v>228325.22441999998</v>
          </cell>
          <cell r="BW104">
            <v>0</v>
          </cell>
          <cell r="BX104">
            <v>0</v>
          </cell>
          <cell r="BY104">
            <v>0</v>
          </cell>
          <cell r="BZ104">
            <v>42553.598940000003</v>
          </cell>
          <cell r="CA104">
            <v>1</v>
          </cell>
        </row>
        <row r="105">
          <cell r="B105" t="str">
            <v>г.Одинцово, Маршала Жукова, 21</v>
          </cell>
          <cell r="AN105">
            <v>33.17</v>
          </cell>
          <cell r="BO105">
            <v>645303.22985100013</v>
          </cell>
          <cell r="BP105">
            <v>0</v>
          </cell>
          <cell r="BQ105">
            <v>274102.88381000003</v>
          </cell>
          <cell r="BR105">
            <v>71080.917327000003</v>
          </cell>
          <cell r="BS105">
            <v>14866.597088</v>
          </cell>
          <cell r="BT105">
            <v>27874.869540000003</v>
          </cell>
          <cell r="BU105">
            <v>232755.16065899999</v>
          </cell>
          <cell r="BV105">
            <v>231825.998341</v>
          </cell>
          <cell r="BW105">
            <v>0</v>
          </cell>
          <cell r="BX105">
            <v>0</v>
          </cell>
          <cell r="BY105">
            <v>0</v>
          </cell>
          <cell r="BZ105">
            <v>43206.04778700001</v>
          </cell>
          <cell r="CA105">
            <v>1</v>
          </cell>
        </row>
        <row r="106">
          <cell r="B106" t="str">
            <v>г.Одинцово, Маршала Жукова, 25 к.1</v>
          </cell>
          <cell r="AN106">
            <v>48.44</v>
          </cell>
          <cell r="BO106">
            <v>742500.9256839999</v>
          </cell>
          <cell r="BP106">
            <v>0</v>
          </cell>
          <cell r="BQ106">
            <v>267846.46697200002</v>
          </cell>
          <cell r="BR106">
            <v>61440.044148000001</v>
          </cell>
          <cell r="BS106">
            <v>12850.205312</v>
          </cell>
          <cell r="BT106">
            <v>34936.495692000004</v>
          </cell>
          <cell r="BU106">
            <v>201186.026916</v>
          </cell>
          <cell r="BV106">
            <v>200382.88908399999</v>
          </cell>
          <cell r="BW106">
            <v>108423.60732000002</v>
          </cell>
          <cell r="BX106">
            <v>259413.51973600002</v>
          </cell>
          <cell r="BY106">
            <v>18873.739051999997</v>
          </cell>
          <cell r="BZ106">
            <v>37345.909187999998</v>
          </cell>
          <cell r="CA106">
            <v>1</v>
          </cell>
        </row>
        <row r="107">
          <cell r="B107" t="str">
            <v>г.Одинцово, Маршала Жукова, 25 к.2</v>
          </cell>
          <cell r="AN107">
            <v>48.44</v>
          </cell>
          <cell r="BO107">
            <v>831595.51579999994</v>
          </cell>
          <cell r="BP107">
            <v>0</v>
          </cell>
          <cell r="BQ107">
            <v>299986.0514</v>
          </cell>
          <cell r="BR107">
            <v>68812.392600000006</v>
          </cell>
          <cell r="BS107">
            <v>14392.134400000001</v>
          </cell>
          <cell r="BT107">
            <v>39128.615400000002</v>
          </cell>
          <cell r="BU107">
            <v>225326.8542</v>
          </cell>
          <cell r="BV107">
            <v>224427.34580000001</v>
          </cell>
          <cell r="BW107">
            <v>121433.63400000002</v>
          </cell>
          <cell r="BX107">
            <v>290541.2132</v>
          </cell>
          <cell r="BY107">
            <v>21138.447399999994</v>
          </cell>
          <cell r="BZ107">
            <v>41827.140599999999</v>
          </cell>
          <cell r="CA107">
            <v>1</v>
          </cell>
        </row>
        <row r="108">
          <cell r="B108" t="str">
            <v>г.Одинцово, Маршала Жукова, 27 к.1</v>
          </cell>
          <cell r="AN108">
            <v>48.44</v>
          </cell>
          <cell r="BO108">
            <v>745675.48117999977</v>
          </cell>
          <cell r="BP108">
            <v>0</v>
          </cell>
          <cell r="BQ108">
            <v>268991.64194</v>
          </cell>
          <cell r="BR108">
            <v>61702.730459999992</v>
          </cell>
          <cell r="BS108">
            <v>12905.146239999998</v>
          </cell>
          <cell r="BT108">
            <v>35085.86634</v>
          </cell>
          <cell r="BU108">
            <v>202046.19581999996</v>
          </cell>
          <cell r="BV108">
            <v>201239.62417999998</v>
          </cell>
          <cell r="BW108">
            <v>108887.17140000001</v>
          </cell>
          <cell r="BX108">
            <v>260522.63971999998</v>
          </cell>
          <cell r="BY108">
            <v>18954.433539999995</v>
          </cell>
          <cell r="BZ108">
            <v>37505.581259999992</v>
          </cell>
          <cell r="CA108">
            <v>1</v>
          </cell>
        </row>
        <row r="109">
          <cell r="B109" t="str">
            <v>г.Одинцово, Маршала Жукова, 27 к.2</v>
          </cell>
          <cell r="AN109">
            <v>48.44</v>
          </cell>
          <cell r="BO109">
            <v>752798.51330999995</v>
          </cell>
          <cell r="BP109">
            <v>0</v>
          </cell>
          <cell r="BQ109">
            <v>271561.17273000005</v>
          </cell>
          <cell r="BR109">
            <v>62292.143070000006</v>
          </cell>
          <cell r="BS109">
            <v>13028.42208</v>
          </cell>
          <cell r="BT109">
            <v>35421.022530000002</v>
          </cell>
          <cell r="BU109">
            <v>203976.23319</v>
          </cell>
          <cell r="BV109">
            <v>203161.95681</v>
          </cell>
          <cell r="BW109">
            <v>109927.31130000003</v>
          </cell>
          <cell r="BX109">
            <v>263011.27074000001</v>
          </cell>
          <cell r="BY109">
            <v>19135.494929999997</v>
          </cell>
          <cell r="BZ109">
            <v>37863.851669999996</v>
          </cell>
          <cell r="CA109">
            <v>1</v>
          </cell>
        </row>
        <row r="110">
          <cell r="B110" t="str">
            <v>г.Одинцово, Маршала Жукова, 29</v>
          </cell>
          <cell r="AN110">
            <v>48.44</v>
          </cell>
          <cell r="BO110">
            <v>1864484.4689899997</v>
          </cell>
          <cell r="BP110">
            <v>0</v>
          </cell>
          <cell r="BQ110">
            <v>672585.79816999997</v>
          </cell>
          <cell r="BR110">
            <v>154281.30002999998</v>
          </cell>
          <cell r="BS110">
            <v>32267.98432</v>
          </cell>
          <cell r="BT110">
            <v>87728.582370000004</v>
          </cell>
          <cell r="BU110">
            <v>505195.62950999994</v>
          </cell>
          <cell r="BV110">
            <v>503178.88049000001</v>
          </cell>
          <cell r="BW110">
            <v>272261.11770000006</v>
          </cell>
          <cell r="BX110">
            <v>651409.93345999997</v>
          </cell>
          <cell r="BY110">
            <v>47393.601969999989</v>
          </cell>
          <cell r="BZ110">
            <v>93778.829429999983</v>
          </cell>
          <cell r="CA110">
            <v>1</v>
          </cell>
        </row>
        <row r="111">
          <cell r="B111" t="str">
            <v>г.Одинцово, Маршала Жукова, 33</v>
          </cell>
          <cell r="AN111">
            <v>33.17</v>
          </cell>
          <cell r="BO111">
            <v>641335.38606000016</v>
          </cell>
          <cell r="BP111">
            <v>0</v>
          </cell>
          <cell r="BQ111">
            <v>272417.47860000003</v>
          </cell>
          <cell r="BR111">
            <v>70643.854619999998</v>
          </cell>
          <cell r="BS111">
            <v>14775.185280000002</v>
          </cell>
          <cell r="BT111">
            <v>27703.472400000006</v>
          </cell>
          <cell r="BU111">
            <v>231323.99454000001</v>
          </cell>
          <cell r="BV111">
            <v>230400.54546000002</v>
          </cell>
          <cell r="BW111">
            <v>0</v>
          </cell>
          <cell r="BX111">
            <v>0</v>
          </cell>
          <cell r="BY111">
            <v>0</v>
          </cell>
          <cell r="BZ111">
            <v>42940.382220000007</v>
          </cell>
          <cell r="CA111">
            <v>1</v>
          </cell>
        </row>
        <row r="112">
          <cell r="B112" t="str">
            <v>г.Одинцово, Маршала Жукова, 35</v>
          </cell>
          <cell r="AN112">
            <v>33.17</v>
          </cell>
          <cell r="BO112">
            <v>647663.93952600018</v>
          </cell>
          <cell r="BP112">
            <v>0</v>
          </cell>
          <cell r="BQ112">
            <v>275105.63306000002</v>
          </cell>
          <cell r="BR112">
            <v>71340.952302000005</v>
          </cell>
          <cell r="BS112">
            <v>14920.983488</v>
          </cell>
          <cell r="BT112">
            <v>27976.844040000004</v>
          </cell>
          <cell r="BU112">
            <v>233606.647734</v>
          </cell>
          <cell r="BV112">
            <v>232674.086266</v>
          </cell>
          <cell r="BW112">
            <v>0</v>
          </cell>
          <cell r="BX112">
            <v>0</v>
          </cell>
          <cell r="BY112">
            <v>0</v>
          </cell>
          <cell r="BZ112">
            <v>43364.108262000009</v>
          </cell>
          <cell r="CA112">
            <v>1</v>
          </cell>
        </row>
        <row r="113">
          <cell r="B113" t="str">
            <v>г.Одинцово, Маршала Жукова, 37</v>
          </cell>
          <cell r="AN113">
            <v>33.17</v>
          </cell>
          <cell r="BO113">
            <v>1299451.2519510002</v>
          </cell>
          <cell r="BP113">
            <v>0</v>
          </cell>
          <cell r="BQ113">
            <v>551962.73481000005</v>
          </cell>
          <cell r="BR113">
            <v>143136.09902699999</v>
          </cell>
          <cell r="BS113">
            <v>29936.961887999998</v>
          </cell>
          <cell r="BT113">
            <v>56131.803540000001</v>
          </cell>
          <cell r="BU113">
            <v>468700.55955899996</v>
          </cell>
          <cell r="BV113">
            <v>466829.49944099999</v>
          </cell>
          <cell r="BW113">
            <v>0</v>
          </cell>
          <cell r="BX113">
            <v>0</v>
          </cell>
          <cell r="BY113">
            <v>0</v>
          </cell>
          <cell r="BZ113">
            <v>87004.29548700001</v>
          </cell>
          <cell r="CA113">
            <v>1</v>
          </cell>
        </row>
        <row r="114">
          <cell r="B114" t="str">
            <v>г.Одинцово, Маршала Жукова, 41</v>
          </cell>
          <cell r="AN114">
            <v>33.17</v>
          </cell>
          <cell r="BO114">
            <v>652074.30066000018</v>
          </cell>
          <cell r="BP114">
            <v>0</v>
          </cell>
          <cell r="BQ114">
            <v>276979.00460000004</v>
          </cell>
          <cell r="BR114">
            <v>71826.758820000003</v>
          </cell>
          <cell r="BS114">
            <v>15022.590080000002</v>
          </cell>
          <cell r="BT114">
            <v>28167.356400000004</v>
          </cell>
          <cell r="BU114">
            <v>235197.42594000002</v>
          </cell>
          <cell r="BV114">
            <v>234258.51406000002</v>
          </cell>
          <cell r="BW114">
            <v>0</v>
          </cell>
          <cell r="BX114">
            <v>0</v>
          </cell>
          <cell r="BY114">
            <v>0</v>
          </cell>
          <cell r="BZ114">
            <v>43659.402420000013</v>
          </cell>
          <cell r="CA114">
            <v>1</v>
          </cell>
        </row>
        <row r="115">
          <cell r="B115" t="str">
            <v>г.Одинцово, Маршала Жукова, 43</v>
          </cell>
          <cell r="AN115">
            <v>33.17</v>
          </cell>
          <cell r="BO115">
            <v>655462.61337000015</v>
          </cell>
          <cell r="BP115">
            <v>0</v>
          </cell>
          <cell r="BQ115">
            <v>278418.24470000004</v>
          </cell>
          <cell r="BR115">
            <v>72199.985489999992</v>
          </cell>
          <cell r="BS115">
            <v>15100.65056</v>
          </cell>
          <cell r="BT115">
            <v>28313.719800000003</v>
          </cell>
          <cell r="BU115">
            <v>236419.56032999998</v>
          </cell>
          <cell r="BV115">
            <v>235475.76967000001</v>
          </cell>
          <cell r="BW115">
            <v>0</v>
          </cell>
          <cell r="BX115">
            <v>0</v>
          </cell>
          <cell r="BY115">
            <v>0</v>
          </cell>
          <cell r="BZ115">
            <v>43886.265690000007</v>
          </cell>
          <cell r="CA115">
            <v>1</v>
          </cell>
        </row>
        <row r="116">
          <cell r="B116" t="str">
            <v>г.Одинцово, Маршала Жукова, 45</v>
          </cell>
          <cell r="AN116">
            <v>33.17</v>
          </cell>
          <cell r="BO116">
            <v>617469.0741300002</v>
          </cell>
          <cell r="BP116">
            <v>0</v>
          </cell>
          <cell r="BQ116">
            <v>262279.88030000002</v>
          </cell>
          <cell r="BR116">
            <v>68014.952010000008</v>
          </cell>
          <cell r="BS116">
            <v>14225.34944</v>
          </cell>
          <cell r="BT116">
            <v>26672.530200000005</v>
          </cell>
          <cell r="BU116">
            <v>222715.62716999999</v>
          </cell>
          <cell r="BV116">
            <v>221826.54283000002</v>
          </cell>
          <cell r="BW116">
            <v>0</v>
          </cell>
          <cell r="BX116">
            <v>0</v>
          </cell>
          <cell r="BY116">
            <v>0</v>
          </cell>
          <cell r="BZ116">
            <v>41342.421810000007</v>
          </cell>
          <cell r="CA116">
            <v>1</v>
          </cell>
        </row>
        <row r="117">
          <cell r="B117" t="str">
            <v>г.Одинцово, Маршала Жукова, 47</v>
          </cell>
          <cell r="AN117">
            <v>33.17</v>
          </cell>
          <cell r="BO117">
            <v>589751.56524000014</v>
          </cell>
          <cell r="BP117">
            <v>0</v>
          </cell>
          <cell r="BQ117">
            <v>250506.42439999999</v>
          </cell>
          <cell r="BR117">
            <v>64961.835479999994</v>
          </cell>
          <cell r="BS117">
            <v>13586.789119999999</v>
          </cell>
          <cell r="BT117">
            <v>25475.229600000002</v>
          </cell>
          <cell r="BU117">
            <v>212718.16715999998</v>
          </cell>
          <cell r="BV117">
            <v>211868.99283999999</v>
          </cell>
          <cell r="BW117">
            <v>0</v>
          </cell>
          <cell r="BX117">
            <v>0</v>
          </cell>
          <cell r="BY117">
            <v>0</v>
          </cell>
          <cell r="BZ117">
            <v>39486.605880000003</v>
          </cell>
          <cell r="CA117">
            <v>1</v>
          </cell>
        </row>
        <row r="118">
          <cell r="B118" t="str">
            <v>г.Одинцово, Маршала Жукова, 49</v>
          </cell>
          <cell r="AN118">
            <v>48.16</v>
          </cell>
          <cell r="BO118">
            <v>1524189.21741</v>
          </cell>
          <cell r="BP118">
            <v>0</v>
          </cell>
          <cell r="BQ118">
            <v>585157.89794400008</v>
          </cell>
          <cell r="BR118">
            <v>125040.724002</v>
          </cell>
          <cell r="BS118">
            <v>26152.308288000004</v>
          </cell>
          <cell r="BT118">
            <v>71101.588157999999</v>
          </cell>
          <cell r="BU118">
            <v>409447.076634</v>
          </cell>
          <cell r="BV118">
            <v>407812.55736600014</v>
          </cell>
          <cell r="BW118">
            <v>220660.10118000006</v>
          </cell>
          <cell r="BX118">
            <v>527949.7235640001</v>
          </cell>
          <cell r="BY118">
            <v>38411.202797999991</v>
          </cell>
          <cell r="BZ118">
            <v>0</v>
          </cell>
          <cell r="CA118">
            <v>1</v>
          </cell>
        </row>
        <row r="119">
          <cell r="B119" t="str">
            <v>г.Одинцово, Можайское шоссе, 15</v>
          </cell>
          <cell r="AN119">
            <v>33.17</v>
          </cell>
          <cell r="BO119">
            <v>647843.53861500008</v>
          </cell>
          <cell r="BP119">
            <v>0</v>
          </cell>
          <cell r="BQ119">
            <v>275181.92064999999</v>
          </cell>
          <cell r="BR119">
            <v>71360.735354999997</v>
          </cell>
          <cell r="BS119">
            <v>14925.12112</v>
          </cell>
          <cell r="BT119">
            <v>27984.602100000004</v>
          </cell>
          <cell r="BU119">
            <v>233671.42753499997</v>
          </cell>
          <cell r="BV119">
            <v>232738.60746499998</v>
          </cell>
          <cell r="BW119">
            <v>0</v>
          </cell>
          <cell r="BX119">
            <v>0</v>
          </cell>
          <cell r="BY119">
            <v>0</v>
          </cell>
          <cell r="BZ119">
            <v>43376.133255000008</v>
          </cell>
          <cell r="CA119">
            <v>1</v>
          </cell>
        </row>
        <row r="120">
          <cell r="B120" t="str">
            <v>г.Одинцово, Можайское шоссе, 23</v>
          </cell>
          <cell r="AN120">
            <v>33.17</v>
          </cell>
          <cell r="BO120">
            <v>585567.09162000008</v>
          </cell>
          <cell r="BP120">
            <v>0</v>
          </cell>
          <cell r="BQ120">
            <v>248729.00220000002</v>
          </cell>
          <cell r="BR120">
            <v>64500.910739999999</v>
          </cell>
          <cell r="BS120">
            <v>13490.386559999999</v>
          </cell>
          <cell r="BT120">
            <v>25294.474800000004</v>
          </cell>
          <cell r="BU120">
            <v>211208.86457999999</v>
          </cell>
          <cell r="BV120">
            <v>210365.71541999999</v>
          </cell>
          <cell r="BW120">
            <v>0</v>
          </cell>
          <cell r="BX120">
            <v>0</v>
          </cell>
          <cell r="BY120">
            <v>0</v>
          </cell>
          <cell r="BZ120">
            <v>39206.435940000003</v>
          </cell>
          <cell r="CA120">
            <v>1</v>
          </cell>
        </row>
        <row r="121">
          <cell r="B121" t="str">
            <v>г.Одинцово, Можайское шоссе, 25</v>
          </cell>
          <cell r="AN121">
            <v>33.17</v>
          </cell>
          <cell r="BO121">
            <v>656240.25891000021</v>
          </cell>
          <cell r="BP121">
            <v>0</v>
          </cell>
          <cell r="BQ121">
            <v>278748.56210000004</v>
          </cell>
          <cell r="BR121">
            <v>72285.644070000009</v>
          </cell>
          <cell r="BS121">
            <v>15118.566080000001</v>
          </cell>
          <cell r="BT121">
            <v>28347.311400000006</v>
          </cell>
          <cell r="BU121">
            <v>236700.05019000001</v>
          </cell>
          <cell r="BV121">
            <v>235755.13981000002</v>
          </cell>
          <cell r="BW121">
            <v>0</v>
          </cell>
          <cell r="BX121">
            <v>0</v>
          </cell>
          <cell r="BY121">
            <v>0</v>
          </cell>
          <cell r="BZ121">
            <v>43938.332670000011</v>
          </cell>
          <cell r="CA121">
            <v>1</v>
          </cell>
        </row>
        <row r="122">
          <cell r="B122" t="str">
            <v>г.Одинцово, Можайское шоссе, 26</v>
          </cell>
          <cell r="AN122">
            <v>33.17</v>
          </cell>
          <cell r="BO122">
            <v>616932.12840000028</v>
          </cell>
          <cell r="BP122">
            <v>0</v>
          </cell>
          <cell r="BQ122">
            <v>262051.80400000006</v>
          </cell>
          <cell r="BR122">
            <v>67955.806800000006</v>
          </cell>
          <cell r="BS122">
            <v>14212.979200000002</v>
          </cell>
          <cell r="BT122">
            <v>26649.336000000007</v>
          </cell>
          <cell r="BU122">
            <v>222521.95560000002</v>
          </cell>
          <cell r="BV122">
            <v>221633.64440000002</v>
          </cell>
          <cell r="BW122">
            <v>0</v>
          </cell>
          <cell r="BX122">
            <v>0</v>
          </cell>
          <cell r="BY122">
            <v>0</v>
          </cell>
          <cell r="BZ122">
            <v>41306.47080000001</v>
          </cell>
          <cell r="CA122">
            <v>1</v>
          </cell>
        </row>
        <row r="123">
          <cell r="B123" t="str">
            <v>г.Одинцово, Можайское шоссе, 30</v>
          </cell>
          <cell r="AN123">
            <v>33.17</v>
          </cell>
          <cell r="BO123">
            <v>621968.30904000008</v>
          </cell>
          <cell r="BP123">
            <v>0</v>
          </cell>
          <cell r="BQ123">
            <v>264191.0024</v>
          </cell>
          <cell r="BR123">
            <v>68510.548079999993</v>
          </cell>
          <cell r="BS123">
            <v>14329.00352</v>
          </cell>
          <cell r="BT123">
            <v>26866.881600000001</v>
          </cell>
          <cell r="BU123">
            <v>224338.46135999999</v>
          </cell>
          <cell r="BV123">
            <v>223442.89864</v>
          </cell>
          <cell r="BW123">
            <v>0</v>
          </cell>
          <cell r="BX123">
            <v>0</v>
          </cell>
          <cell r="BY123">
            <v>0</v>
          </cell>
          <cell r="BZ123">
            <v>41643.666480000007</v>
          </cell>
          <cell r="CA123">
            <v>1</v>
          </cell>
        </row>
        <row r="124">
          <cell r="B124" t="str">
            <v>г.Одинцово, Можайское шоссе, 32</v>
          </cell>
          <cell r="AN124">
            <v>48.44</v>
          </cell>
          <cell r="BO124">
            <v>1577246.3498099998</v>
          </cell>
          <cell r="BP124">
            <v>0</v>
          </cell>
          <cell r="BQ124">
            <v>568968.80223000003</v>
          </cell>
          <cell r="BR124">
            <v>130513.08357</v>
          </cell>
          <cell r="BS124">
            <v>27296.854080000001</v>
          </cell>
          <cell r="BT124">
            <v>74213.32203000001</v>
          </cell>
          <cell r="BU124">
            <v>427366.37169</v>
          </cell>
          <cell r="BV124">
            <v>425660.31831</v>
          </cell>
          <cell r="BW124">
            <v>230317.20630000005</v>
          </cell>
          <cell r="BX124">
            <v>551055.24174000008</v>
          </cell>
          <cell r="BY124">
            <v>40092.254429999994</v>
          </cell>
          <cell r="BZ124">
            <v>79331.482169999988</v>
          </cell>
          <cell r="CA124">
            <v>1</v>
          </cell>
        </row>
        <row r="125">
          <cell r="B125" t="str">
            <v>г.Одинцово, Можайское шоссе, 36</v>
          </cell>
          <cell r="AN125">
            <v>48.44</v>
          </cell>
          <cell r="BO125">
            <v>1155040.3277099999</v>
          </cell>
          <cell r="BP125">
            <v>0</v>
          </cell>
          <cell r="BQ125">
            <v>416664.08793000004</v>
          </cell>
          <cell r="BR125">
            <v>95576.61987000001</v>
          </cell>
          <cell r="BS125">
            <v>19989.881280000001</v>
          </cell>
          <cell r="BT125">
            <v>54347.489730000008</v>
          </cell>
          <cell r="BU125">
            <v>312966.57879</v>
          </cell>
          <cell r="BV125">
            <v>311717.21121000004</v>
          </cell>
          <cell r="BW125">
            <v>168664.62330000004</v>
          </cell>
          <cell r="BX125">
            <v>403545.72834000003</v>
          </cell>
          <cell r="BY125">
            <v>29360.138129999996</v>
          </cell>
          <cell r="BZ125">
            <v>58095.592469999996</v>
          </cell>
          <cell r="CA125">
            <v>1</v>
          </cell>
        </row>
        <row r="126">
          <cell r="B126" t="str">
            <v>г.Одинцово, Можайское шоссе, 38</v>
          </cell>
          <cell r="AN126">
            <v>33.17</v>
          </cell>
          <cell r="BO126">
            <v>1184187.5190900003</v>
          </cell>
          <cell r="BP126">
            <v>0</v>
          </cell>
          <cell r="BQ126">
            <v>503002.61790000001</v>
          </cell>
          <cell r="BR126">
            <v>130439.66193</v>
          </cell>
          <cell r="BS126">
            <v>27281.497919999998</v>
          </cell>
          <cell r="BT126">
            <v>51152.808600000004</v>
          </cell>
          <cell r="BU126">
            <v>427125.95180999994</v>
          </cell>
          <cell r="BV126">
            <v>425420.85819</v>
          </cell>
          <cell r="BW126">
            <v>0</v>
          </cell>
          <cell r="BX126">
            <v>0</v>
          </cell>
          <cell r="BY126">
            <v>0</v>
          </cell>
          <cell r="BZ126">
            <v>79286.853330000013</v>
          </cell>
          <cell r="CA126">
            <v>1</v>
          </cell>
        </row>
        <row r="127">
          <cell r="B127" t="str">
            <v>г.Одинцово, Можайское шоссе, 40</v>
          </cell>
          <cell r="AN127">
            <v>48.44</v>
          </cell>
          <cell r="BO127">
            <v>998037.85480999993</v>
          </cell>
          <cell r="BP127">
            <v>0</v>
          </cell>
          <cell r="BQ127">
            <v>360027.71723000001</v>
          </cell>
          <cell r="BR127">
            <v>82585.068570000003</v>
          </cell>
          <cell r="BS127">
            <v>17272.694080000001</v>
          </cell>
          <cell r="BT127">
            <v>46960.137030000005</v>
          </cell>
          <cell r="BU127">
            <v>270425.61669</v>
          </cell>
          <cell r="BV127">
            <v>269346.07331000001</v>
          </cell>
          <cell r="BW127">
            <v>145738.35630000004</v>
          </cell>
          <cell r="BX127">
            <v>348692.51174000005</v>
          </cell>
          <cell r="BY127">
            <v>25369.269429999997</v>
          </cell>
          <cell r="BZ127">
            <v>50198.767169999999</v>
          </cell>
          <cell r="CA127">
            <v>1</v>
          </cell>
        </row>
        <row r="128">
          <cell r="B128" t="str">
            <v>г.Одинцово, Можайское шоссе, 41</v>
          </cell>
          <cell r="AN128">
            <v>33.17</v>
          </cell>
          <cell r="BO128">
            <v>647075.15076000022</v>
          </cell>
          <cell r="BP128">
            <v>0</v>
          </cell>
          <cell r="BQ128">
            <v>274855.53560000006</v>
          </cell>
          <cell r="BR128">
            <v>71276.096520000006</v>
          </cell>
          <cell r="BS128">
            <v>14907.418880000001</v>
          </cell>
          <cell r="BT128">
            <v>27951.410400000004</v>
          </cell>
          <cell r="BU128">
            <v>233394.27684000001</v>
          </cell>
          <cell r="BV128">
            <v>232462.56316000002</v>
          </cell>
          <cell r="BW128">
            <v>0</v>
          </cell>
          <cell r="BX128">
            <v>0</v>
          </cell>
          <cell r="BY128">
            <v>0</v>
          </cell>
          <cell r="BZ128">
            <v>43324.686120000013</v>
          </cell>
          <cell r="CA128">
            <v>1</v>
          </cell>
        </row>
        <row r="129">
          <cell r="B129" t="str">
            <v>г.Одинцово, Можайское шоссе, 42</v>
          </cell>
          <cell r="AN129">
            <v>48.44</v>
          </cell>
          <cell r="BO129">
            <v>1876773.5479519998</v>
          </cell>
          <cell r="BP129">
            <v>0</v>
          </cell>
          <cell r="BQ129">
            <v>677018.90561600006</v>
          </cell>
          <cell r="BR129">
            <v>155298.189744</v>
          </cell>
          <cell r="BS129">
            <v>32480.667136000004</v>
          </cell>
          <cell r="BT129">
            <v>88306.81377600001</v>
          </cell>
          <cell r="BU129">
            <v>508525.44484800001</v>
          </cell>
          <cell r="BV129">
            <v>506495.40315200004</v>
          </cell>
          <cell r="BW129">
            <v>274055.62896000006</v>
          </cell>
          <cell r="BX129">
            <v>655703.46780800004</v>
          </cell>
          <cell r="BY129">
            <v>47705.979855999991</v>
          </cell>
          <cell r="BZ129">
            <v>94396.938863999996</v>
          </cell>
          <cell r="CA129">
            <v>1</v>
          </cell>
        </row>
        <row r="130">
          <cell r="B130" t="str">
            <v>г.Одинцово, Можайское шоссе, 44</v>
          </cell>
          <cell r="AN130">
            <v>48.16</v>
          </cell>
          <cell r="BO130">
            <v>1247318.3857599997</v>
          </cell>
          <cell r="BP130">
            <v>0</v>
          </cell>
          <cell r="BQ130">
            <v>478863.25158400001</v>
          </cell>
          <cell r="BR130">
            <v>102326.923872</v>
          </cell>
          <cell r="BS130">
            <v>21401.709567999998</v>
          </cell>
          <cell r="BT130">
            <v>58185.897887999992</v>
          </cell>
          <cell r="BU130">
            <v>335070.51542399998</v>
          </cell>
          <cell r="BV130">
            <v>333732.90857600007</v>
          </cell>
          <cell r="BW130">
            <v>180576.92448000002</v>
          </cell>
          <cell r="BX130">
            <v>432047.01190400001</v>
          </cell>
          <cell r="BY130">
            <v>31433.760927999992</v>
          </cell>
          <cell r="BZ130">
            <v>0</v>
          </cell>
          <cell r="CA130">
            <v>1</v>
          </cell>
        </row>
        <row r="131">
          <cell r="B131" t="str">
            <v>г.Одинцово, Можайское шоссе, 46</v>
          </cell>
          <cell r="AN131">
            <v>48.44</v>
          </cell>
          <cell r="BO131">
            <v>2362253.7848759978</v>
          </cell>
          <cell r="BP131">
            <v>0</v>
          </cell>
          <cell r="BQ131">
            <v>852148.87750799931</v>
          </cell>
          <cell r="BR131">
            <v>195470.43217199983</v>
          </cell>
          <cell r="BS131">
            <v>40882.704767999967</v>
          </cell>
          <cell r="BT131">
            <v>111149.85358799991</v>
          </cell>
          <cell r="BU131">
            <v>640069.84652399935</v>
          </cell>
          <cell r="BV131">
            <v>637514.67747599946</v>
          </cell>
          <cell r="BW131">
            <v>344947.82147999975</v>
          </cell>
          <cell r="BX131">
            <v>825319.60250399925</v>
          </cell>
          <cell r="BY131">
            <v>60046.47262799993</v>
          </cell>
          <cell r="BZ131">
            <v>118815.36073199988</v>
          </cell>
          <cell r="CA131">
            <v>1</v>
          </cell>
        </row>
        <row r="132">
          <cell r="B132" t="str">
            <v>г.Одинцово, Можайское шоссе, 48</v>
          </cell>
          <cell r="AN132">
            <v>48.44</v>
          </cell>
          <cell r="BO132">
            <v>748337.37553999992</v>
          </cell>
          <cell r="BP132">
            <v>0</v>
          </cell>
          <cell r="BQ132">
            <v>269951.88182000001</v>
          </cell>
          <cell r="BR132">
            <v>61922.995379999993</v>
          </cell>
          <cell r="BS132">
            <v>12951.21472</v>
          </cell>
          <cell r="BT132">
            <v>35211.115020000005</v>
          </cell>
          <cell r="BU132">
            <v>202767.45545999997</v>
          </cell>
          <cell r="BV132">
            <v>201958.00453999999</v>
          </cell>
          <cell r="BW132">
            <v>109275.87420000002</v>
          </cell>
          <cell r="BX132">
            <v>261452.64715999999</v>
          </cell>
          <cell r="BY132">
            <v>19022.096619999993</v>
          </cell>
          <cell r="BZ132">
            <v>37639.467779999992</v>
          </cell>
          <cell r="CA132">
            <v>1</v>
          </cell>
        </row>
        <row r="133">
          <cell r="B133" t="str">
            <v>г.Одинцово, Можайское шоссе, 52</v>
          </cell>
          <cell r="AN133">
            <v>48.44</v>
          </cell>
          <cell r="BO133">
            <v>748608.49440999993</v>
          </cell>
          <cell r="BP133">
            <v>0</v>
          </cell>
          <cell r="BQ133">
            <v>270049.68403</v>
          </cell>
          <cell r="BR133">
            <v>61945.429770000002</v>
          </cell>
          <cell r="BS133">
            <v>12955.90688</v>
          </cell>
          <cell r="BT133">
            <v>35223.871830000004</v>
          </cell>
          <cell r="BU133">
            <v>202840.91709</v>
          </cell>
          <cell r="BV133">
            <v>202031.17291000002</v>
          </cell>
          <cell r="BW133">
            <v>109315.46430000002</v>
          </cell>
          <cell r="BX133">
            <v>261547.37014000001</v>
          </cell>
          <cell r="BY133">
            <v>19028.988229999995</v>
          </cell>
          <cell r="BZ133">
            <v>37653.104370000001</v>
          </cell>
          <cell r="CA133">
            <v>1</v>
          </cell>
        </row>
        <row r="134">
          <cell r="B134" t="str">
            <v>г.Одинцово, Можайское шоссе, 54</v>
          </cell>
          <cell r="AN134">
            <v>33.17</v>
          </cell>
          <cell r="BO134">
            <v>506524.97709000006</v>
          </cell>
          <cell r="BP134">
            <v>0</v>
          </cell>
          <cell r="BQ134">
            <v>215154.59789999999</v>
          </cell>
          <cell r="BR134">
            <v>55794.327929999992</v>
          </cell>
          <cell r="BS134">
            <v>11669.40192</v>
          </cell>
          <cell r="BT134">
            <v>21880.1286</v>
          </cell>
          <cell r="BU134">
            <v>182699.07380999997</v>
          </cell>
          <cell r="BV134">
            <v>181969.73619</v>
          </cell>
          <cell r="BW134">
            <v>0</v>
          </cell>
          <cell r="BX134">
            <v>0</v>
          </cell>
          <cell r="BY134">
            <v>0</v>
          </cell>
          <cell r="BZ134">
            <v>33914.199330000003</v>
          </cell>
          <cell r="CA134">
            <v>1</v>
          </cell>
        </row>
        <row r="135">
          <cell r="B135" t="str">
            <v>г.Одинцово, Можайское шоссе, 58</v>
          </cell>
          <cell r="AN135">
            <v>48.44</v>
          </cell>
          <cell r="BO135">
            <v>740129.86792999995</v>
          </cell>
          <cell r="BP135">
            <v>0</v>
          </cell>
          <cell r="BQ135">
            <v>266991.14219000004</v>
          </cell>
          <cell r="BR135">
            <v>61243.845209999999</v>
          </cell>
          <cell r="BS135">
            <v>12809.170240000001</v>
          </cell>
          <cell r="BT135">
            <v>34824.931590000007</v>
          </cell>
          <cell r="BU135">
            <v>200543.57157</v>
          </cell>
          <cell r="BV135">
            <v>199742.99843000001</v>
          </cell>
          <cell r="BW135">
            <v>108077.37390000002</v>
          </cell>
          <cell r="BX135">
            <v>258585.12422000003</v>
          </cell>
          <cell r="BY135">
            <v>18813.468789999995</v>
          </cell>
          <cell r="BZ135">
            <v>37226.651009999994</v>
          </cell>
          <cell r="CA135">
            <v>1</v>
          </cell>
        </row>
        <row r="136">
          <cell r="B136" t="str">
            <v>г.Одинцово, Можайское шоссе, 62</v>
          </cell>
          <cell r="AN136">
            <v>48.44</v>
          </cell>
          <cell r="BO136">
            <v>1715171.9131299998</v>
          </cell>
          <cell r="BP136">
            <v>0</v>
          </cell>
          <cell r="BQ136">
            <v>618723.45379000006</v>
          </cell>
          <cell r="BR136">
            <v>141926.06960999998</v>
          </cell>
          <cell r="BS136">
            <v>29683.883839999999</v>
          </cell>
          <cell r="BT136">
            <v>80703.05919</v>
          </cell>
          <cell r="BU136">
            <v>464738.30636999995</v>
          </cell>
          <cell r="BV136">
            <v>462883.06362999999</v>
          </cell>
          <cell r="BW136">
            <v>250457.76990000004</v>
          </cell>
          <cell r="BX136">
            <v>599243.40501999995</v>
          </cell>
          <cell r="BY136">
            <v>43598.204389999984</v>
          </cell>
          <cell r="BZ136">
            <v>86268.78740999999</v>
          </cell>
          <cell r="CA136">
            <v>1</v>
          </cell>
        </row>
        <row r="137">
          <cell r="B137" t="str">
            <v>г.Одинцово, Можайское шоссе, 64</v>
          </cell>
          <cell r="AN137">
            <v>48.44</v>
          </cell>
          <cell r="BO137">
            <v>816856.50813999982</v>
          </cell>
          <cell r="BP137">
            <v>0</v>
          </cell>
          <cell r="BQ137">
            <v>294669.16762000002</v>
          </cell>
          <cell r="BR137">
            <v>67592.777579999994</v>
          </cell>
          <cell r="BS137">
            <v>14137.051519999999</v>
          </cell>
          <cell r="BT137">
            <v>38435.108820000001</v>
          </cell>
          <cell r="BU137">
            <v>221333.21285999997</v>
          </cell>
          <cell r="BV137">
            <v>220449.64713999999</v>
          </cell>
          <cell r="BW137">
            <v>119281.37220000001</v>
          </cell>
          <cell r="BX137">
            <v>285391.72755999997</v>
          </cell>
          <cell r="BY137">
            <v>20763.794419999995</v>
          </cell>
          <cell r="BZ137">
            <v>41085.80597999999</v>
          </cell>
          <cell r="CA137">
            <v>1</v>
          </cell>
        </row>
        <row r="138">
          <cell r="B138" t="str">
            <v>г.Одинцово, Можайское шоссе, 66</v>
          </cell>
          <cell r="AN138">
            <v>48.44</v>
          </cell>
          <cell r="BO138">
            <v>1742160.5642799996</v>
          </cell>
          <cell r="BP138">
            <v>0</v>
          </cell>
          <cell r="BQ138">
            <v>628459.21924000001</v>
          </cell>
          <cell r="BR138">
            <v>144159.31115999998</v>
          </cell>
          <cell r="BS138">
            <v>30150.96704</v>
          </cell>
          <cell r="BT138">
            <v>81972.941640000005</v>
          </cell>
          <cell r="BU138">
            <v>472051.07771999994</v>
          </cell>
          <cell r="BV138">
            <v>470166.64227999997</v>
          </cell>
          <cell r="BW138">
            <v>254398.78440000003</v>
          </cell>
          <cell r="BX138">
            <v>608672.64711999998</v>
          </cell>
          <cell r="BY138">
            <v>44284.23283999999</v>
          </cell>
          <cell r="BZ138">
            <v>87626.247959999993</v>
          </cell>
          <cell r="CA138">
            <v>1</v>
          </cell>
        </row>
        <row r="139">
          <cell r="B139" t="str">
            <v>г.Одинцово, Можайское шоссе, 70</v>
          </cell>
          <cell r="AN139">
            <v>48.44</v>
          </cell>
          <cell r="BO139">
            <v>1713749.7714209999</v>
          </cell>
          <cell r="BP139">
            <v>0</v>
          </cell>
          <cell r="BQ139">
            <v>618210.43674300006</v>
          </cell>
          <cell r="BR139">
            <v>141808.39103699999</v>
          </cell>
          <cell r="BS139">
            <v>29659.271328000003</v>
          </cell>
          <cell r="BT139">
            <v>80636.143923000011</v>
          </cell>
          <cell r="BU139">
            <v>464352.96672899998</v>
          </cell>
          <cell r="BV139">
            <v>462499.26227100001</v>
          </cell>
          <cell r="BW139">
            <v>250250.10183000006</v>
          </cell>
          <cell r="BX139">
            <v>598746.539934</v>
          </cell>
          <cell r="BY139">
            <v>43562.054762999993</v>
          </cell>
          <cell r="BZ139">
            <v>86197.257296999989</v>
          </cell>
          <cell r="CA139">
            <v>1</v>
          </cell>
        </row>
        <row r="140">
          <cell r="B140" t="str">
            <v>г.Одинцово, Можайское шоссе, 76</v>
          </cell>
          <cell r="AN140">
            <v>48.44</v>
          </cell>
          <cell r="BO140">
            <v>549952.30420999997</v>
          </cell>
          <cell r="BP140">
            <v>0</v>
          </cell>
          <cell r="BQ140">
            <v>198387.33743000001</v>
          </cell>
          <cell r="BR140">
            <v>45507.140370000001</v>
          </cell>
          <cell r="BS140">
            <v>9517.8332800000007</v>
          </cell>
          <cell r="BT140">
            <v>25876.609230000005</v>
          </cell>
          <cell r="BU140">
            <v>149013.57729000002</v>
          </cell>
          <cell r="BV140">
            <v>148418.71271000002</v>
          </cell>
          <cell r="BW140">
            <v>80306.718300000022</v>
          </cell>
          <cell r="BX140">
            <v>192141.25934000002</v>
          </cell>
          <cell r="BY140">
            <v>13979.317629999998</v>
          </cell>
          <cell r="BZ140">
            <v>27661.202969999998</v>
          </cell>
          <cell r="CA140">
            <v>1</v>
          </cell>
        </row>
        <row r="141">
          <cell r="B141" t="str">
            <v>г.Одинцово, Можайское шоссе, 80</v>
          </cell>
          <cell r="AN141">
            <v>33.17</v>
          </cell>
          <cell r="BO141">
            <v>648056.46537000011</v>
          </cell>
          <cell r="BP141">
            <v>0</v>
          </cell>
          <cell r="BQ141">
            <v>275272.36470000003</v>
          </cell>
          <cell r="BR141">
            <v>71384.189490000004</v>
          </cell>
          <cell r="BS141">
            <v>14930.02656</v>
          </cell>
          <cell r="BT141">
            <v>27993.799800000004</v>
          </cell>
          <cell r="BU141">
            <v>233748.22832999998</v>
          </cell>
          <cell r="BV141">
            <v>232815.10167</v>
          </cell>
          <cell r="BW141">
            <v>0</v>
          </cell>
          <cell r="BX141">
            <v>0</v>
          </cell>
          <cell r="BY141">
            <v>0</v>
          </cell>
          <cell r="BZ141">
            <v>43390.389690000004</v>
          </cell>
          <cell r="CA141">
            <v>1</v>
          </cell>
        </row>
        <row r="142">
          <cell r="B142" t="str">
            <v>г.Одинцово, Можайское шоссе, 82</v>
          </cell>
          <cell r="AN142">
            <v>33.17</v>
          </cell>
          <cell r="BO142">
            <v>912252.2799000002</v>
          </cell>
          <cell r="BP142">
            <v>0</v>
          </cell>
          <cell r="BQ142">
            <v>387493.76900000003</v>
          </cell>
          <cell r="BR142">
            <v>100485.67230000001</v>
          </cell>
          <cell r="BS142">
            <v>21016.611199999999</v>
          </cell>
          <cell r="BT142">
            <v>39406.146000000008</v>
          </cell>
          <cell r="BU142">
            <v>329041.31909999996</v>
          </cell>
          <cell r="BV142">
            <v>327727.78090000001</v>
          </cell>
          <cell r="BW142">
            <v>0</v>
          </cell>
          <cell r="BX142">
            <v>0</v>
          </cell>
          <cell r="BY142">
            <v>0</v>
          </cell>
          <cell r="BZ142">
            <v>61079.526300000012</v>
          </cell>
          <cell r="CA142">
            <v>1</v>
          </cell>
        </row>
        <row r="143">
          <cell r="B143" t="str">
            <v>г.Одинцово, Можайское шоссе, 84</v>
          </cell>
          <cell r="AN143">
            <v>33.17</v>
          </cell>
          <cell r="BO143">
            <v>914781.47944200016</v>
          </cell>
          <cell r="BP143">
            <v>0</v>
          </cell>
          <cell r="BQ143">
            <v>388568.08702000004</v>
          </cell>
          <cell r="BR143">
            <v>100764.266634</v>
          </cell>
          <cell r="BS143">
            <v>21074.879295999999</v>
          </cell>
          <cell r="BT143">
            <v>39515.398680000006</v>
          </cell>
          <cell r="BU143">
            <v>329953.57897799998</v>
          </cell>
          <cell r="BV143">
            <v>328636.39902199997</v>
          </cell>
          <cell r="BW143">
            <v>0</v>
          </cell>
          <cell r="BX143">
            <v>0</v>
          </cell>
          <cell r="BY143">
            <v>0</v>
          </cell>
          <cell r="BZ143">
            <v>61248.867954000008</v>
          </cell>
          <cell r="CA143">
            <v>1</v>
          </cell>
        </row>
        <row r="144">
          <cell r="B144" t="str">
            <v>г.Одинцово, Можайское шоссе, 86</v>
          </cell>
          <cell r="AN144">
            <v>33.17</v>
          </cell>
          <cell r="BO144">
            <v>640074.48936300015</v>
          </cell>
          <cell r="BP144">
            <v>0</v>
          </cell>
          <cell r="BQ144">
            <v>271881.89253000001</v>
          </cell>
          <cell r="BR144">
            <v>70504.965350999992</v>
          </cell>
          <cell r="BS144">
            <v>14746.136543999999</v>
          </cell>
          <cell r="BT144">
            <v>27649.006020000001</v>
          </cell>
          <cell r="BU144">
            <v>230869.20026699998</v>
          </cell>
          <cell r="BV144">
            <v>229947.56673299999</v>
          </cell>
          <cell r="BW144">
            <v>0</v>
          </cell>
          <cell r="BX144">
            <v>0</v>
          </cell>
          <cell r="BY144">
            <v>0</v>
          </cell>
          <cell r="BZ144">
            <v>42855.959331000005</v>
          </cell>
          <cell r="CA144">
            <v>1</v>
          </cell>
        </row>
        <row r="145">
          <cell r="B145" t="str">
            <v>г.Одинцово, Можайское шоссе, 88</v>
          </cell>
          <cell r="AN145">
            <v>33.17</v>
          </cell>
          <cell r="BO145">
            <v>645056.97543000022</v>
          </cell>
          <cell r="BP145">
            <v>0</v>
          </cell>
          <cell r="BQ145">
            <v>273998.28330000001</v>
          </cell>
          <cell r="BR145">
            <v>71053.792109999995</v>
          </cell>
          <cell r="BS145">
            <v>14860.923840000001</v>
          </cell>
          <cell r="BT145">
            <v>27864.232200000006</v>
          </cell>
          <cell r="BU145">
            <v>232666.33887000001</v>
          </cell>
          <cell r="BV145">
            <v>231737.53113000002</v>
          </cell>
          <cell r="BW145">
            <v>0</v>
          </cell>
          <cell r="BX145">
            <v>0</v>
          </cell>
          <cell r="BY145">
            <v>0</v>
          </cell>
          <cell r="BZ145">
            <v>43189.559910000011</v>
          </cell>
          <cell r="CA145">
            <v>1</v>
          </cell>
        </row>
        <row r="146">
          <cell r="B146" t="str">
            <v>г.Одинцово, Можайское шоссе, 90</v>
          </cell>
          <cell r="AN146">
            <v>33.17</v>
          </cell>
          <cell r="BO146">
            <v>916770.03018000012</v>
          </cell>
          <cell r="BP146">
            <v>0</v>
          </cell>
          <cell r="BQ146">
            <v>389412.75579999998</v>
          </cell>
          <cell r="BR146">
            <v>100983.30785999999</v>
          </cell>
          <cell r="BS146">
            <v>21120.69184</v>
          </cell>
          <cell r="BT146">
            <v>39601.297200000001</v>
          </cell>
          <cell r="BU146">
            <v>330670.83161999995</v>
          </cell>
          <cell r="BV146">
            <v>329350.78837999998</v>
          </cell>
          <cell r="BW146">
            <v>0</v>
          </cell>
          <cell r="BX146">
            <v>0</v>
          </cell>
          <cell r="BY146">
            <v>0</v>
          </cell>
          <cell r="BZ146">
            <v>61382.010660000007</v>
          </cell>
          <cell r="CA146">
            <v>1</v>
          </cell>
        </row>
        <row r="147">
          <cell r="B147" t="str">
            <v>г.Одинцово, Можайское шоссе, 92</v>
          </cell>
          <cell r="AN147">
            <v>33.17</v>
          </cell>
          <cell r="BO147">
            <v>904235.1246900002</v>
          </cell>
          <cell r="BP147">
            <v>0</v>
          </cell>
          <cell r="BQ147">
            <v>384088.35389999999</v>
          </cell>
          <cell r="BR147">
            <v>99602.57312999999</v>
          </cell>
          <cell r="BS147">
            <v>20831.91072</v>
          </cell>
          <cell r="BT147">
            <v>39059.832600000002</v>
          </cell>
          <cell r="BU147">
            <v>326149.60220999998</v>
          </cell>
          <cell r="BV147">
            <v>324847.60778999998</v>
          </cell>
          <cell r="BW147">
            <v>0</v>
          </cell>
          <cell r="BX147">
            <v>0</v>
          </cell>
          <cell r="BY147">
            <v>0</v>
          </cell>
          <cell r="BZ147">
            <v>60542.74053000001</v>
          </cell>
          <cell r="CA147">
            <v>1</v>
          </cell>
        </row>
        <row r="148">
          <cell r="B148" t="str">
            <v>г.Одинцово, Можайское шоссе, 94</v>
          </cell>
          <cell r="AN148">
            <v>33.17</v>
          </cell>
          <cell r="BO148">
            <v>577242.58126800007</v>
          </cell>
          <cell r="BP148">
            <v>0</v>
          </cell>
          <cell r="BQ148">
            <v>245193.03307999996</v>
          </cell>
          <cell r="BR148">
            <v>63583.956035999989</v>
          </cell>
          <cell r="BS148">
            <v>13298.605183999998</v>
          </cell>
          <cell r="BT148">
            <v>24934.884719999998</v>
          </cell>
          <cell r="BU148">
            <v>208206.28741199995</v>
          </cell>
          <cell r="BV148">
            <v>207375.12458799995</v>
          </cell>
          <cell r="BW148">
            <v>0</v>
          </cell>
          <cell r="BX148">
            <v>0</v>
          </cell>
          <cell r="BY148">
            <v>0</v>
          </cell>
          <cell r="BZ148">
            <v>38649.071316000001</v>
          </cell>
          <cell r="CA148">
            <v>1</v>
          </cell>
        </row>
        <row r="149">
          <cell r="B149" t="str">
            <v>г.Одинцово, Можайское шоссе, 100</v>
          </cell>
          <cell r="AN149">
            <v>37.57</v>
          </cell>
          <cell r="BO149">
            <v>500791.85073000001</v>
          </cell>
          <cell r="BP149">
            <v>0</v>
          </cell>
          <cell r="BQ149">
            <v>270571.71215699997</v>
          </cell>
          <cell r="BR149">
            <v>55123.131770999993</v>
          </cell>
          <cell r="BS149">
            <v>11529.021023999998</v>
          </cell>
          <cell r="BT149">
            <v>24499.169675999998</v>
          </cell>
          <cell r="BU149">
            <v>180501.23540699997</v>
          </cell>
          <cell r="BV149">
            <v>179780.67159300001</v>
          </cell>
          <cell r="BW149">
            <v>97276.114889999997</v>
          </cell>
          <cell r="BX149">
            <v>0</v>
          </cell>
          <cell r="BY149">
            <v>0</v>
          </cell>
          <cell r="BZ149">
            <v>33506.217350999992</v>
          </cell>
          <cell r="CA149">
            <v>1</v>
          </cell>
        </row>
        <row r="150">
          <cell r="B150" t="str">
            <v>г.Одинцово, Можайское шоссе, 102</v>
          </cell>
          <cell r="AN150">
            <v>37.57</v>
          </cell>
          <cell r="BO150">
            <v>502053.6552000001</v>
          </cell>
          <cell r="BP150">
            <v>0</v>
          </cell>
          <cell r="BQ150">
            <v>271253.44967999996</v>
          </cell>
          <cell r="BR150">
            <v>55262.02104</v>
          </cell>
          <cell r="BS150">
            <v>11558.06976</v>
          </cell>
          <cell r="BT150">
            <v>24560.898240000002</v>
          </cell>
          <cell r="BU150">
            <v>180956.02967999998</v>
          </cell>
          <cell r="BV150">
            <v>180233.65032000004</v>
          </cell>
          <cell r="BW150">
            <v>97521.213600000017</v>
          </cell>
          <cell r="BX150">
            <v>0</v>
          </cell>
          <cell r="BY150">
            <v>0</v>
          </cell>
          <cell r="BZ150">
            <v>33590.640239999993</v>
          </cell>
          <cell r="CA150">
            <v>1</v>
          </cell>
        </row>
        <row r="151">
          <cell r="B151" t="str">
            <v>г.Одинцово, Можайское шоссе, 104</v>
          </cell>
          <cell r="AN151">
            <v>33.17</v>
          </cell>
          <cell r="BO151">
            <v>625319.59101000021</v>
          </cell>
          <cell r="BP151">
            <v>0</v>
          </cell>
          <cell r="BQ151">
            <v>265614.51310000004</v>
          </cell>
          <cell r="BR151">
            <v>68879.695770000006</v>
          </cell>
          <cell r="BS151">
            <v>14406.210880000001</v>
          </cell>
          <cell r="BT151">
            <v>27011.645400000005</v>
          </cell>
          <cell r="BU151">
            <v>225547.23908999999</v>
          </cell>
          <cell r="BV151">
            <v>224646.85091000001</v>
          </cell>
          <cell r="BW151">
            <v>0</v>
          </cell>
          <cell r="BX151">
            <v>0</v>
          </cell>
          <cell r="BY151">
            <v>0</v>
          </cell>
          <cell r="BZ151">
            <v>41868.050370000012</v>
          </cell>
          <cell r="CA151">
            <v>1</v>
          </cell>
        </row>
        <row r="152">
          <cell r="B152" t="str">
            <v>г.Одинцово, Можайское шоссе, 106</v>
          </cell>
          <cell r="AN152">
            <v>33.17</v>
          </cell>
          <cell r="BO152">
            <v>620505.59481000016</v>
          </cell>
          <cell r="BP152">
            <v>0</v>
          </cell>
          <cell r="BQ152">
            <v>263569.69110000005</v>
          </cell>
          <cell r="BR152">
            <v>68349.428370000009</v>
          </cell>
          <cell r="BS152">
            <v>14295.30528</v>
          </cell>
          <cell r="BT152">
            <v>26803.697400000005</v>
          </cell>
          <cell r="BU152">
            <v>223810.87328999999</v>
          </cell>
          <cell r="BV152">
            <v>222917.41671000002</v>
          </cell>
          <cell r="BW152">
            <v>0</v>
          </cell>
          <cell r="BX152">
            <v>0</v>
          </cell>
          <cell r="BY152">
            <v>0</v>
          </cell>
          <cell r="BZ152">
            <v>41545.730970000011</v>
          </cell>
          <cell r="CA152">
            <v>1</v>
          </cell>
        </row>
        <row r="153">
          <cell r="B153" t="str">
            <v>г.Одинцово, Можайское шоссе, 108</v>
          </cell>
          <cell r="AN153">
            <v>33.17</v>
          </cell>
          <cell r="BO153">
            <v>621709.09386000014</v>
          </cell>
          <cell r="BP153">
            <v>0</v>
          </cell>
          <cell r="BQ153">
            <v>264080.89660000004</v>
          </cell>
          <cell r="BR153">
            <v>68481.995219999997</v>
          </cell>
          <cell r="BS153">
            <v>14323.031680000002</v>
          </cell>
          <cell r="BT153">
            <v>26855.684400000006</v>
          </cell>
          <cell r="BU153">
            <v>224244.96474</v>
          </cell>
          <cell r="BV153">
            <v>223349.77526000002</v>
          </cell>
          <cell r="BW153">
            <v>0</v>
          </cell>
          <cell r="BX153">
            <v>0</v>
          </cell>
          <cell r="BY153">
            <v>0</v>
          </cell>
          <cell r="BZ153">
            <v>41626.310820000013</v>
          </cell>
          <cell r="CA153">
            <v>1</v>
          </cell>
        </row>
        <row r="154">
          <cell r="B154" t="str">
            <v>г.Одинцово, Можайское шоссе, 108А</v>
          </cell>
          <cell r="AN154">
            <v>48.16</v>
          </cell>
          <cell r="BO154">
            <v>1230279.0333299998</v>
          </cell>
          <cell r="BP154">
            <v>0</v>
          </cell>
          <cell r="BQ154">
            <v>472321.60207199998</v>
          </cell>
          <cell r="BR154">
            <v>100929.057426</v>
          </cell>
          <cell r="BS154">
            <v>21109.345343999998</v>
          </cell>
          <cell r="BT154">
            <v>57391.032653999995</v>
          </cell>
          <cell r="BU154">
            <v>330493.18804199999</v>
          </cell>
          <cell r="BV154">
            <v>329173.85395800008</v>
          </cell>
          <cell r="BW154">
            <v>178110.10134000002</v>
          </cell>
          <cell r="BX154">
            <v>426144.909132</v>
          </cell>
          <cell r="BY154">
            <v>31004.35097399999</v>
          </cell>
          <cell r="BZ154">
            <v>0</v>
          </cell>
          <cell r="CA154">
            <v>1</v>
          </cell>
        </row>
        <row r="155">
          <cell r="B155" t="str">
            <v>г.Одинцово, Можайское шоссе, 110</v>
          </cell>
          <cell r="AN155">
            <v>33.17</v>
          </cell>
          <cell r="BO155">
            <v>456700.11642000009</v>
          </cell>
          <cell r="BP155">
            <v>0</v>
          </cell>
          <cell r="BQ155">
            <v>193990.69020000001</v>
          </cell>
          <cell r="BR155">
            <v>50306.060339999996</v>
          </cell>
          <cell r="BS155">
            <v>10521.52896</v>
          </cell>
          <cell r="BT155">
            <v>19727.866800000003</v>
          </cell>
          <cell r="BU155">
            <v>164727.68777999998</v>
          </cell>
          <cell r="BV155">
            <v>164070.09221999999</v>
          </cell>
          <cell r="BW155">
            <v>0</v>
          </cell>
          <cell r="BX155">
            <v>0</v>
          </cell>
          <cell r="BY155">
            <v>0</v>
          </cell>
          <cell r="BZ155">
            <v>30578.193540000004</v>
          </cell>
          <cell r="CA155">
            <v>1</v>
          </cell>
        </row>
        <row r="156">
          <cell r="B156" t="str">
            <v>г.Одинцово, Можайское шоссе, 112</v>
          </cell>
          <cell r="AN156">
            <v>33.17</v>
          </cell>
          <cell r="BO156">
            <v>541006.15064100013</v>
          </cell>
          <cell r="BP156">
            <v>0</v>
          </cell>
          <cell r="BQ156">
            <v>229801.02871000004</v>
          </cell>
          <cell r="BR156">
            <v>59592.470157000003</v>
          </cell>
          <cell r="BS156">
            <v>12463.784608000002</v>
          </cell>
          <cell r="BT156">
            <v>23369.596140000005</v>
          </cell>
          <cell r="BU156">
            <v>195136.12776900001</v>
          </cell>
          <cell r="BV156">
            <v>194357.14123100002</v>
          </cell>
          <cell r="BW156">
            <v>0</v>
          </cell>
          <cell r="BX156">
            <v>0</v>
          </cell>
          <cell r="BY156">
            <v>0</v>
          </cell>
          <cell r="BZ156">
            <v>36222.874017000009</v>
          </cell>
          <cell r="CA156">
            <v>1</v>
          </cell>
        </row>
        <row r="157">
          <cell r="B157" t="str">
            <v>г.Одинцово, Можайское шоссе, 114</v>
          </cell>
          <cell r="AN157">
            <v>33.17</v>
          </cell>
          <cell r="BO157">
            <v>633799.63047000009</v>
          </cell>
          <cell r="BP157">
            <v>0</v>
          </cell>
          <cell r="BQ157">
            <v>269216.54570000002</v>
          </cell>
          <cell r="BR157">
            <v>69813.782189999998</v>
          </cell>
          <cell r="BS157">
            <v>14601.575359999999</v>
          </cell>
          <cell r="BT157">
            <v>27377.953800000003</v>
          </cell>
          <cell r="BU157">
            <v>228605.91422999999</v>
          </cell>
          <cell r="BV157">
            <v>227693.31576999999</v>
          </cell>
          <cell r="BW157">
            <v>0</v>
          </cell>
          <cell r="BX157">
            <v>0</v>
          </cell>
          <cell r="BY157">
            <v>0</v>
          </cell>
          <cell r="BZ157">
            <v>42435.82839000001</v>
          </cell>
          <cell r="CA157">
            <v>1</v>
          </cell>
        </row>
        <row r="158">
          <cell r="B158" t="str">
            <v>г.Одинцово, Можайское шоссе, 116</v>
          </cell>
          <cell r="AN158">
            <v>33.17</v>
          </cell>
          <cell r="BO158">
            <v>908097.43087200029</v>
          </cell>
          <cell r="BP158">
            <v>0</v>
          </cell>
          <cell r="BQ158">
            <v>385728.93032000004</v>
          </cell>
          <cell r="BR158">
            <v>100028.01074400001</v>
          </cell>
          <cell r="BS158">
            <v>20920.891136000002</v>
          </cell>
          <cell r="BT158">
            <v>39226.670880000005</v>
          </cell>
          <cell r="BU158">
            <v>327542.701848</v>
          </cell>
          <cell r="BV158">
            <v>326235.146152</v>
          </cell>
          <cell r="BW158">
            <v>0</v>
          </cell>
          <cell r="BX158">
            <v>0</v>
          </cell>
          <cell r="BY158">
            <v>0</v>
          </cell>
          <cell r="BZ158">
            <v>60801.339864000016</v>
          </cell>
          <cell r="CA158">
            <v>1</v>
          </cell>
        </row>
        <row r="159">
          <cell r="B159" t="str">
            <v>г.Одинцово, Можайское шоссе, 118</v>
          </cell>
          <cell r="AN159">
            <v>33.17</v>
          </cell>
          <cell r="BO159">
            <v>904740.59429100028</v>
          </cell>
          <cell r="BP159">
            <v>0</v>
          </cell>
          <cell r="BQ159">
            <v>384303.06021000003</v>
          </cell>
          <cell r="BR159">
            <v>99658.251207000008</v>
          </cell>
          <cell r="BS159">
            <v>20843.555808000001</v>
          </cell>
          <cell r="BT159">
            <v>39081.667140000005</v>
          </cell>
          <cell r="BU159">
            <v>326331.92061899998</v>
          </cell>
          <cell r="BV159">
            <v>325029.19838100002</v>
          </cell>
          <cell r="BW159">
            <v>0</v>
          </cell>
          <cell r="BX159">
            <v>0</v>
          </cell>
          <cell r="BY159">
            <v>0</v>
          </cell>
          <cell r="BZ159">
            <v>60576.584067000018</v>
          </cell>
          <cell r="CA159">
            <v>1</v>
          </cell>
        </row>
        <row r="160">
          <cell r="B160" t="str">
            <v>г.Одинцово, Можайское шоссе, 120</v>
          </cell>
          <cell r="AN160">
            <v>26.91</v>
          </cell>
          <cell r="BO160">
            <v>61101.615443000002</v>
          </cell>
          <cell r="BP160">
            <v>0</v>
          </cell>
          <cell r="BQ160">
            <v>66108.662034999987</v>
          </cell>
          <cell r="BR160">
            <v>11969.970759</v>
          </cell>
          <cell r="BS160">
            <v>1408.2318539999997</v>
          </cell>
          <cell r="BT160">
            <v>3755.2849439999995</v>
          </cell>
          <cell r="BU160">
            <v>38569.905778999993</v>
          </cell>
          <cell r="BV160">
            <v>20341.126779999999</v>
          </cell>
          <cell r="BW160">
            <v>0</v>
          </cell>
          <cell r="BX160">
            <v>0</v>
          </cell>
          <cell r="BY160">
            <v>0</v>
          </cell>
          <cell r="BZ160">
            <v>7275.8645789999991</v>
          </cell>
          <cell r="CA160">
            <v>1</v>
          </cell>
        </row>
        <row r="161">
          <cell r="B161" t="str">
            <v>г.Одинцово, Можайское шоссе, 130</v>
          </cell>
          <cell r="AN161">
            <v>48.16</v>
          </cell>
          <cell r="BO161">
            <v>959071.41218999994</v>
          </cell>
          <cell r="BP161">
            <v>0</v>
          </cell>
          <cell r="BQ161">
            <v>368201.14269600005</v>
          </cell>
          <cell r="BR161">
            <v>78679.853117999999</v>
          </cell>
          <cell r="BS161">
            <v>16455.916992000002</v>
          </cell>
          <cell r="BT161">
            <v>44739.524321999997</v>
          </cell>
          <cell r="BU161">
            <v>257637.95040599999</v>
          </cell>
          <cell r="BV161">
            <v>256609.45559400006</v>
          </cell>
          <cell r="BW161">
            <v>138846.79962000003</v>
          </cell>
          <cell r="BX161">
            <v>332203.82427600003</v>
          </cell>
          <cell r="BY161">
            <v>24169.628081999996</v>
          </cell>
          <cell r="BZ161">
            <v>0</v>
          </cell>
          <cell r="CA161">
            <v>1</v>
          </cell>
        </row>
        <row r="162">
          <cell r="B162" t="str">
            <v>г.Одинцово, Можайское шоссе, 132</v>
          </cell>
          <cell r="AN162">
            <v>48.44</v>
          </cell>
          <cell r="BO162">
            <v>940905.71474999993</v>
          </cell>
          <cell r="BP162">
            <v>0</v>
          </cell>
          <cell r="BQ162">
            <v>339418.12424999999</v>
          </cell>
          <cell r="BR162">
            <v>77857.530750000005</v>
          </cell>
          <cell r="BS162">
            <v>16283.928</v>
          </cell>
          <cell r="BT162">
            <v>44271.929250000001</v>
          </cell>
          <cell r="BU162">
            <v>254945.24774999998</v>
          </cell>
          <cell r="BV162">
            <v>253927.50224999999</v>
          </cell>
          <cell r="BW162">
            <v>137395.64250000002</v>
          </cell>
          <cell r="BX162">
            <v>328731.7965</v>
          </cell>
          <cell r="BY162">
            <v>23917.019249999994</v>
          </cell>
          <cell r="BZ162">
            <v>47325.165749999993</v>
          </cell>
          <cell r="CA162">
            <v>1</v>
          </cell>
        </row>
        <row r="163">
          <cell r="B163" t="str">
            <v>г.Одинцово, Можайское шоссе, 134</v>
          </cell>
          <cell r="AN163">
            <v>48.44</v>
          </cell>
          <cell r="BO163">
            <v>913572.00321999984</v>
          </cell>
          <cell r="BP163">
            <v>0</v>
          </cell>
          <cell r="BQ163">
            <v>329557.88326000003</v>
          </cell>
          <cell r="BR163">
            <v>75595.736340000003</v>
          </cell>
          <cell r="BS163">
            <v>15810.872960000001</v>
          </cell>
          <cell r="BT163">
            <v>42985.810860000005</v>
          </cell>
          <cell r="BU163">
            <v>247538.97977999999</v>
          </cell>
          <cell r="BV163">
            <v>246550.80022</v>
          </cell>
          <cell r="BW163">
            <v>133404.24060000002</v>
          </cell>
          <cell r="BX163">
            <v>319181.99787999998</v>
          </cell>
          <cell r="BY163">
            <v>23222.219659999995</v>
          </cell>
          <cell r="BZ163">
            <v>45950.349539999996</v>
          </cell>
          <cell r="CA163">
            <v>1</v>
          </cell>
        </row>
        <row r="164">
          <cell r="B164" t="str">
            <v>г.Одинцово, Можайское шоссе, 136</v>
          </cell>
          <cell r="AN164">
            <v>48.16</v>
          </cell>
          <cell r="BO164">
            <v>2380984.7383000008</v>
          </cell>
          <cell r="BP164">
            <v>0</v>
          </cell>
          <cell r="BQ164">
            <v>914093.87272000033</v>
          </cell>
          <cell r="BR164">
            <v>195330.11526000008</v>
          </cell>
          <cell r="BS164">
            <v>40853.357440000014</v>
          </cell>
          <cell r="BT164">
            <v>111070.06554000003</v>
          </cell>
          <cell r="BU164">
            <v>639610.37742000015</v>
          </cell>
          <cell r="BV164">
            <v>637057.04258000036</v>
          </cell>
          <cell r="BW164">
            <v>344700.20340000017</v>
          </cell>
          <cell r="BX164">
            <v>824727.15332000027</v>
          </cell>
          <cell r="BY164">
            <v>60003.368740000005</v>
          </cell>
          <cell r="BZ164">
            <v>0</v>
          </cell>
          <cell r="CA164">
            <v>1</v>
          </cell>
        </row>
        <row r="165">
          <cell r="B165" t="str">
            <v>г.Одинцово, Молодежная, 1А</v>
          </cell>
          <cell r="AN165">
            <v>33.04</v>
          </cell>
          <cell r="BO165">
            <v>770899.95481799985</v>
          </cell>
          <cell r="BP165">
            <v>0</v>
          </cell>
          <cell r="BQ165">
            <v>251013.75620199996</v>
          </cell>
          <cell r="BR165">
            <v>75899.416400999995</v>
          </cell>
          <cell r="BS165">
            <v>15874.387744</v>
          </cell>
          <cell r="BT165">
            <v>29268.402403</v>
          </cell>
          <cell r="BU165">
            <v>248533.38311699996</v>
          </cell>
          <cell r="BV165">
            <v>247541.23388300004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1</v>
          </cell>
        </row>
        <row r="166">
          <cell r="B166" t="str">
            <v>г.Одинцово, Молодежная, 1Б</v>
          </cell>
          <cell r="AN166">
            <v>33.04</v>
          </cell>
          <cell r="BO166">
            <v>758922.64589399984</v>
          </cell>
          <cell r="BP166">
            <v>0</v>
          </cell>
          <cell r="BQ166">
            <v>247113.80876599997</v>
          </cell>
          <cell r="BR166">
            <v>74720.183282999991</v>
          </cell>
          <cell r="BS166">
            <v>15627.750751999998</v>
          </cell>
          <cell r="BT166">
            <v>28813.665448999996</v>
          </cell>
          <cell r="BU166">
            <v>244671.97271099995</v>
          </cell>
          <cell r="BV166">
            <v>243695.23828900003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1</v>
          </cell>
        </row>
        <row r="167">
          <cell r="B167" t="str">
            <v>г.Одинцово, Неделина, 5</v>
          </cell>
          <cell r="AN167">
            <v>48.44</v>
          </cell>
          <cell r="BO167">
            <v>953894.77333999984</v>
          </cell>
          <cell r="BP167">
            <v>0</v>
          </cell>
          <cell r="BQ167">
            <v>344103.73921999999</v>
          </cell>
          <cell r="BR167">
            <v>78932.341979999997</v>
          </cell>
          <cell r="BS167">
            <v>16508.725119999999</v>
          </cell>
          <cell r="BT167">
            <v>44883.096420000002</v>
          </cell>
          <cell r="BU167">
            <v>258464.72765999998</v>
          </cell>
          <cell r="BV167">
            <v>257432.93234</v>
          </cell>
          <cell r="BW167">
            <v>139292.36820000003</v>
          </cell>
          <cell r="BX167">
            <v>333269.88835999998</v>
          </cell>
          <cell r="BY167">
            <v>24247.190019999995</v>
          </cell>
          <cell r="BZ167">
            <v>47978.482379999994</v>
          </cell>
          <cell r="CA167">
            <v>1</v>
          </cell>
        </row>
        <row r="168">
          <cell r="B168" t="str">
            <v>г.Одинцово, Неделина, 7</v>
          </cell>
          <cell r="AN168">
            <v>48.44</v>
          </cell>
          <cell r="BO168">
            <v>959317.15073999984</v>
          </cell>
          <cell r="BP168">
            <v>0</v>
          </cell>
          <cell r="BQ168">
            <v>346059.78341999999</v>
          </cell>
          <cell r="BR168">
            <v>79381.029779999997</v>
          </cell>
          <cell r="BS168">
            <v>16602.568319999998</v>
          </cell>
          <cell r="BT168">
            <v>45138.232620000002</v>
          </cell>
          <cell r="BU168">
            <v>259933.96025999996</v>
          </cell>
          <cell r="BV168">
            <v>258896.29973999999</v>
          </cell>
          <cell r="BW168">
            <v>140084.17020000002</v>
          </cell>
          <cell r="BX168">
            <v>335164.34795999998</v>
          </cell>
          <cell r="BY168">
            <v>24385.022219999992</v>
          </cell>
          <cell r="BZ168">
            <v>48251.214179999995</v>
          </cell>
          <cell r="CA168">
            <v>1</v>
          </cell>
        </row>
        <row r="169">
          <cell r="B169" t="str">
            <v>г.Одинцово, Ново-Спортивная, 10</v>
          </cell>
          <cell r="AN169">
            <v>48.16</v>
          </cell>
          <cell r="BO169">
            <v>3661770.2618499999</v>
          </cell>
          <cell r="BP169">
            <v>0</v>
          </cell>
          <cell r="BQ169">
            <v>1405805.6340400001</v>
          </cell>
          <cell r="BR169">
            <v>300402.60057000001</v>
          </cell>
          <cell r="BS169">
            <v>62829.302080000009</v>
          </cell>
          <cell r="BT169">
            <v>170817.16503</v>
          </cell>
          <cell r="BU169">
            <v>983671.26069000002</v>
          </cell>
          <cell r="BV169">
            <v>979744.42931000027</v>
          </cell>
          <cell r="BW169">
            <v>530122.23630000011</v>
          </cell>
          <cell r="BX169">
            <v>1268366.5357400002</v>
          </cell>
          <cell r="BY169">
            <v>92280.537429999982</v>
          </cell>
          <cell r="BZ169">
            <v>0</v>
          </cell>
          <cell r="CA169">
            <v>1</v>
          </cell>
        </row>
        <row r="170">
          <cell r="B170" t="str">
            <v>г.Одинцово, Ново-Спортивная, 16 к.1</v>
          </cell>
          <cell r="AN170">
            <v>48.16</v>
          </cell>
          <cell r="BO170">
            <v>963889.36739999987</v>
          </cell>
          <cell r="BP170">
            <v>0</v>
          </cell>
          <cell r="BQ170">
            <v>370050.82416000002</v>
          </cell>
          <cell r="BR170">
            <v>79075.106279999993</v>
          </cell>
          <cell r="BS170">
            <v>16538.584319999998</v>
          </cell>
          <cell r="BT170">
            <v>44964.276119999995</v>
          </cell>
          <cell r="BU170">
            <v>258932.21075999999</v>
          </cell>
          <cell r="BV170">
            <v>257898.54924000005</v>
          </cell>
          <cell r="BW170">
            <v>139544.30520000003</v>
          </cell>
          <cell r="BX170">
            <v>333872.67096000002</v>
          </cell>
          <cell r="BY170">
            <v>24291.045719999995</v>
          </cell>
          <cell r="BZ170">
            <v>0</v>
          </cell>
          <cell r="CA170">
            <v>1</v>
          </cell>
        </row>
        <row r="171">
          <cell r="B171" t="str">
            <v>г.Одинцово, Ново-Спортивная, 16 к.2</v>
          </cell>
          <cell r="AN171">
            <v>48.16</v>
          </cell>
          <cell r="BO171">
            <v>966822.90049999987</v>
          </cell>
          <cell r="BP171">
            <v>0</v>
          </cell>
          <cell r="BQ171">
            <v>371177.04920000001</v>
          </cell>
          <cell r="BR171">
            <v>79315.766099999993</v>
          </cell>
          <cell r="BS171">
            <v>16588.918399999999</v>
          </cell>
          <cell r="BT171">
            <v>45101.121899999998</v>
          </cell>
          <cell r="BU171">
            <v>259720.2537</v>
          </cell>
          <cell r="BV171">
            <v>258683.44630000007</v>
          </cell>
          <cell r="BW171">
            <v>139968.99900000004</v>
          </cell>
          <cell r="BX171">
            <v>334888.79019999999</v>
          </cell>
          <cell r="BY171">
            <v>24364.973899999994</v>
          </cell>
          <cell r="BZ171">
            <v>0</v>
          </cell>
          <cell r="CA171">
            <v>1</v>
          </cell>
        </row>
        <row r="172">
          <cell r="B172" t="str">
            <v>г.Одинцово, Ново-Спортивная, 18 к.1</v>
          </cell>
          <cell r="AN172">
            <v>48.16</v>
          </cell>
          <cell r="BO172">
            <v>968438.82974999992</v>
          </cell>
          <cell r="BP172">
            <v>0</v>
          </cell>
          <cell r="BQ172">
            <v>371797.42740000004</v>
          </cell>
          <cell r="BR172">
            <v>79448.332949999996</v>
          </cell>
          <cell r="BS172">
            <v>16616.644800000002</v>
          </cell>
          <cell r="BT172">
            <v>45176.503049999999</v>
          </cell>
          <cell r="BU172">
            <v>260154.34514999998</v>
          </cell>
          <cell r="BV172">
            <v>259115.80485000004</v>
          </cell>
          <cell r="BW172">
            <v>140202.94050000003</v>
          </cell>
          <cell r="BX172">
            <v>335448.51689999999</v>
          </cell>
          <cell r="BY172">
            <v>24405.697049999995</v>
          </cell>
          <cell r="BZ172">
            <v>0</v>
          </cell>
          <cell r="CA172">
            <v>1</v>
          </cell>
        </row>
        <row r="173">
          <cell r="B173" t="str">
            <v>г.Одинцово, Ново-Спортивная, 18 к.2</v>
          </cell>
          <cell r="AN173">
            <v>48.16</v>
          </cell>
          <cell r="BO173">
            <v>958519.5101999999</v>
          </cell>
          <cell r="BP173">
            <v>0</v>
          </cell>
          <cell r="BQ173">
            <v>367989.25968000002</v>
          </cell>
          <cell r="BR173">
            <v>78634.576440000004</v>
          </cell>
          <cell r="BS173">
            <v>16446.447359999998</v>
          </cell>
          <cell r="BT173">
            <v>44713.778759999994</v>
          </cell>
          <cell r="BU173">
            <v>257489.69147999998</v>
          </cell>
          <cell r="BV173">
            <v>256461.78852000006</v>
          </cell>
          <cell r="BW173">
            <v>138766.89960000003</v>
          </cell>
          <cell r="BX173">
            <v>332012.65607999999</v>
          </cell>
          <cell r="BY173">
            <v>24155.719559999994</v>
          </cell>
          <cell r="BZ173">
            <v>0</v>
          </cell>
          <cell r="CA173">
            <v>1</v>
          </cell>
        </row>
        <row r="174">
          <cell r="B174" t="str">
            <v>г.Одинцово, Ново-Спортивная, 20 к.1</v>
          </cell>
          <cell r="AN174">
            <v>48.16</v>
          </cell>
          <cell r="BO174">
            <v>960868.82272499998</v>
          </cell>
          <cell r="BP174">
            <v>0</v>
          </cell>
          <cell r="BQ174">
            <v>368891.19414000004</v>
          </cell>
          <cell r="BR174">
            <v>78827.308245000007</v>
          </cell>
          <cell r="BS174">
            <v>16486.757280000002</v>
          </cell>
          <cell r="BT174">
            <v>44823.371355000003</v>
          </cell>
          <cell r="BU174">
            <v>258120.793665</v>
          </cell>
          <cell r="BV174">
            <v>257090.37133500006</v>
          </cell>
          <cell r="BW174">
            <v>139107.01455000002</v>
          </cell>
          <cell r="BX174">
            <v>332826.41259000002</v>
          </cell>
          <cell r="BY174">
            <v>24214.924754999996</v>
          </cell>
          <cell r="BZ174">
            <v>0</v>
          </cell>
          <cell r="CA174">
            <v>1</v>
          </cell>
        </row>
        <row r="175">
          <cell r="B175" t="str">
            <v>г.Одинцово, Ново-Спортивная, 20 к.2</v>
          </cell>
          <cell r="AN175">
            <v>48.16</v>
          </cell>
          <cell r="BO175">
            <v>957649.39444999991</v>
          </cell>
          <cell r="BP175">
            <v>0</v>
          </cell>
          <cell r="BQ175">
            <v>367655.20988000004</v>
          </cell>
          <cell r="BR175">
            <v>78563.194289999999</v>
          </cell>
          <cell r="BS175">
            <v>16431.517759999999</v>
          </cell>
          <cell r="BT175">
            <v>44673.188909999997</v>
          </cell>
          <cell r="BU175">
            <v>257255.94992999997</v>
          </cell>
          <cell r="BV175">
            <v>256228.98007000005</v>
          </cell>
          <cell r="BW175">
            <v>138640.93110000002</v>
          </cell>
          <cell r="BX175">
            <v>331711.26478000003</v>
          </cell>
          <cell r="BY175">
            <v>24133.791709999994</v>
          </cell>
          <cell r="BZ175">
            <v>0</v>
          </cell>
          <cell r="CA175">
            <v>1</v>
          </cell>
        </row>
        <row r="176">
          <cell r="B176" t="str">
            <v>г.Одинцово, Садовая, 22 корп.А</v>
          </cell>
          <cell r="AN176">
            <v>39.28</v>
          </cell>
          <cell r="BO176">
            <v>874758.51799014804</v>
          </cell>
          <cell r="BP176">
            <v>1519431.6689655173</v>
          </cell>
          <cell r="BQ176">
            <v>2387678.3369458131</v>
          </cell>
          <cell r="BR176">
            <v>0</v>
          </cell>
          <cell r="BS176">
            <v>0</v>
          </cell>
          <cell r="BT176">
            <v>0</v>
          </cell>
          <cell r="BU176">
            <v>1172133.0017733993</v>
          </cell>
          <cell r="BV176">
            <v>579554.65087684733</v>
          </cell>
          <cell r="BW176">
            <v>334274.96717241383</v>
          </cell>
          <cell r="BX176">
            <v>1063602.1682758625</v>
          </cell>
          <cell r="BY176">
            <v>0</v>
          </cell>
          <cell r="BZ176">
            <v>0</v>
          </cell>
          <cell r="CA176">
            <v>2</v>
          </cell>
        </row>
        <row r="177">
          <cell r="B177" t="str">
            <v>г.Одинцово, Садовая, 24</v>
          </cell>
          <cell r="AN177">
            <v>39.28</v>
          </cell>
          <cell r="BO177">
            <v>1569368.7780098519</v>
          </cell>
          <cell r="BP177">
            <v>2725950.7310344814</v>
          </cell>
          <cell r="BQ177">
            <v>4283636.8630541852</v>
          </cell>
          <cell r="BR177">
            <v>0</v>
          </cell>
          <cell r="BS177">
            <v>0</v>
          </cell>
          <cell r="BT177">
            <v>0</v>
          </cell>
          <cell r="BU177">
            <v>2102876.2782266</v>
          </cell>
          <cell r="BV177">
            <v>1039755.4931231521</v>
          </cell>
          <cell r="BW177">
            <v>599709.16082758596</v>
          </cell>
          <cell r="BX177">
            <v>1908165.5117241375</v>
          </cell>
          <cell r="BY177">
            <v>0</v>
          </cell>
          <cell r="BZ177">
            <v>0</v>
          </cell>
          <cell r="CA177">
            <v>2</v>
          </cell>
        </row>
        <row r="178">
          <cell r="B178" t="str">
            <v>г.Одинцово, Садовая, 26</v>
          </cell>
          <cell r="AN178">
            <v>48.44</v>
          </cell>
          <cell r="BO178">
            <v>1254738.1303599998</v>
          </cell>
          <cell r="BP178">
            <v>0</v>
          </cell>
          <cell r="BQ178">
            <v>452628.62788000004</v>
          </cell>
          <cell r="BR178">
            <v>103826.35692000001</v>
          </cell>
          <cell r="BS178">
            <v>21715.316480000001</v>
          </cell>
          <cell r="BT178">
            <v>59038.516680000008</v>
          </cell>
          <cell r="BU178">
            <v>339980.42363999999</v>
          </cell>
          <cell r="BV178">
            <v>338623.21636000002</v>
          </cell>
          <cell r="BW178">
            <v>183222.98280000003</v>
          </cell>
          <cell r="BX178">
            <v>438377.95144000003</v>
          </cell>
          <cell r="BY178">
            <v>31894.371079999994</v>
          </cell>
          <cell r="BZ178">
            <v>63110.138519999993</v>
          </cell>
          <cell r="CA178">
            <v>1</v>
          </cell>
        </row>
        <row r="179">
          <cell r="B179" t="str">
            <v>г.Одинцово, Садовая, 30</v>
          </cell>
          <cell r="AN179">
            <v>48.44</v>
          </cell>
          <cell r="BO179">
            <v>880396.91239999968</v>
          </cell>
          <cell r="BP179">
            <v>0</v>
          </cell>
          <cell r="BQ179">
            <v>317590.44919999992</v>
          </cell>
          <cell r="BR179">
            <v>72850.582799999975</v>
          </cell>
          <cell r="BS179">
            <v>15236.723199999997</v>
          </cell>
          <cell r="BT179">
            <v>41424.841199999995</v>
          </cell>
          <cell r="BU179">
            <v>238549.94759999993</v>
          </cell>
          <cell r="BV179">
            <v>237597.65239999993</v>
          </cell>
          <cell r="BW179">
            <v>128559.85199999998</v>
          </cell>
          <cell r="BX179">
            <v>307591.34959999996</v>
          </cell>
          <cell r="BY179">
            <v>22378.937199999989</v>
          </cell>
          <cell r="BZ179">
            <v>44281.726799999982</v>
          </cell>
          <cell r="CA179">
            <v>1</v>
          </cell>
        </row>
        <row r="180">
          <cell r="B180" t="str">
            <v>г.Одинцово, Садовая, 32</v>
          </cell>
          <cell r="AN180">
            <v>48.16</v>
          </cell>
          <cell r="BO180">
            <v>1301593.7201999999</v>
          </cell>
          <cell r="BP180">
            <v>0</v>
          </cell>
          <cell r="BQ180">
            <v>499700.32368000009</v>
          </cell>
          <cell r="BR180">
            <v>106779.53844</v>
          </cell>
          <cell r="BS180">
            <v>22332.97536</v>
          </cell>
          <cell r="BT180">
            <v>60717.776760000001</v>
          </cell>
          <cell r="BU180">
            <v>349650.64548000001</v>
          </cell>
          <cell r="BV180">
            <v>348254.83452000009</v>
          </cell>
          <cell r="BW180">
            <v>188434.47960000005</v>
          </cell>
          <cell r="BX180">
            <v>450846.94008000003</v>
          </cell>
          <cell r="BY180">
            <v>32801.557559999994</v>
          </cell>
          <cell r="BZ180">
            <v>0</v>
          </cell>
          <cell r="CA180">
            <v>1</v>
          </cell>
        </row>
        <row r="181">
          <cell r="B181" t="str">
            <v>г.Одинцово, Северная, 4</v>
          </cell>
          <cell r="AN181">
            <v>48.44</v>
          </cell>
          <cell r="BO181">
            <v>1031681.24186</v>
          </cell>
          <cell r="BP181">
            <v>0</v>
          </cell>
          <cell r="BQ181">
            <v>372164.08238000004</v>
          </cell>
          <cell r="BR181">
            <v>85368.972420000006</v>
          </cell>
          <cell r="BS181">
            <v>17854.948480000003</v>
          </cell>
          <cell r="BT181">
            <v>48543.141180000006</v>
          </cell>
          <cell r="BU181">
            <v>279541.53713999997</v>
          </cell>
          <cell r="BV181">
            <v>278425.60285999998</v>
          </cell>
          <cell r="BW181">
            <v>150651.12780000005</v>
          </cell>
          <cell r="BX181">
            <v>360446.77244000003</v>
          </cell>
          <cell r="BY181">
            <v>26224.455579999994</v>
          </cell>
          <cell r="BZ181">
            <v>51890.944019999995</v>
          </cell>
          <cell r="CA181">
            <v>1</v>
          </cell>
        </row>
        <row r="182">
          <cell r="B182" t="str">
            <v>г.Одинцово, Северная, 6</v>
          </cell>
          <cell r="AN182">
            <v>48.44</v>
          </cell>
          <cell r="BO182">
            <v>881801.80108999985</v>
          </cell>
          <cell r="BP182">
            <v>0</v>
          </cell>
          <cell r="BQ182">
            <v>318097.24247</v>
          </cell>
          <cell r="BR182">
            <v>72966.833729999998</v>
          </cell>
          <cell r="BS182">
            <v>15261.037119999999</v>
          </cell>
          <cell r="BT182">
            <v>41490.944670000004</v>
          </cell>
          <cell r="BU182">
            <v>238930.61240999997</v>
          </cell>
          <cell r="BV182">
            <v>237976.79759</v>
          </cell>
          <cell r="BW182">
            <v>128765.00070000002</v>
          </cell>
          <cell r="BX182">
            <v>308082.18686000002</v>
          </cell>
          <cell r="BY182">
            <v>22414.648269999994</v>
          </cell>
          <cell r="BZ182">
            <v>44352.389129999996</v>
          </cell>
          <cell r="CA182">
            <v>1</v>
          </cell>
        </row>
        <row r="183">
          <cell r="B183" t="str">
            <v>г.Одинцово, Северная, 8</v>
          </cell>
          <cell r="AN183">
            <v>48.44</v>
          </cell>
          <cell r="BO183">
            <v>1042624.5853399999</v>
          </cell>
          <cell r="BP183">
            <v>0</v>
          </cell>
          <cell r="BQ183">
            <v>376111.73522000003</v>
          </cell>
          <cell r="BR183">
            <v>86274.505980000002</v>
          </cell>
          <cell r="BS183">
            <v>18044.341120000001</v>
          </cell>
          <cell r="BT183">
            <v>49058.05242</v>
          </cell>
          <cell r="BU183">
            <v>282506.71565999999</v>
          </cell>
          <cell r="BV183">
            <v>281378.94433999999</v>
          </cell>
          <cell r="BW183">
            <v>152249.12820000004</v>
          </cell>
          <cell r="BX183">
            <v>364270.13636</v>
          </cell>
          <cell r="BY183">
            <v>26502.626019999992</v>
          </cell>
          <cell r="BZ183">
            <v>52441.366379999992</v>
          </cell>
          <cell r="CA183">
            <v>1</v>
          </cell>
        </row>
        <row r="184">
          <cell r="B184" t="str">
            <v>г.Одинцово, Северная, 12</v>
          </cell>
          <cell r="AN184">
            <v>48.44</v>
          </cell>
          <cell r="BO184">
            <v>1344517.9118019997</v>
          </cell>
          <cell r="BP184">
            <v>0</v>
          </cell>
          <cell r="BQ184">
            <v>485015.38516599999</v>
          </cell>
          <cell r="BR184">
            <v>111255.40319399998</v>
          </cell>
          <cell r="BS184">
            <v>23269.103936</v>
          </cell>
          <cell r="BT184">
            <v>63262.876325999998</v>
          </cell>
          <cell r="BU184">
            <v>364306.90849799995</v>
          </cell>
          <cell r="BV184">
            <v>362852.58950199996</v>
          </cell>
          <cell r="BW184">
            <v>196333.06446000002</v>
          </cell>
          <cell r="BX184">
            <v>469745.03570799995</v>
          </cell>
          <cell r="BY184">
            <v>34176.496405999991</v>
          </cell>
          <cell r="BZ184">
            <v>67625.833313999989</v>
          </cell>
          <cell r="CA184">
            <v>1</v>
          </cell>
        </row>
        <row r="185">
          <cell r="B185" t="str">
            <v>г.Одинцово, Северная, 14</v>
          </cell>
          <cell r="AN185">
            <v>48.44</v>
          </cell>
          <cell r="BO185">
            <v>1027170.8097499999</v>
          </cell>
          <cell r="BP185">
            <v>0</v>
          </cell>
          <cell r="BQ185">
            <v>370537.00925</v>
          </cell>
          <cell r="BR185">
            <v>84995.745750000002</v>
          </cell>
          <cell r="BS185">
            <v>17776.887999999999</v>
          </cell>
          <cell r="BT185">
            <v>48330.914250000002</v>
          </cell>
          <cell r="BU185">
            <v>278319.40275000001</v>
          </cell>
          <cell r="BV185">
            <v>277208.34724999999</v>
          </cell>
          <cell r="BW185">
            <v>149992.49250000002</v>
          </cell>
          <cell r="BX185">
            <v>358870.9265</v>
          </cell>
          <cell r="BY185">
            <v>26109.804249999994</v>
          </cell>
          <cell r="BZ185">
            <v>51664.080749999994</v>
          </cell>
          <cell r="CA185">
            <v>1</v>
          </cell>
        </row>
        <row r="186">
          <cell r="B186" t="str">
            <v>г.Одинцово, Северная, 16</v>
          </cell>
          <cell r="AN186">
            <v>48.44</v>
          </cell>
          <cell r="BO186">
            <v>1031434.77016</v>
          </cell>
          <cell r="BP186">
            <v>0</v>
          </cell>
          <cell r="BQ186">
            <v>372075.17128000001</v>
          </cell>
          <cell r="BR186">
            <v>85348.577520000006</v>
          </cell>
          <cell r="BS186">
            <v>17850.68288</v>
          </cell>
          <cell r="BT186">
            <v>48531.544080000007</v>
          </cell>
          <cell r="BU186">
            <v>279474.75384000002</v>
          </cell>
          <cell r="BV186">
            <v>278359.08616000001</v>
          </cell>
          <cell r="BW186">
            <v>150615.13680000004</v>
          </cell>
          <cell r="BX186">
            <v>360360.66064000002</v>
          </cell>
          <cell r="BY186">
            <v>26218.190479999994</v>
          </cell>
          <cell r="BZ186">
            <v>51878.547119999996</v>
          </cell>
          <cell r="CA186">
            <v>1</v>
          </cell>
        </row>
        <row r="187">
          <cell r="B187" t="str">
            <v>г.Одинцово, Северная, 24</v>
          </cell>
          <cell r="AN187">
            <v>48.44</v>
          </cell>
          <cell r="BO187">
            <v>1325500.1554299998</v>
          </cell>
          <cell r="BP187">
            <v>0</v>
          </cell>
          <cell r="BQ187">
            <v>478155.00468999997</v>
          </cell>
          <cell r="BR187">
            <v>109681.73271</v>
          </cell>
          <cell r="BS187">
            <v>22939.970239999999</v>
          </cell>
          <cell r="BT187">
            <v>62368.044090000003</v>
          </cell>
          <cell r="BU187">
            <v>359153.90906999994</v>
          </cell>
          <cell r="BV187">
            <v>357720.16092999995</v>
          </cell>
          <cell r="BW187">
            <v>193555.99890000004</v>
          </cell>
          <cell r="BX187">
            <v>463100.64921999996</v>
          </cell>
          <cell r="BY187">
            <v>33693.081289999987</v>
          </cell>
          <cell r="BZ187">
            <v>66669.288509999984</v>
          </cell>
          <cell r="CA187">
            <v>1</v>
          </cell>
        </row>
        <row r="188">
          <cell r="B188" t="str">
            <v>г.Одинцово, Северная, 26</v>
          </cell>
          <cell r="AN188">
            <v>48.44</v>
          </cell>
          <cell r="BO188">
            <v>1320348.8968999998</v>
          </cell>
          <cell r="BP188">
            <v>0</v>
          </cell>
          <cell r="BQ188">
            <v>476296.76270000002</v>
          </cell>
          <cell r="BR188">
            <v>109255.47929999999</v>
          </cell>
          <cell r="BS188">
            <v>22850.819200000002</v>
          </cell>
          <cell r="BT188">
            <v>62125.664700000008</v>
          </cell>
          <cell r="BU188">
            <v>357758.13809999998</v>
          </cell>
          <cell r="BV188">
            <v>356329.96189999999</v>
          </cell>
          <cell r="BW188">
            <v>192803.78700000004</v>
          </cell>
          <cell r="BX188">
            <v>461300.91260000004</v>
          </cell>
          <cell r="BY188">
            <v>33562.140699999989</v>
          </cell>
          <cell r="BZ188">
            <v>66410.193299999999</v>
          </cell>
          <cell r="CA188">
            <v>1</v>
          </cell>
        </row>
        <row r="189">
          <cell r="B189" t="str">
            <v>г.Одинцово, Северная, 28</v>
          </cell>
          <cell r="AN189">
            <v>48.44</v>
          </cell>
          <cell r="BO189">
            <v>1324785.3875</v>
          </cell>
          <cell r="BP189">
            <v>0</v>
          </cell>
          <cell r="BQ189">
            <v>477897.16250000003</v>
          </cell>
          <cell r="BR189">
            <v>109622.58749999999</v>
          </cell>
          <cell r="BS189">
            <v>22927.599999999999</v>
          </cell>
          <cell r="BT189">
            <v>62334.412500000006</v>
          </cell>
          <cell r="BU189">
            <v>358960.23749999999</v>
          </cell>
          <cell r="BV189">
            <v>357527.26250000001</v>
          </cell>
          <cell r="BW189">
            <v>193451.62500000003</v>
          </cell>
          <cell r="BX189">
            <v>462850.92499999999</v>
          </cell>
          <cell r="BY189">
            <v>33674.912499999991</v>
          </cell>
          <cell r="BZ189">
            <v>66633.337499999994</v>
          </cell>
          <cell r="CA189">
            <v>1</v>
          </cell>
        </row>
        <row r="190">
          <cell r="B190" t="str">
            <v>г.Одинцово, Северная, 30</v>
          </cell>
          <cell r="AN190">
            <v>48.44</v>
          </cell>
          <cell r="BO190">
            <v>1037695.1513399999</v>
          </cell>
          <cell r="BP190">
            <v>0</v>
          </cell>
          <cell r="BQ190">
            <v>374333.51322000002</v>
          </cell>
          <cell r="BR190">
            <v>85866.607980000001</v>
          </cell>
          <cell r="BS190">
            <v>17959.029119999999</v>
          </cell>
          <cell r="BT190">
            <v>48826.110420000005</v>
          </cell>
          <cell r="BU190">
            <v>281171.04965999996</v>
          </cell>
          <cell r="BV190">
            <v>280048.61034000001</v>
          </cell>
          <cell r="BW190">
            <v>151529.30820000003</v>
          </cell>
          <cell r="BX190">
            <v>362547.90035999997</v>
          </cell>
          <cell r="BY190">
            <v>26377.324019999993</v>
          </cell>
          <cell r="BZ190">
            <v>52193.42837999999</v>
          </cell>
          <cell r="CA190">
            <v>1</v>
          </cell>
        </row>
        <row r="191">
          <cell r="B191" t="str">
            <v>г.Одинцово, Северная, 32</v>
          </cell>
          <cell r="AN191">
            <v>48.16</v>
          </cell>
          <cell r="BO191">
            <v>1575851.7185549999</v>
          </cell>
          <cell r="BP191">
            <v>0</v>
          </cell>
          <cell r="BQ191">
            <v>604991.86621200002</v>
          </cell>
          <cell r="BR191">
            <v>129278.988171</v>
          </cell>
          <cell r="BS191">
            <v>27038.742623999999</v>
          </cell>
          <cell r="BT191">
            <v>73511.581508999996</v>
          </cell>
          <cell r="BU191">
            <v>423325.31420699996</v>
          </cell>
          <cell r="BV191">
            <v>421635.39279300009</v>
          </cell>
          <cell r="BW191">
            <v>228139.39089000004</v>
          </cell>
          <cell r="BX191">
            <v>545844.61672200006</v>
          </cell>
          <cell r="BY191">
            <v>39713.153228999989</v>
          </cell>
          <cell r="BZ191">
            <v>0</v>
          </cell>
          <cell r="CA191">
            <v>1</v>
          </cell>
        </row>
        <row r="192">
          <cell r="B192" t="str">
            <v>г.Одинцово, Северная, 36</v>
          </cell>
          <cell r="AN192">
            <v>48.16</v>
          </cell>
          <cell r="BO192">
            <v>7190039.9071999956</v>
          </cell>
          <cell r="BP192">
            <v>0</v>
          </cell>
          <cell r="BQ192">
            <v>2760358.4844799987</v>
          </cell>
          <cell r="BR192">
            <v>589853.13983999961</v>
          </cell>
          <cell r="BS192">
            <v>123367.97695999993</v>
          </cell>
          <cell r="BT192">
            <v>335406.68735999981</v>
          </cell>
          <cell r="BU192">
            <v>1931479.8892799988</v>
          </cell>
          <cell r="BV192">
            <v>1923769.3907199993</v>
          </cell>
          <cell r="BW192">
            <v>1040917.3055999996</v>
          </cell>
          <cell r="BX192">
            <v>2490491.0348799988</v>
          </cell>
          <cell r="BY192">
            <v>181196.71615999987</v>
          </cell>
          <cell r="BZ192">
            <v>0</v>
          </cell>
          <cell r="CA192">
            <v>1</v>
          </cell>
        </row>
        <row r="193">
          <cell r="B193" t="str">
            <v>г.Одинцово, Северная, 42</v>
          </cell>
          <cell r="AN193">
            <v>33.17</v>
          </cell>
          <cell r="BO193">
            <v>654355.39424400008</v>
          </cell>
          <cell r="BP193">
            <v>0</v>
          </cell>
          <cell r="BQ193">
            <v>277947.93564000004</v>
          </cell>
          <cell r="BR193">
            <v>72078.023988000001</v>
          </cell>
          <cell r="BS193">
            <v>15075.142271999999</v>
          </cell>
          <cell r="BT193">
            <v>28265.891760000002</v>
          </cell>
          <cell r="BU193">
            <v>236020.19619599998</v>
          </cell>
          <cell r="BV193">
            <v>235077.99980399999</v>
          </cell>
          <cell r="BW193">
            <v>0</v>
          </cell>
          <cell r="BX193">
            <v>0</v>
          </cell>
          <cell r="BY193">
            <v>0</v>
          </cell>
          <cell r="BZ193">
            <v>43812.132228000009</v>
          </cell>
          <cell r="CA193">
            <v>1</v>
          </cell>
        </row>
        <row r="194">
          <cell r="B194" t="str">
            <v>г.Одинцово, Северная, 44</v>
          </cell>
          <cell r="AN194">
            <v>33.17</v>
          </cell>
          <cell r="BO194">
            <v>1305814.9846200005</v>
          </cell>
          <cell r="BP194">
            <v>0</v>
          </cell>
          <cell r="BQ194">
            <v>554665.83220000006</v>
          </cell>
          <cell r="BR194">
            <v>143837.07174000001</v>
          </cell>
          <cell r="BS194">
            <v>30083.570560000004</v>
          </cell>
          <cell r="BT194">
            <v>56406.694800000012</v>
          </cell>
          <cell r="BU194">
            <v>470995.90158000001</v>
          </cell>
          <cell r="BV194">
            <v>469115.67842000001</v>
          </cell>
          <cell r="BW194">
            <v>0</v>
          </cell>
          <cell r="BX194">
            <v>0</v>
          </cell>
          <cell r="BY194">
            <v>0</v>
          </cell>
          <cell r="BZ194">
            <v>87430.376940000016</v>
          </cell>
          <cell r="CA194">
            <v>1</v>
          </cell>
        </row>
        <row r="195">
          <cell r="B195" t="str">
            <v>г.Одинцово, Северная, 46</v>
          </cell>
          <cell r="AN195">
            <v>33.17</v>
          </cell>
          <cell r="BO195">
            <v>647825.02324500016</v>
          </cell>
          <cell r="BP195">
            <v>0</v>
          </cell>
          <cell r="BQ195">
            <v>275174.05595000001</v>
          </cell>
          <cell r="BR195">
            <v>71358.695865000002</v>
          </cell>
          <cell r="BS195">
            <v>14924.69456</v>
          </cell>
          <cell r="BT195">
            <v>27983.802300000003</v>
          </cell>
          <cell r="BU195">
            <v>233664.74920499997</v>
          </cell>
          <cell r="BV195">
            <v>232731.95579499999</v>
          </cell>
          <cell r="BW195">
            <v>0</v>
          </cell>
          <cell r="BX195">
            <v>0</v>
          </cell>
          <cell r="BY195">
            <v>0</v>
          </cell>
          <cell r="BZ195">
            <v>43374.893565000006</v>
          </cell>
          <cell r="CA195">
            <v>1</v>
          </cell>
        </row>
        <row r="196">
          <cell r="B196" t="str">
            <v>г.Одинцово, Северная, 48</v>
          </cell>
          <cell r="AN196">
            <v>33.17</v>
          </cell>
          <cell r="BO196">
            <v>648297.16518000013</v>
          </cell>
          <cell r="BP196">
            <v>0</v>
          </cell>
          <cell r="BQ196">
            <v>275374.60580000002</v>
          </cell>
          <cell r="BR196">
            <v>71410.702860000005</v>
          </cell>
          <cell r="BS196">
            <v>14935.571840000001</v>
          </cell>
          <cell r="BT196">
            <v>28004.197200000006</v>
          </cell>
          <cell r="BU196">
            <v>233835.04662000001</v>
          </cell>
          <cell r="BV196">
            <v>232901.57338000002</v>
          </cell>
          <cell r="BW196">
            <v>0</v>
          </cell>
          <cell r="BX196">
            <v>0</v>
          </cell>
          <cell r="BY196">
            <v>0</v>
          </cell>
          <cell r="BZ196">
            <v>43406.50566000001</v>
          </cell>
          <cell r="CA196">
            <v>1</v>
          </cell>
        </row>
        <row r="197">
          <cell r="B197" t="str">
            <v>г.Одинцово, Северная, 50</v>
          </cell>
          <cell r="AN197">
            <v>33.17</v>
          </cell>
          <cell r="BO197">
            <v>650648.6171700001</v>
          </cell>
          <cell r="BP197">
            <v>0</v>
          </cell>
          <cell r="BQ197">
            <v>276373.4227</v>
          </cell>
          <cell r="BR197">
            <v>71669.718089999995</v>
          </cell>
          <cell r="BS197">
            <v>14989.74496</v>
          </cell>
          <cell r="BT197">
            <v>28105.771800000002</v>
          </cell>
          <cell r="BU197">
            <v>234683.19452999998</v>
          </cell>
          <cell r="BV197">
            <v>233746.33546999999</v>
          </cell>
          <cell r="BW197">
            <v>0</v>
          </cell>
          <cell r="BX197">
            <v>0</v>
          </cell>
          <cell r="BY197">
            <v>0</v>
          </cell>
          <cell r="BZ197">
            <v>43563.946290000007</v>
          </cell>
          <cell r="CA197">
            <v>1</v>
          </cell>
        </row>
        <row r="198">
          <cell r="B198" t="str">
            <v>г.Одинцово, Северная, 52</v>
          </cell>
          <cell r="AN198">
            <v>33.17</v>
          </cell>
          <cell r="BO198">
            <v>644488.55357100035</v>
          </cell>
          <cell r="BP198">
            <v>0</v>
          </cell>
          <cell r="BQ198">
            <v>273756.83701000008</v>
          </cell>
          <cell r="BR198">
            <v>70991.179767000023</v>
          </cell>
          <cell r="BS198">
            <v>14847.828448000004</v>
          </cell>
          <cell r="BT198">
            <v>27839.678340000009</v>
          </cell>
          <cell r="BU198">
            <v>232461.31413900005</v>
          </cell>
          <cell r="BV198">
            <v>231533.32486100006</v>
          </cell>
          <cell r="BW198">
            <v>0</v>
          </cell>
          <cell r="BX198">
            <v>0</v>
          </cell>
          <cell r="BY198">
            <v>0</v>
          </cell>
          <cell r="BZ198">
            <v>43151.501427000017</v>
          </cell>
          <cell r="CA198">
            <v>1</v>
          </cell>
        </row>
        <row r="199">
          <cell r="B199" t="str">
            <v>г.Одинцово, Северная, 54</v>
          </cell>
          <cell r="AN199">
            <v>33.17</v>
          </cell>
          <cell r="BO199">
            <v>1290452.7821310004</v>
          </cell>
          <cell r="BP199">
            <v>0</v>
          </cell>
          <cell r="BQ199">
            <v>548140.4906100001</v>
          </cell>
          <cell r="BR199">
            <v>142144.90688699999</v>
          </cell>
          <cell r="BS199">
            <v>29729.653728000001</v>
          </cell>
          <cell r="BT199">
            <v>55743.100740000009</v>
          </cell>
          <cell r="BU199">
            <v>465454.89117899997</v>
          </cell>
          <cell r="BV199">
            <v>463596.78782100003</v>
          </cell>
          <cell r="BW199">
            <v>0</v>
          </cell>
          <cell r="BX199">
            <v>0</v>
          </cell>
          <cell r="BY199">
            <v>0</v>
          </cell>
          <cell r="BZ199">
            <v>86401.80614700001</v>
          </cell>
          <cell r="CA199">
            <v>1</v>
          </cell>
        </row>
        <row r="200">
          <cell r="B200" t="str">
            <v>г.Одинцово, Северная, 62 корп.1</v>
          </cell>
          <cell r="AN200">
            <v>48.44</v>
          </cell>
          <cell r="BO200">
            <v>746883.19250999996</v>
          </cell>
          <cell r="BP200">
            <v>0</v>
          </cell>
          <cell r="BQ200">
            <v>269427.30633000005</v>
          </cell>
          <cell r="BR200">
            <v>61802.66547</v>
          </cell>
          <cell r="BS200">
            <v>12926.047680000001</v>
          </cell>
          <cell r="BT200">
            <v>35142.692130000003</v>
          </cell>
          <cell r="BU200">
            <v>202373.43398999999</v>
          </cell>
          <cell r="BV200">
            <v>201565.55601</v>
          </cell>
          <cell r="BW200">
            <v>109063.52730000003</v>
          </cell>
          <cell r="BX200">
            <v>260944.58754000004</v>
          </cell>
          <cell r="BY200">
            <v>18985.132529999995</v>
          </cell>
          <cell r="BZ200">
            <v>37566.326069999996</v>
          </cell>
          <cell r="CA200">
            <v>1</v>
          </cell>
        </row>
        <row r="201">
          <cell r="B201" t="str">
            <v>г.Одинцово, Северная, 62 корп.2</v>
          </cell>
          <cell r="AN201">
            <v>48.44</v>
          </cell>
          <cell r="BO201">
            <v>754030.87180999992</v>
          </cell>
          <cell r="BP201">
            <v>0</v>
          </cell>
          <cell r="BQ201">
            <v>272005.72823000001</v>
          </cell>
          <cell r="BR201">
            <v>62394.117570000002</v>
          </cell>
          <cell r="BS201">
            <v>13049.750080000002</v>
          </cell>
          <cell r="BT201">
            <v>35479.008030000005</v>
          </cell>
          <cell r="BU201">
            <v>204310.14968999999</v>
          </cell>
          <cell r="BV201">
            <v>203494.54031000001</v>
          </cell>
          <cell r="BW201">
            <v>110107.26630000003</v>
          </cell>
          <cell r="BX201">
            <v>263441.82974000002</v>
          </cell>
          <cell r="BY201">
            <v>19166.820429999996</v>
          </cell>
          <cell r="BZ201">
            <v>37925.836169999995</v>
          </cell>
          <cell r="CA201">
            <v>1</v>
          </cell>
        </row>
        <row r="202">
          <cell r="B202" t="str">
            <v>г.Одинцово, Северная, 64</v>
          </cell>
          <cell r="AN202">
            <v>33.17</v>
          </cell>
          <cell r="BO202">
            <v>1294465.0628100003</v>
          </cell>
          <cell r="BP202">
            <v>0</v>
          </cell>
          <cell r="BQ202">
            <v>549844.77110000001</v>
          </cell>
          <cell r="BR202">
            <v>142586.86437</v>
          </cell>
          <cell r="BS202">
            <v>29822.08928</v>
          </cell>
          <cell r="BT202">
            <v>55916.417400000006</v>
          </cell>
          <cell r="BU202">
            <v>466902.08529000002</v>
          </cell>
          <cell r="BV202">
            <v>465038.20471000002</v>
          </cell>
          <cell r="BW202">
            <v>0</v>
          </cell>
          <cell r="BX202">
            <v>0</v>
          </cell>
          <cell r="BY202">
            <v>0</v>
          </cell>
          <cell r="BZ202">
            <v>86670.446970000019</v>
          </cell>
          <cell r="CA202">
            <v>1</v>
          </cell>
        </row>
        <row r="203">
          <cell r="B203" t="str">
            <v>г.Одинцово, Советская, 1</v>
          </cell>
          <cell r="AN203">
            <v>48.16</v>
          </cell>
          <cell r="BO203">
            <v>2081130.4206250003</v>
          </cell>
          <cell r="BP203">
            <v>0</v>
          </cell>
          <cell r="BQ203">
            <v>798975.53950000019</v>
          </cell>
          <cell r="BR203">
            <v>170730.80662500003</v>
          </cell>
          <cell r="BS203">
            <v>35708.40400000001</v>
          </cell>
          <cell r="BT203">
            <v>97082.223375000016</v>
          </cell>
          <cell r="BU203">
            <v>559059.70012500009</v>
          </cell>
          <cell r="BV203">
            <v>556827.92487500026</v>
          </cell>
          <cell r="BW203">
            <v>301289.65875000012</v>
          </cell>
          <cell r="BX203">
            <v>720863.40575000015</v>
          </cell>
          <cell r="BY203">
            <v>52446.718374999997</v>
          </cell>
          <cell r="BZ203">
            <v>0</v>
          </cell>
          <cell r="CA203">
            <v>1</v>
          </cell>
        </row>
        <row r="204">
          <cell r="B204" t="str">
            <v>г.Одинцово, Солнечная, 2а</v>
          </cell>
          <cell r="AN204">
            <v>33.17</v>
          </cell>
          <cell r="BO204">
            <v>117720.72246000002</v>
          </cell>
          <cell r="BP204">
            <v>0</v>
          </cell>
          <cell r="BQ204">
            <v>50003.762600000002</v>
          </cell>
          <cell r="BR204">
            <v>12967.07742</v>
          </cell>
          <cell r="BS204">
            <v>2712.0684799999999</v>
          </cell>
          <cell r="BT204">
            <v>5085.1284000000005</v>
          </cell>
          <cell r="BU204">
            <v>42460.822139999997</v>
          </cell>
          <cell r="BV204">
            <v>42291.317859999996</v>
          </cell>
          <cell r="BW204">
            <v>0</v>
          </cell>
          <cell r="BX204">
            <v>0</v>
          </cell>
          <cell r="BY204">
            <v>0</v>
          </cell>
          <cell r="BZ204">
            <v>7881.9490200000009</v>
          </cell>
          <cell r="CA204">
            <v>1</v>
          </cell>
        </row>
        <row r="205">
          <cell r="B205" t="str">
            <v>г.Одинцово, Солнечная, 3</v>
          </cell>
          <cell r="AN205">
            <v>27.19</v>
          </cell>
          <cell r="BO205">
            <v>137803.9516014235</v>
          </cell>
          <cell r="BP205">
            <v>178953.74270462635</v>
          </cell>
          <cell r="BQ205">
            <v>228397.29015421114</v>
          </cell>
          <cell r="BR205">
            <v>0</v>
          </cell>
          <cell r="BS205">
            <v>0</v>
          </cell>
          <cell r="BT205">
            <v>0</v>
          </cell>
          <cell r="BU205">
            <v>169384.02384341636</v>
          </cell>
          <cell r="BV205">
            <v>85170.497864768695</v>
          </cell>
          <cell r="BW205">
            <v>0</v>
          </cell>
          <cell r="BX205">
            <v>0</v>
          </cell>
          <cell r="BY205">
            <v>0</v>
          </cell>
          <cell r="BZ205">
            <v>7017.793831553975</v>
          </cell>
          <cell r="CA205">
            <v>2</v>
          </cell>
        </row>
        <row r="206">
          <cell r="B206" t="str">
            <v>г.Одинцово, Солнечная, 4</v>
          </cell>
          <cell r="AN206">
            <v>33.17</v>
          </cell>
          <cell r="BO206">
            <v>117072.68451000002</v>
          </cell>
          <cell r="BP206">
            <v>0</v>
          </cell>
          <cell r="BQ206">
            <v>49728.498099999997</v>
          </cell>
          <cell r="BR206">
            <v>12895.695269999998</v>
          </cell>
          <cell r="BS206">
            <v>2697.13888</v>
          </cell>
          <cell r="BT206">
            <v>5057.1354000000001</v>
          </cell>
          <cell r="BU206">
            <v>42227.080589999998</v>
          </cell>
          <cell r="BV206">
            <v>42058.509409999999</v>
          </cell>
          <cell r="BW206">
            <v>0</v>
          </cell>
          <cell r="BX206">
            <v>0</v>
          </cell>
          <cell r="BY206">
            <v>0</v>
          </cell>
          <cell r="BZ206">
            <v>7838.559870000001</v>
          </cell>
          <cell r="CA206">
            <v>1</v>
          </cell>
        </row>
        <row r="207">
          <cell r="B207" t="str">
            <v>г.Одинцово, Солнечная, 6</v>
          </cell>
          <cell r="AN207">
            <v>33.17</v>
          </cell>
          <cell r="BO207">
            <v>120701.69703000002</v>
          </cell>
          <cell r="BP207">
            <v>0</v>
          </cell>
          <cell r="BQ207">
            <v>51269.979299999999</v>
          </cell>
          <cell r="BR207">
            <v>13295.435309999999</v>
          </cell>
          <cell r="BS207">
            <v>2780.7446399999999</v>
          </cell>
          <cell r="BT207">
            <v>5213.8962000000001</v>
          </cell>
          <cell r="BU207">
            <v>43536.03327</v>
          </cell>
          <cell r="BV207">
            <v>43362.236729999997</v>
          </cell>
          <cell r="BW207">
            <v>0</v>
          </cell>
          <cell r="BX207">
            <v>0</v>
          </cell>
          <cell r="BY207">
            <v>0</v>
          </cell>
          <cell r="BZ207">
            <v>8081.5391100000015</v>
          </cell>
          <cell r="CA207">
            <v>1</v>
          </cell>
        </row>
        <row r="208">
          <cell r="B208" t="str">
            <v>г.Одинцово, Солнечная, 8</v>
          </cell>
          <cell r="AN208">
            <v>33.17</v>
          </cell>
          <cell r="BO208">
            <v>118405.79115000003</v>
          </cell>
          <cell r="BP208">
            <v>0</v>
          </cell>
          <cell r="BQ208">
            <v>50294.756500000003</v>
          </cell>
          <cell r="BR208">
            <v>13042.538549999999</v>
          </cell>
          <cell r="BS208">
            <v>2727.8512000000001</v>
          </cell>
          <cell r="BT208">
            <v>5114.7210000000005</v>
          </cell>
          <cell r="BU208">
            <v>42707.92035</v>
          </cell>
          <cell r="BV208">
            <v>42537.429649999998</v>
          </cell>
          <cell r="BW208">
            <v>0</v>
          </cell>
          <cell r="BX208">
            <v>0</v>
          </cell>
          <cell r="BY208">
            <v>0</v>
          </cell>
          <cell r="BZ208">
            <v>7927.8175500000016</v>
          </cell>
          <cell r="CA208">
            <v>1</v>
          </cell>
        </row>
        <row r="209">
          <cell r="B209" t="str">
            <v>г.Одинцово, Солнечная, 9</v>
          </cell>
          <cell r="AN209">
            <v>27.19</v>
          </cell>
          <cell r="BO209">
            <v>300260.43099672592</v>
          </cell>
          <cell r="BP209">
            <v>389921.53191935935</v>
          </cell>
          <cell r="BQ209">
            <v>497653.86248531431</v>
          </cell>
          <cell r="BR209">
            <v>0</v>
          </cell>
          <cell r="BS209">
            <v>0</v>
          </cell>
          <cell r="BT209">
            <v>0</v>
          </cell>
          <cell r="BU209">
            <v>369070.11310014222</v>
          </cell>
          <cell r="BV209">
            <v>185577.62749103204</v>
          </cell>
          <cell r="BW209">
            <v>0</v>
          </cell>
          <cell r="BX209">
            <v>0</v>
          </cell>
          <cell r="BY209">
            <v>0</v>
          </cell>
          <cell r="BZ209">
            <v>15291.040467425861</v>
          </cell>
          <cell r="CA209">
            <v>2</v>
          </cell>
        </row>
        <row r="210">
          <cell r="B210" t="str">
            <v>г.Одинцово, Солнечная, 10</v>
          </cell>
          <cell r="AN210">
            <v>33.17</v>
          </cell>
          <cell r="BO210">
            <v>118072.51449000003</v>
          </cell>
          <cell r="BP210">
            <v>0</v>
          </cell>
          <cell r="BQ210">
            <v>50153.191900000005</v>
          </cell>
          <cell r="BR210">
            <v>13005.827730000001</v>
          </cell>
          <cell r="BS210">
            <v>2720.1731200000004</v>
          </cell>
          <cell r="BT210">
            <v>5100.3246000000008</v>
          </cell>
          <cell r="BU210">
            <v>42587.71041</v>
          </cell>
          <cell r="BV210">
            <v>42417.699590000004</v>
          </cell>
          <cell r="BW210">
            <v>0</v>
          </cell>
          <cell r="BX210">
            <v>0</v>
          </cell>
          <cell r="BY210">
            <v>0</v>
          </cell>
          <cell r="BZ210">
            <v>7905.5031300000019</v>
          </cell>
          <cell r="CA210">
            <v>1</v>
          </cell>
        </row>
        <row r="211">
          <cell r="B211" t="str">
            <v>г.Одинцово, Солнечная, 12</v>
          </cell>
          <cell r="AN211">
            <v>33.17</v>
          </cell>
          <cell r="BO211">
            <v>121312.70424000004</v>
          </cell>
          <cell r="BP211">
            <v>0</v>
          </cell>
          <cell r="BQ211">
            <v>51529.514400000007</v>
          </cell>
          <cell r="BR211">
            <v>13362.73848</v>
          </cell>
          <cell r="BS211">
            <v>2794.8211200000001</v>
          </cell>
          <cell r="BT211">
            <v>5240.289600000001</v>
          </cell>
          <cell r="BU211">
            <v>43756.418160000001</v>
          </cell>
          <cell r="BV211">
            <v>43581.741840000002</v>
          </cell>
          <cell r="BW211">
            <v>0</v>
          </cell>
          <cell r="BX211">
            <v>0</v>
          </cell>
          <cell r="BY211">
            <v>0</v>
          </cell>
          <cell r="BZ211">
            <v>8122.4488800000017</v>
          </cell>
          <cell r="CA211">
            <v>1</v>
          </cell>
        </row>
        <row r="212">
          <cell r="B212" t="str">
            <v>г.Одинцово, Солнечная, 24</v>
          </cell>
          <cell r="AN212">
            <v>16.02</v>
          </cell>
          <cell r="BO212">
            <v>0</v>
          </cell>
          <cell r="BP212">
            <v>8899.7999999999993</v>
          </cell>
          <cell r="BQ212">
            <v>18402.047999999999</v>
          </cell>
          <cell r="BR212">
            <v>0</v>
          </cell>
          <cell r="BS212">
            <v>0</v>
          </cell>
          <cell r="BT212">
            <v>0</v>
          </cell>
          <cell r="BU212">
            <v>10953.599999999999</v>
          </cell>
          <cell r="BV212">
            <v>5613.72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2</v>
          </cell>
        </row>
        <row r="213">
          <cell r="B213" t="str">
            <v>г.Одинцово, Сосновая, 12</v>
          </cell>
          <cell r="AN213">
            <v>39.51</v>
          </cell>
          <cell r="BO213">
            <v>238631.67877224486</v>
          </cell>
          <cell r="BP213">
            <v>415527.79885714286</v>
          </cell>
          <cell r="BQ213">
            <v>652972.25534693873</v>
          </cell>
          <cell r="BR213">
            <v>0</v>
          </cell>
          <cell r="BS213">
            <v>0</v>
          </cell>
          <cell r="BT213">
            <v>0</v>
          </cell>
          <cell r="BU213">
            <v>320550.01626122452</v>
          </cell>
          <cell r="BV213">
            <v>158494.17470693876</v>
          </cell>
          <cell r="BW213">
            <v>91416.115748571421</v>
          </cell>
          <cell r="BX213">
            <v>290869.45919999998</v>
          </cell>
          <cell r="BY213">
            <v>0</v>
          </cell>
          <cell r="BZ213">
            <v>13059.445106938774</v>
          </cell>
          <cell r="CA213">
            <v>2</v>
          </cell>
        </row>
        <row r="214">
          <cell r="B214" t="str">
            <v>г.Одинцово, Сосновая, 30</v>
          </cell>
          <cell r="AN214">
            <v>39.28</v>
          </cell>
          <cell r="BO214">
            <v>359690.87510016432</v>
          </cell>
          <cell r="BP214">
            <v>624773.232183908</v>
          </cell>
          <cell r="BQ214">
            <v>981786.50771756982</v>
          </cell>
          <cell r="BR214">
            <v>0</v>
          </cell>
          <cell r="BS214">
            <v>0</v>
          </cell>
          <cell r="BT214">
            <v>0</v>
          </cell>
          <cell r="BU214">
            <v>481967.92197044339</v>
          </cell>
          <cell r="BV214">
            <v>238306.3614187192</v>
          </cell>
          <cell r="BW214">
            <v>137450.11108045978</v>
          </cell>
          <cell r="BX214">
            <v>437341.26252873574</v>
          </cell>
          <cell r="BY214">
            <v>0</v>
          </cell>
          <cell r="BZ214">
            <v>0</v>
          </cell>
          <cell r="CA214">
            <v>2</v>
          </cell>
        </row>
        <row r="215">
          <cell r="B215" t="str">
            <v>г.Одинцово, Союзная, 4</v>
          </cell>
          <cell r="AN215">
            <v>39.28</v>
          </cell>
          <cell r="BO215">
            <v>905092.54636453255</v>
          </cell>
          <cell r="BP215">
            <v>1572121.0482758626</v>
          </cell>
          <cell r="BQ215">
            <v>2470475.9330049269</v>
          </cell>
          <cell r="BR215">
            <v>0</v>
          </cell>
          <cell r="BS215">
            <v>0</v>
          </cell>
          <cell r="BT215">
            <v>0</v>
          </cell>
          <cell r="BU215">
            <v>1212779.094384237</v>
          </cell>
          <cell r="BV215">
            <v>599651.88555665035</v>
          </cell>
          <cell r="BW215">
            <v>345866.63062068977</v>
          </cell>
          <cell r="BX215">
            <v>1100484.7337931041</v>
          </cell>
          <cell r="BY215">
            <v>0</v>
          </cell>
          <cell r="BZ215">
            <v>0</v>
          </cell>
          <cell r="CA215">
            <v>2</v>
          </cell>
        </row>
        <row r="216">
          <cell r="B216" t="str">
            <v>г.Одинцово, Союзная, 10</v>
          </cell>
          <cell r="AN216">
            <v>39.51</v>
          </cell>
          <cell r="BO216">
            <v>452926.1625560816</v>
          </cell>
          <cell r="BP216">
            <v>788677.39748571417</v>
          </cell>
          <cell r="BQ216">
            <v>1239350.1960489794</v>
          </cell>
          <cell r="BR216">
            <v>0</v>
          </cell>
          <cell r="BS216">
            <v>0</v>
          </cell>
          <cell r="BT216">
            <v>0</v>
          </cell>
          <cell r="BU216">
            <v>608408.27806040819</v>
          </cell>
          <cell r="BV216">
            <v>300824.09304097958</v>
          </cell>
          <cell r="BW216">
            <v>173509.02744685713</v>
          </cell>
          <cell r="BX216">
            <v>552074.17823999992</v>
          </cell>
          <cell r="BY216">
            <v>0</v>
          </cell>
          <cell r="BZ216">
            <v>24787.003920979587</v>
          </cell>
          <cell r="CA216">
            <v>2</v>
          </cell>
        </row>
        <row r="217">
          <cell r="B217" t="str">
            <v>г.Одинцово, Союзная, 24</v>
          </cell>
          <cell r="AN217">
            <v>39.28</v>
          </cell>
          <cell r="BO217">
            <v>483129.31611691316</v>
          </cell>
          <cell r="BP217">
            <v>839182.43494252884</v>
          </cell>
          <cell r="BQ217">
            <v>1318715.2549096881</v>
          </cell>
          <cell r="BR217">
            <v>0</v>
          </cell>
          <cell r="BS217">
            <v>0</v>
          </cell>
          <cell r="BT217">
            <v>0</v>
          </cell>
          <cell r="BU217">
            <v>647369.30695566523</v>
          </cell>
          <cell r="BV217">
            <v>320088.15732807881</v>
          </cell>
          <cell r="BW217">
            <v>184620.13568735638</v>
          </cell>
          <cell r="BX217">
            <v>587427.70445977035</v>
          </cell>
          <cell r="BY217">
            <v>0</v>
          </cell>
          <cell r="BZ217">
            <v>0</v>
          </cell>
          <cell r="CA217">
            <v>2</v>
          </cell>
        </row>
        <row r="218">
          <cell r="B218" t="str">
            <v>г.Одинцово, Союзная, 28</v>
          </cell>
          <cell r="AN218">
            <v>27.19</v>
          </cell>
          <cell r="BO218">
            <v>188699.17282846977</v>
          </cell>
          <cell r="BP218">
            <v>245046.84249252672</v>
          </cell>
          <cell r="BQ218">
            <v>312751.40681755636</v>
          </cell>
          <cell r="BR218">
            <v>0</v>
          </cell>
          <cell r="BS218">
            <v>0</v>
          </cell>
          <cell r="BT218">
            <v>0</v>
          </cell>
          <cell r="BU218">
            <v>231942.7332683274</v>
          </cell>
          <cell r="BV218">
            <v>116626.57209537369</v>
          </cell>
          <cell r="BW218">
            <v>0</v>
          </cell>
          <cell r="BX218">
            <v>0</v>
          </cell>
          <cell r="BY218">
            <v>0</v>
          </cell>
          <cell r="BZ218">
            <v>9609.6800977461462</v>
          </cell>
          <cell r="CA218">
            <v>2</v>
          </cell>
        </row>
        <row r="219">
          <cell r="B219" t="str">
            <v>г.Одинцово, Союзная, 30</v>
          </cell>
          <cell r="AN219">
            <v>39.28</v>
          </cell>
          <cell r="BO219">
            <v>274856.96901149437</v>
          </cell>
          <cell r="BP219">
            <v>477419.05287356325</v>
          </cell>
          <cell r="BQ219">
            <v>750229.94022988516</v>
          </cell>
          <cell r="BR219">
            <v>0</v>
          </cell>
          <cell r="BS219">
            <v>0</v>
          </cell>
          <cell r="BT219">
            <v>0</v>
          </cell>
          <cell r="BU219">
            <v>368294.69793103455</v>
          </cell>
          <cell r="BV219">
            <v>182101.26731034482</v>
          </cell>
          <cell r="BW219">
            <v>105032.19163218392</v>
          </cell>
          <cell r="BX219">
            <v>334193.33701149438</v>
          </cell>
          <cell r="BY219">
            <v>0</v>
          </cell>
          <cell r="BZ219">
            <v>0</v>
          </cell>
          <cell r="CA219">
            <v>2</v>
          </cell>
        </row>
        <row r="220">
          <cell r="B220" t="str">
            <v>г.Одинцово, Союзная, 36</v>
          </cell>
          <cell r="AN220">
            <v>39.28</v>
          </cell>
          <cell r="BO220">
            <v>276629.70314614131</v>
          </cell>
          <cell r="BP220">
            <v>480498.24367816088</v>
          </cell>
          <cell r="BQ220">
            <v>755068.66863711004</v>
          </cell>
          <cell r="BR220">
            <v>0</v>
          </cell>
          <cell r="BS220">
            <v>0</v>
          </cell>
          <cell r="BT220">
            <v>0</v>
          </cell>
          <cell r="BU220">
            <v>370670.07369458134</v>
          </cell>
          <cell r="BV220">
            <v>183275.75866009851</v>
          </cell>
          <cell r="BW220">
            <v>105709.61360919541</v>
          </cell>
          <cell r="BX220">
            <v>336348.77057471272</v>
          </cell>
          <cell r="BY220">
            <v>0</v>
          </cell>
          <cell r="BZ220">
            <v>0</v>
          </cell>
          <cell r="CA220">
            <v>2</v>
          </cell>
        </row>
        <row r="221">
          <cell r="B221" t="str">
            <v>г.Одинцово, Чикина, 17</v>
          </cell>
          <cell r="AN221">
            <v>48.16</v>
          </cell>
          <cell r="BO221">
            <v>917723.51174999995</v>
          </cell>
          <cell r="BP221">
            <v>0</v>
          </cell>
          <cell r="BQ221">
            <v>352327.09620000003</v>
          </cell>
          <cell r="BR221">
            <v>75287.773350000003</v>
          </cell>
          <cell r="BS221">
            <v>15746.4624</v>
          </cell>
          <cell r="BT221">
            <v>42810.694649999998</v>
          </cell>
          <cell r="BU221">
            <v>246530.55194999999</v>
          </cell>
          <cell r="BV221">
            <v>245546.39805000005</v>
          </cell>
          <cell r="BW221">
            <v>132860.77650000004</v>
          </cell>
          <cell r="BX221">
            <v>317881.70970000001</v>
          </cell>
          <cell r="BY221">
            <v>23127.616649999996</v>
          </cell>
          <cell r="BZ221">
            <v>0</v>
          </cell>
          <cell r="CA221">
            <v>1</v>
          </cell>
        </row>
        <row r="222">
          <cell r="B222" t="str">
            <v>п.Огарево, Огарево, 4</v>
          </cell>
          <cell r="AN222">
            <v>33.17</v>
          </cell>
          <cell r="BO222">
            <v>382958.95232100005</v>
          </cell>
          <cell r="BP222">
            <v>0</v>
          </cell>
          <cell r="BQ222">
            <v>162667.94951000001</v>
          </cell>
          <cell r="BR222">
            <v>42183.383516999995</v>
          </cell>
          <cell r="BS222">
            <v>8822.6684480000004</v>
          </cell>
          <cell r="BT222">
            <v>16542.503340000003</v>
          </cell>
          <cell r="BU222">
            <v>138129.90288899999</v>
          </cell>
          <cell r="BV222">
            <v>137578.48611100001</v>
          </cell>
          <cell r="BW222">
            <v>0</v>
          </cell>
          <cell r="BX222">
            <v>0</v>
          </cell>
          <cell r="BY222">
            <v>0</v>
          </cell>
          <cell r="BZ222">
            <v>25640.880177000003</v>
          </cell>
          <cell r="CA222">
            <v>1</v>
          </cell>
        </row>
        <row r="223">
          <cell r="B223" t="str">
            <v>п.Огарево, Огарево, 6</v>
          </cell>
          <cell r="AN223">
            <v>33.17</v>
          </cell>
          <cell r="BO223">
            <v>624836.33985300013</v>
          </cell>
          <cell r="BP223">
            <v>0</v>
          </cell>
          <cell r="BQ223">
            <v>265409.24443000002</v>
          </cell>
          <cell r="BR223">
            <v>68826.465081000002</v>
          </cell>
          <cell r="BS223">
            <v>14395.077664</v>
          </cell>
          <cell r="BT223">
            <v>26990.770620000003</v>
          </cell>
          <cell r="BU223">
            <v>225372.93467699998</v>
          </cell>
          <cell r="BV223">
            <v>224473.24232300001</v>
          </cell>
          <cell r="BW223">
            <v>0</v>
          </cell>
          <cell r="BX223">
            <v>0</v>
          </cell>
          <cell r="BY223">
            <v>0</v>
          </cell>
          <cell r="BZ223">
            <v>41835.694461000006</v>
          </cell>
          <cell r="CA223">
            <v>1</v>
          </cell>
        </row>
        <row r="224">
          <cell r="B224" t="str">
            <v>п.Усово-Тупик, Усово-Тупик, 1</v>
          </cell>
          <cell r="AN224">
            <v>48.16</v>
          </cell>
          <cell r="BO224">
            <v>945907.80391499971</v>
          </cell>
          <cell r="BP224">
            <v>0</v>
          </cell>
          <cell r="BQ224">
            <v>363147.44643599994</v>
          </cell>
          <cell r="BR224">
            <v>77599.943162999989</v>
          </cell>
          <cell r="BS224">
            <v>16230.053471999998</v>
          </cell>
          <cell r="BT224">
            <v>44125.457876999993</v>
          </cell>
          <cell r="BU224">
            <v>254101.77467099996</v>
          </cell>
          <cell r="BV224">
            <v>253087.39632900001</v>
          </cell>
          <cell r="BW224">
            <v>136941.07617000001</v>
          </cell>
          <cell r="BX224">
            <v>327644.20446599997</v>
          </cell>
          <cell r="BY224">
            <v>23837.89103699999</v>
          </cell>
          <cell r="BZ224">
            <v>0</v>
          </cell>
          <cell r="CA224">
            <v>1</v>
          </cell>
        </row>
        <row r="225">
          <cell r="B225" t="str">
            <v>п.Усово-Тупик, Усово-Тупик, 3</v>
          </cell>
          <cell r="AN225">
            <v>26.91</v>
          </cell>
          <cell r="BO225">
            <v>89126.25953000001</v>
          </cell>
          <cell r="BP225">
            <v>0</v>
          </cell>
          <cell r="BQ225">
            <v>96429.81985</v>
          </cell>
          <cell r="BR225">
            <v>17460.07389</v>
          </cell>
          <cell r="BS225">
            <v>2054.1263399999998</v>
          </cell>
          <cell r="BT225">
            <v>5477.6702399999995</v>
          </cell>
          <cell r="BU225">
            <v>56260.238089999999</v>
          </cell>
          <cell r="BV225">
            <v>29670.713800000001</v>
          </cell>
          <cell r="BW225">
            <v>0</v>
          </cell>
          <cell r="BX225">
            <v>0</v>
          </cell>
          <cell r="BY225">
            <v>0</v>
          </cell>
          <cell r="BZ225">
            <v>10612.986089999999</v>
          </cell>
          <cell r="CA225">
            <v>1</v>
          </cell>
        </row>
        <row r="226">
          <cell r="B226" t="str">
            <v>п.Усово-Тупик, Усово-Тупик, 5</v>
          </cell>
          <cell r="AN226">
            <v>26.91</v>
          </cell>
          <cell r="BO226">
            <v>93137.513799000008</v>
          </cell>
          <cell r="BP226">
            <v>0</v>
          </cell>
          <cell r="BQ226">
            <v>100769.78125499999</v>
          </cell>
          <cell r="BR226">
            <v>18245.889386999999</v>
          </cell>
          <cell r="BS226">
            <v>2146.5752219999995</v>
          </cell>
          <cell r="BT226">
            <v>5724.2005919999992</v>
          </cell>
          <cell r="BU226">
            <v>58792.310246999994</v>
          </cell>
          <cell r="BV226">
            <v>31006.08654</v>
          </cell>
          <cell r="BW226">
            <v>0</v>
          </cell>
          <cell r="BX226">
            <v>0</v>
          </cell>
          <cell r="BY226">
            <v>0</v>
          </cell>
          <cell r="BZ226">
            <v>11090.638646999998</v>
          </cell>
          <cell r="CA226">
            <v>1</v>
          </cell>
        </row>
        <row r="227">
          <cell r="B227" t="str">
            <v>п.Усово-Тупик, Усово-Тупик, 9</v>
          </cell>
          <cell r="AN227">
            <v>48.16</v>
          </cell>
          <cell r="BO227">
            <v>1440265.3102999998</v>
          </cell>
          <cell r="BP227">
            <v>0</v>
          </cell>
          <cell r="BQ227">
            <v>552938.31752000004</v>
          </cell>
          <cell r="BR227">
            <v>118155.81365999999</v>
          </cell>
          <cell r="BS227">
            <v>24712.32704</v>
          </cell>
          <cell r="BT227">
            <v>67186.639139999985</v>
          </cell>
          <cell r="BU227">
            <v>386902.37021999998</v>
          </cell>
          <cell r="BV227">
            <v>385357.84978000005</v>
          </cell>
          <cell r="BW227">
            <v>208510.25940000004</v>
          </cell>
          <cell r="BX227">
            <v>498880.10212</v>
          </cell>
          <cell r="BY227">
            <v>36296.230339999987</v>
          </cell>
          <cell r="BZ227">
            <v>0</v>
          </cell>
          <cell r="CA227">
            <v>1</v>
          </cell>
        </row>
        <row r="228">
          <cell r="B228" t="str">
            <v>п.Усово-Тупик, Усово-Тупик, 11</v>
          </cell>
          <cell r="AN228">
            <v>33.17</v>
          </cell>
          <cell r="BO228">
            <v>459162.66063000011</v>
          </cell>
          <cell r="BP228">
            <v>0</v>
          </cell>
          <cell r="BQ228">
            <v>195036.69530000002</v>
          </cell>
          <cell r="BR228">
            <v>50577.312510000003</v>
          </cell>
          <cell r="BS228">
            <v>10578.26144</v>
          </cell>
          <cell r="BT228">
            <v>19834.240200000004</v>
          </cell>
          <cell r="BU228">
            <v>165615.90567000001</v>
          </cell>
          <cell r="BV228">
            <v>164954.76433000001</v>
          </cell>
          <cell r="BW228">
            <v>0</v>
          </cell>
          <cell r="BX228">
            <v>0</v>
          </cell>
          <cell r="BY228">
            <v>0</v>
          </cell>
          <cell r="BZ228">
            <v>30743.072310000007</v>
          </cell>
          <cell r="CA228">
            <v>1</v>
          </cell>
        </row>
        <row r="229">
          <cell r="B229" t="str">
            <v>п.Усово-Тупик, Усово-Тупик, 12</v>
          </cell>
          <cell r="AN229">
            <v>33.17</v>
          </cell>
          <cell r="BO229">
            <v>503692.12548000016</v>
          </cell>
          <cell r="BP229">
            <v>0</v>
          </cell>
          <cell r="BQ229">
            <v>213951.29880000002</v>
          </cell>
          <cell r="BR229">
            <v>55482.285960000001</v>
          </cell>
          <cell r="BS229">
            <v>11604.13824</v>
          </cell>
          <cell r="BT229">
            <v>21757.759200000004</v>
          </cell>
          <cell r="BU229">
            <v>181677.28932000001</v>
          </cell>
          <cell r="BV229">
            <v>180952.03068</v>
          </cell>
          <cell r="BW229">
            <v>0</v>
          </cell>
          <cell r="BX229">
            <v>0</v>
          </cell>
          <cell r="BY229">
            <v>0</v>
          </cell>
          <cell r="BZ229">
            <v>33724.526760000008</v>
          </cell>
          <cell r="CA229">
            <v>1</v>
          </cell>
        </row>
        <row r="230">
          <cell r="B230" t="str">
            <v>п.Усово-Тупик, Усово-Тупик, 13</v>
          </cell>
          <cell r="AN230">
            <v>48.16</v>
          </cell>
          <cell r="BO230">
            <v>739921.57334999985</v>
          </cell>
          <cell r="BP230">
            <v>0</v>
          </cell>
          <cell r="BQ230">
            <v>284066.40564000001</v>
          </cell>
          <cell r="BR230">
            <v>60701.340869999993</v>
          </cell>
          <cell r="BS230">
            <v>12695.705279999998</v>
          </cell>
          <cell r="BT230">
            <v>34516.448729999996</v>
          </cell>
          <cell r="BU230">
            <v>198767.13578999997</v>
          </cell>
          <cell r="BV230">
            <v>197973.65421000004</v>
          </cell>
          <cell r="BW230">
            <v>107120.01330000001</v>
          </cell>
          <cell r="BX230">
            <v>256294.55033999999</v>
          </cell>
          <cell r="BY230">
            <v>18646.817129999996</v>
          </cell>
          <cell r="BZ230">
            <v>0</v>
          </cell>
          <cell r="CA230">
            <v>1</v>
          </cell>
        </row>
        <row r="231">
          <cell r="B231" t="str">
            <v>п.Усово-Тупик, Усово-Тупик, 20</v>
          </cell>
          <cell r="AN231">
            <v>33.17</v>
          </cell>
          <cell r="BO231">
            <v>574568.96184000012</v>
          </cell>
          <cell r="BP231">
            <v>0</v>
          </cell>
          <cell r="BQ231">
            <v>244057.37040000001</v>
          </cell>
          <cell r="BR231">
            <v>63289.453679999999</v>
          </cell>
          <cell r="BS231">
            <v>13237.009919999999</v>
          </cell>
          <cell r="BT231">
            <v>24819.393600000003</v>
          </cell>
          <cell r="BU231">
            <v>207241.93655999997</v>
          </cell>
          <cell r="BV231">
            <v>206414.62344</v>
          </cell>
          <cell r="BW231">
            <v>0</v>
          </cell>
          <cell r="BX231">
            <v>0</v>
          </cell>
          <cell r="BY231">
            <v>0</v>
          </cell>
          <cell r="BZ231">
            <v>38470.060080000003</v>
          </cell>
          <cell r="CA231">
            <v>1</v>
          </cell>
        </row>
        <row r="232">
          <cell r="B232" t="str">
            <v>УСОВО, Усово, 62</v>
          </cell>
          <cell r="AN232">
            <v>26.91</v>
          </cell>
          <cell r="BO232">
            <v>37332.877780000003</v>
          </cell>
          <cell r="BP232">
            <v>0</v>
          </cell>
          <cell r="BQ232">
            <v>40392.166100000002</v>
          </cell>
          <cell r="BR232">
            <v>7313.61114</v>
          </cell>
          <cell r="BS232">
            <v>860.4248399999999</v>
          </cell>
          <cell r="BT232">
            <v>2294.4662400000002</v>
          </cell>
          <cell r="BU232">
            <v>23566.08034</v>
          </cell>
          <cell r="BV232">
            <v>12428.358800000002</v>
          </cell>
          <cell r="BW232">
            <v>0</v>
          </cell>
          <cell r="BX232">
            <v>0</v>
          </cell>
          <cell r="BY232">
            <v>0</v>
          </cell>
          <cell r="BZ232">
            <v>4445.5283399999998</v>
          </cell>
          <cell r="CA232">
            <v>1</v>
          </cell>
        </row>
        <row r="233">
          <cell r="B233" t="str">
            <v>с.Жаворонки, 7 Советская, 41</v>
          </cell>
          <cell r="AN233">
            <v>15</v>
          </cell>
          <cell r="BO233">
            <v>0</v>
          </cell>
          <cell r="BP233">
            <v>17982</v>
          </cell>
          <cell r="BQ233">
            <v>34345.620000000003</v>
          </cell>
          <cell r="BR233">
            <v>0</v>
          </cell>
          <cell r="BS233">
            <v>0</v>
          </cell>
          <cell r="BT233">
            <v>0</v>
          </cell>
          <cell r="BU233">
            <v>23976</v>
          </cell>
          <cell r="BV233">
            <v>12287.7</v>
          </cell>
          <cell r="BW233">
            <v>0</v>
          </cell>
          <cell r="BX233">
            <v>0</v>
          </cell>
          <cell r="BY233">
            <v>0</v>
          </cell>
          <cell r="BZ233">
            <v>1318.68</v>
          </cell>
          <cell r="CA233">
            <v>2</v>
          </cell>
        </row>
        <row r="234">
          <cell r="B234" t="str">
            <v>с.Покровское, Дачная, 17</v>
          </cell>
          <cell r="AN234">
            <v>19.940000000000001</v>
          </cell>
          <cell r="BO234">
            <v>9111.9600000000009</v>
          </cell>
          <cell r="BP234">
            <v>11915.639999999998</v>
          </cell>
          <cell r="BQ234">
            <v>20709</v>
          </cell>
          <cell r="BR234">
            <v>0</v>
          </cell>
          <cell r="BS234">
            <v>0</v>
          </cell>
          <cell r="BT234">
            <v>0</v>
          </cell>
          <cell r="BU234">
            <v>13285.62</v>
          </cell>
          <cell r="BV234">
            <v>8506.619999999999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</v>
          </cell>
        </row>
        <row r="235">
          <cell r="B235" t="str">
            <v>с.Покровское, Дачная, 17а</v>
          </cell>
          <cell r="AN235">
            <v>19.940000000000001</v>
          </cell>
          <cell r="BO235">
            <v>6023.16</v>
          </cell>
          <cell r="BP235">
            <v>7876.4399999999978</v>
          </cell>
          <cell r="BQ235">
            <v>13689</v>
          </cell>
          <cell r="BR235">
            <v>0</v>
          </cell>
          <cell r="BS235">
            <v>0</v>
          </cell>
          <cell r="BT235">
            <v>0</v>
          </cell>
          <cell r="BU235">
            <v>8782.02</v>
          </cell>
          <cell r="BV235">
            <v>5623.0199999999995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</v>
          </cell>
        </row>
        <row r="236">
          <cell r="B236"/>
          <cell r="A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  <cell r="BZ23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B45" t="str">
            <v>ВНИИССОК п., Березовая, 1</v>
          </cell>
          <cell r="J45">
            <v>41.47</v>
          </cell>
          <cell r="AU45">
            <v>101732.75999999998</v>
          </cell>
          <cell r="AV45">
            <v>81386.208000000013</v>
          </cell>
          <cell r="AW45">
            <v>118488.74400000001</v>
          </cell>
          <cell r="AX45">
            <v>52661.664000000004</v>
          </cell>
          <cell r="AY45">
            <v>51464.808000000005</v>
          </cell>
          <cell r="AZ45">
            <v>169953.55199999997</v>
          </cell>
          <cell r="BA45">
            <v>56252.231999999996</v>
          </cell>
          <cell r="BB45">
            <v>138835.296</v>
          </cell>
          <cell r="BC45">
            <v>37102.536</v>
          </cell>
          <cell r="BD45">
            <v>59842.799999999996</v>
          </cell>
          <cell r="BE45">
            <v>31118.256000000001</v>
          </cell>
          <cell r="BF45">
            <v>53858.51999999999</v>
          </cell>
          <cell r="BG45">
            <v>557734.89599999995</v>
          </cell>
          <cell r="BH45">
            <v>232190.06399999998</v>
          </cell>
          <cell r="BI45">
            <v>23937.119999999999</v>
          </cell>
          <cell r="BJ45">
            <v>434458.72799999989</v>
          </cell>
          <cell r="BK45">
            <v>186709.53599999999</v>
          </cell>
          <cell r="BL45">
            <v>219024.64799999996</v>
          </cell>
          <cell r="BM45">
            <v>274080.02399999998</v>
          </cell>
          <cell r="BN45">
            <v>963469.08</v>
          </cell>
          <cell r="BO45">
            <v>0</v>
          </cell>
          <cell r="BP45">
            <v>410521.60800000001</v>
          </cell>
          <cell r="BQ45">
            <v>573294.02399999986</v>
          </cell>
          <cell r="BR45">
            <v>23937.119999999999</v>
          </cell>
          <cell r="BS45">
            <v>51464.80799999999</v>
          </cell>
          <cell r="BT45">
            <v>59842.799999999996</v>
          </cell>
        </row>
        <row r="46">
          <cell r="B46" t="str">
            <v>ВНИИССОК п., Березовая, 2</v>
          </cell>
          <cell r="J46">
            <v>41.47</v>
          </cell>
          <cell r="AU46">
            <v>124193.772</v>
          </cell>
          <cell r="AV46">
            <v>99355.017600000021</v>
          </cell>
          <cell r="AW46">
            <v>144649.21680000002</v>
          </cell>
          <cell r="AX46">
            <v>64288.540800000002</v>
          </cell>
          <cell r="AY46">
            <v>62827.437600000005</v>
          </cell>
          <cell r="AZ46">
            <v>207476.6544</v>
          </cell>
          <cell r="BA46">
            <v>68671.85040000001</v>
          </cell>
          <cell r="BB46">
            <v>169487.97120000003</v>
          </cell>
          <cell r="BC46">
            <v>45294.19920000001</v>
          </cell>
          <cell r="BD46">
            <v>73055.16</v>
          </cell>
          <cell r="BE46">
            <v>37988.683199999999</v>
          </cell>
          <cell r="BF46">
            <v>65749.644</v>
          </cell>
          <cell r="BG46">
            <v>680874.09120000002</v>
          </cell>
          <cell r="BH46">
            <v>283454.02080000006</v>
          </cell>
          <cell r="BI46">
            <v>29222.063999999998</v>
          </cell>
          <cell r="BJ46">
            <v>530380.46160000004</v>
          </cell>
          <cell r="BK46">
            <v>227932.0992</v>
          </cell>
          <cell r="BL46">
            <v>267381.88559999998</v>
          </cell>
          <cell r="BM46">
            <v>334592.63280000002</v>
          </cell>
          <cell r="BN46">
            <v>1176188.0760000001</v>
          </cell>
          <cell r="BO46">
            <v>0</v>
          </cell>
          <cell r="BP46">
            <v>501158.39760000003</v>
          </cell>
          <cell r="BQ46">
            <v>699868.43279999995</v>
          </cell>
          <cell r="BR46">
            <v>29222.063999999998</v>
          </cell>
          <cell r="BS46">
            <v>62827.437600000005</v>
          </cell>
          <cell r="BT46">
            <v>73055.16</v>
          </cell>
        </row>
        <row r="47">
          <cell r="B47" t="str">
            <v>ВНИИССОК п., Березовая, 4</v>
          </cell>
          <cell r="J47">
            <v>41.47</v>
          </cell>
          <cell r="AU47">
            <v>148905.71999999997</v>
          </cell>
          <cell r="AV47">
            <v>119124.57600000003</v>
          </cell>
          <cell r="AW47">
            <v>173431.36800000002</v>
          </cell>
          <cell r="AX47">
            <v>77080.608000000007</v>
          </cell>
          <cell r="AY47">
            <v>75328.776000000013</v>
          </cell>
          <cell r="AZ47">
            <v>248760.14399999997</v>
          </cell>
          <cell r="BA47">
            <v>82336.104000000007</v>
          </cell>
          <cell r="BB47">
            <v>203212.51200000005</v>
          </cell>
          <cell r="BC47">
            <v>54306.792000000009</v>
          </cell>
          <cell r="BD47">
            <v>87591.6</v>
          </cell>
          <cell r="BE47">
            <v>45547.632000000005</v>
          </cell>
          <cell r="BF47">
            <v>78832.44</v>
          </cell>
          <cell r="BG47">
            <v>816353.71200000006</v>
          </cell>
          <cell r="BH47">
            <v>339855.40800000005</v>
          </cell>
          <cell r="BI47">
            <v>35036.639999999999</v>
          </cell>
          <cell r="BJ47">
            <v>635915.01599999995</v>
          </cell>
          <cell r="BK47">
            <v>273285.79200000002</v>
          </cell>
          <cell r="BL47">
            <v>320585.25599999999</v>
          </cell>
          <cell r="BM47">
            <v>401169.52800000005</v>
          </cell>
          <cell r="BN47">
            <v>1410224.7600000002</v>
          </cell>
          <cell r="BO47">
            <v>0</v>
          </cell>
          <cell r="BP47">
            <v>600878.37599999993</v>
          </cell>
          <cell r="BQ47">
            <v>839127.52799999993</v>
          </cell>
          <cell r="BR47">
            <v>35036.639999999999</v>
          </cell>
          <cell r="BS47">
            <v>75328.775999999998</v>
          </cell>
          <cell r="BT47">
            <v>87591.6</v>
          </cell>
        </row>
        <row r="48">
          <cell r="B48" t="str">
            <v>ВНИИССОК п., Березовая, 5</v>
          </cell>
          <cell r="J48">
            <v>41.47</v>
          </cell>
          <cell r="AU48">
            <v>114061.19399999999</v>
          </cell>
          <cell r="AV48">
            <v>91248.955200000011</v>
          </cell>
          <cell r="AW48">
            <v>132847.74359999999</v>
          </cell>
          <cell r="AX48">
            <v>59043.441600000006</v>
          </cell>
          <cell r="AY48">
            <v>57701.545200000008</v>
          </cell>
          <cell r="AZ48">
            <v>190549.28879999998</v>
          </cell>
          <cell r="BA48">
            <v>63069.130799999999</v>
          </cell>
          <cell r="BB48">
            <v>155659.98240000001</v>
          </cell>
          <cell r="BC48">
            <v>41598.788400000005</v>
          </cell>
          <cell r="BD48">
            <v>67094.819999999992</v>
          </cell>
          <cell r="BE48">
            <v>34889.306400000001</v>
          </cell>
          <cell r="BF48">
            <v>60385.337999999989</v>
          </cell>
          <cell r="BG48">
            <v>625323.72239999997</v>
          </cell>
          <cell r="BH48">
            <v>260327.90159999998</v>
          </cell>
          <cell r="BI48">
            <v>26837.928</v>
          </cell>
          <cell r="BJ48">
            <v>487108.39319999999</v>
          </cell>
          <cell r="BK48">
            <v>209335.83840000001</v>
          </cell>
          <cell r="BL48">
            <v>245567.04119999995</v>
          </cell>
          <cell r="BM48">
            <v>307294.27559999999</v>
          </cell>
          <cell r="BN48">
            <v>1080226.602</v>
          </cell>
          <cell r="BO48">
            <v>0</v>
          </cell>
          <cell r="BP48">
            <v>460270.46519999992</v>
          </cell>
          <cell r="BQ48">
            <v>642768.37559999991</v>
          </cell>
          <cell r="BR48">
            <v>26837.928</v>
          </cell>
          <cell r="BS48">
            <v>57701.545199999993</v>
          </cell>
          <cell r="BT48">
            <v>67094.819999999992</v>
          </cell>
        </row>
        <row r="49">
          <cell r="B49" t="str">
            <v>ВНИИССОК п., Березовая, 6</v>
          </cell>
          <cell r="J49">
            <v>41.47</v>
          </cell>
          <cell r="AU49">
            <v>215491.31999999995</v>
          </cell>
          <cell r="AV49">
            <v>172393.05600000001</v>
          </cell>
          <cell r="AW49">
            <v>250984.00799999997</v>
          </cell>
          <cell r="AX49">
            <v>111548.448</v>
          </cell>
          <cell r="AY49">
            <v>109013.25599999999</v>
          </cell>
          <cell r="AZ49">
            <v>359997.26399999997</v>
          </cell>
          <cell r="BA49">
            <v>119154.024</v>
          </cell>
          <cell r="BB49">
            <v>294082.272</v>
          </cell>
          <cell r="BC49">
            <v>78590.952000000019</v>
          </cell>
          <cell r="BD49">
            <v>126759.59999999999</v>
          </cell>
          <cell r="BE49">
            <v>65914.991999999998</v>
          </cell>
          <cell r="BF49">
            <v>114083.63999999997</v>
          </cell>
          <cell r="BG49">
            <v>1181399.4719999998</v>
          </cell>
          <cell r="BH49">
            <v>491827.24800000002</v>
          </cell>
          <cell r="BI49">
            <v>50703.839999999997</v>
          </cell>
          <cell r="BJ49">
            <v>920274.69599999988</v>
          </cell>
          <cell r="BK49">
            <v>395489.95199999999</v>
          </cell>
          <cell r="BL49">
            <v>463940.13599999994</v>
          </cell>
          <cell r="BM49">
            <v>580558.96799999999</v>
          </cell>
          <cell r="BN49">
            <v>2040829.56</v>
          </cell>
          <cell r="BO49">
            <v>0</v>
          </cell>
          <cell r="BP49">
            <v>869570.8559999998</v>
          </cell>
          <cell r="BQ49">
            <v>1214356.9679999996</v>
          </cell>
          <cell r="BR49">
            <v>50703.839999999997</v>
          </cell>
          <cell r="BS49">
            <v>109013.25599999999</v>
          </cell>
          <cell r="BT49">
            <v>126759.59999999999</v>
          </cell>
        </row>
        <row r="50">
          <cell r="B50" t="str">
            <v>ВНИИССОК п., Березовая, 7</v>
          </cell>
          <cell r="J50">
            <v>41.47</v>
          </cell>
          <cell r="AU50">
            <v>113966.63999999998</v>
          </cell>
          <cell r="AV50">
            <v>91173.312000000034</v>
          </cell>
          <cell r="AW50">
            <v>132737.61600000004</v>
          </cell>
          <cell r="AX50">
            <v>58994.496000000006</v>
          </cell>
          <cell r="AY50">
            <v>57653.712000000007</v>
          </cell>
          <cell r="AZ50">
            <v>190391.32799999998</v>
          </cell>
          <cell r="BA50">
            <v>63016.848000000005</v>
          </cell>
          <cell r="BB50">
            <v>155530.94400000002</v>
          </cell>
          <cell r="BC50">
            <v>41564.304000000011</v>
          </cell>
          <cell r="BD50">
            <v>67039.200000000012</v>
          </cell>
          <cell r="BE50">
            <v>34860.384000000005</v>
          </cell>
          <cell r="BF50">
            <v>60335.28</v>
          </cell>
          <cell r="BG50">
            <v>624805.34400000004</v>
          </cell>
          <cell r="BH50">
            <v>260112.09600000002</v>
          </cell>
          <cell r="BI50">
            <v>26815.680000000004</v>
          </cell>
          <cell r="BJ50">
            <v>486704.592</v>
          </cell>
          <cell r="BK50">
            <v>209162.30400000003</v>
          </cell>
          <cell r="BL50">
            <v>245363.47199999998</v>
          </cell>
          <cell r="BM50">
            <v>307039.53600000002</v>
          </cell>
          <cell r="BN50">
            <v>1079331.1200000001</v>
          </cell>
          <cell r="BO50">
            <v>0</v>
          </cell>
          <cell r="BP50">
            <v>459888.91200000001</v>
          </cell>
          <cell r="BQ50">
            <v>642235.53599999996</v>
          </cell>
          <cell r="BR50">
            <v>26815.680000000004</v>
          </cell>
          <cell r="BS50">
            <v>57653.712000000007</v>
          </cell>
          <cell r="BT50">
            <v>67039.200000000012</v>
          </cell>
        </row>
        <row r="51">
          <cell r="B51" t="str">
            <v>ВНИИССОК п., Березовая, 8</v>
          </cell>
          <cell r="J51">
            <v>41.47</v>
          </cell>
          <cell r="AU51">
            <v>207765.84</v>
          </cell>
          <cell r="AV51">
            <v>166212.67200000005</v>
          </cell>
          <cell r="AW51">
            <v>241986.09600000002</v>
          </cell>
          <cell r="AX51">
            <v>107549.37600000002</v>
          </cell>
          <cell r="AY51">
            <v>105105.07200000001</v>
          </cell>
          <cell r="AZ51">
            <v>347091.16800000001</v>
          </cell>
          <cell r="BA51">
            <v>114882.28800000002</v>
          </cell>
          <cell r="BB51">
            <v>283539.26400000008</v>
          </cell>
          <cell r="BC51">
            <v>75773.424000000014</v>
          </cell>
          <cell r="BD51">
            <v>122215.20000000001</v>
          </cell>
          <cell r="BE51">
            <v>63551.904000000002</v>
          </cell>
          <cell r="BF51">
            <v>109993.68</v>
          </cell>
          <cell r="BG51">
            <v>1139045.6640000001</v>
          </cell>
          <cell r="BH51">
            <v>474194.97600000008</v>
          </cell>
          <cell r="BI51">
            <v>48886.080000000002</v>
          </cell>
          <cell r="BJ51">
            <v>887282.35199999996</v>
          </cell>
          <cell r="BK51">
            <v>381311.424</v>
          </cell>
          <cell r="BL51">
            <v>447307.63199999998</v>
          </cell>
          <cell r="BM51">
            <v>559745.61600000004</v>
          </cell>
          <cell r="BN51">
            <v>1967664.7200000002</v>
          </cell>
          <cell r="BO51">
            <v>0</v>
          </cell>
          <cell r="BP51">
            <v>838396.272</v>
          </cell>
          <cell r="BQ51">
            <v>1170821.6159999997</v>
          </cell>
          <cell r="BR51">
            <v>48886.080000000002</v>
          </cell>
          <cell r="BS51">
            <v>105105.07199999999</v>
          </cell>
          <cell r="BT51">
            <v>122215.20000000001</v>
          </cell>
        </row>
        <row r="52">
          <cell r="B52" t="str">
            <v>ВНИИССОК п., Березовая, 9</v>
          </cell>
          <cell r="J52">
            <v>41.47</v>
          </cell>
          <cell r="AU52">
            <v>113261.81999999998</v>
          </cell>
          <cell r="AV52">
            <v>90609.456000000035</v>
          </cell>
          <cell r="AW52">
            <v>131916.70800000001</v>
          </cell>
          <cell r="AX52">
            <v>58629.648000000016</v>
          </cell>
          <cell r="AY52">
            <v>57297.15600000001</v>
          </cell>
          <cell r="AZ52">
            <v>189213.864</v>
          </cell>
          <cell r="BA52">
            <v>62627.124000000011</v>
          </cell>
          <cell r="BB52">
            <v>154569.07200000001</v>
          </cell>
          <cell r="BC52">
            <v>41307.252000000008</v>
          </cell>
          <cell r="BD52">
            <v>66624.600000000006</v>
          </cell>
          <cell r="BE52">
            <v>34644.792000000001</v>
          </cell>
          <cell r="BF52">
            <v>59962.139999999992</v>
          </cell>
          <cell r="BG52">
            <v>620941.272</v>
          </cell>
          <cell r="BH52">
            <v>258503.44800000003</v>
          </cell>
          <cell r="BI52">
            <v>26649.840000000004</v>
          </cell>
          <cell r="BJ52">
            <v>483694.59600000002</v>
          </cell>
          <cell r="BK52">
            <v>207868.75200000001</v>
          </cell>
          <cell r="BL52">
            <v>243846.03600000002</v>
          </cell>
          <cell r="BM52">
            <v>305140.66800000006</v>
          </cell>
          <cell r="BN52">
            <v>1072656.06</v>
          </cell>
          <cell r="BO52">
            <v>0</v>
          </cell>
          <cell r="BP52">
            <v>457044.75599999994</v>
          </cell>
          <cell r="BQ52">
            <v>638263.66799999995</v>
          </cell>
          <cell r="BR52">
            <v>26649.840000000004</v>
          </cell>
          <cell r="BS52">
            <v>57297.156000000003</v>
          </cell>
          <cell r="BT52">
            <v>66624.600000000006</v>
          </cell>
        </row>
        <row r="53">
          <cell r="B53" t="str">
            <v>ВНИИССОК п., Березовая, 11</v>
          </cell>
          <cell r="J53">
            <v>41.47</v>
          </cell>
          <cell r="AU53">
            <v>113847.29999999997</v>
          </cell>
          <cell r="AV53">
            <v>91077.840000000026</v>
          </cell>
          <cell r="AW53">
            <v>132598.62000000002</v>
          </cell>
          <cell r="AX53">
            <v>58932.72</v>
          </cell>
          <cell r="AY53">
            <v>57593.340000000011</v>
          </cell>
          <cell r="AZ53">
            <v>190191.96</v>
          </cell>
          <cell r="BA53">
            <v>62950.860000000008</v>
          </cell>
          <cell r="BB53">
            <v>155368.08000000002</v>
          </cell>
          <cell r="BC53">
            <v>41520.780000000006</v>
          </cell>
          <cell r="BD53">
            <v>66969</v>
          </cell>
          <cell r="BE53">
            <v>34823.880000000005</v>
          </cell>
          <cell r="BF53">
            <v>60272.099999999991</v>
          </cell>
          <cell r="BG53">
            <v>624151.08000000007</v>
          </cell>
          <cell r="BH53">
            <v>259839.72000000003</v>
          </cell>
          <cell r="BI53">
            <v>26787.600000000002</v>
          </cell>
          <cell r="BJ53">
            <v>486194.93999999994</v>
          </cell>
          <cell r="BK53">
            <v>208943.28000000003</v>
          </cell>
          <cell r="BL53">
            <v>245106.53999999998</v>
          </cell>
          <cell r="BM53">
            <v>306718.02</v>
          </cell>
          <cell r="BN53">
            <v>1078200.9000000001</v>
          </cell>
          <cell r="BO53">
            <v>0</v>
          </cell>
          <cell r="BP53">
            <v>459407.33999999997</v>
          </cell>
          <cell r="BQ53">
            <v>641563.0199999999</v>
          </cell>
          <cell r="BR53">
            <v>26787.600000000002</v>
          </cell>
          <cell r="BS53">
            <v>57593.34</v>
          </cell>
          <cell r="BT53">
            <v>66969</v>
          </cell>
        </row>
        <row r="54">
          <cell r="B54" t="str">
            <v>ВНИИССОК п., ВНИИССОК, 7</v>
          </cell>
          <cell r="J54">
            <v>34.979999999999997</v>
          </cell>
          <cell r="AU54">
            <v>65776.229999999981</v>
          </cell>
          <cell r="AV54">
            <v>52620.984000000004</v>
          </cell>
          <cell r="AW54">
            <v>76609.961999999985</v>
          </cell>
          <cell r="AX54">
            <v>34048.872000000003</v>
          </cell>
          <cell r="AY54">
            <v>33275.034</v>
          </cell>
          <cell r="AZ54">
            <v>109884.99600000001</v>
          </cell>
          <cell r="BA54">
            <v>36370.385999999999</v>
          </cell>
          <cell r="BB54">
            <v>89765.207999999999</v>
          </cell>
          <cell r="BC54">
            <v>23988.978000000003</v>
          </cell>
          <cell r="BD54">
            <v>38691.899999999994</v>
          </cell>
          <cell r="BE54">
            <v>20119.788</v>
          </cell>
          <cell r="BF54">
            <v>34822.709999999992</v>
          </cell>
          <cell r="BG54">
            <v>0</v>
          </cell>
          <cell r="BH54">
            <v>150124.57200000001</v>
          </cell>
          <cell r="BI54">
            <v>15476.76</v>
          </cell>
          <cell r="BJ54">
            <v>280903.19399999996</v>
          </cell>
          <cell r="BK54">
            <v>120718.728</v>
          </cell>
          <cell r="BL54">
            <v>0</v>
          </cell>
          <cell r="BM54">
            <v>177208.902</v>
          </cell>
          <cell r="BN54">
            <v>622939.59</v>
          </cell>
          <cell r="BO54">
            <v>0</v>
          </cell>
          <cell r="BP54">
            <v>277807.84199999995</v>
          </cell>
          <cell r="BQ54">
            <v>370668.40199999994</v>
          </cell>
          <cell r="BR54">
            <v>15476.76</v>
          </cell>
          <cell r="BS54">
            <v>23988.977999999996</v>
          </cell>
          <cell r="BT54">
            <v>35596.547999999995</v>
          </cell>
        </row>
        <row r="55">
          <cell r="B55" t="str">
            <v>ВНИИССОК п., ВНИИССОК, 9</v>
          </cell>
          <cell r="J55">
            <v>40.33</v>
          </cell>
          <cell r="AU55">
            <v>31871.939999999995</v>
          </cell>
          <cell r="AV55">
            <v>25497.551999999996</v>
          </cell>
          <cell r="AW55">
            <v>37121.436000000002</v>
          </cell>
          <cell r="AX55">
            <v>16498.415999999997</v>
          </cell>
          <cell r="AY55">
            <v>16123.452000000001</v>
          </cell>
          <cell r="AZ55">
            <v>53244.887999999992</v>
          </cell>
          <cell r="BA55">
            <v>17623.307999999997</v>
          </cell>
          <cell r="BB55">
            <v>43495.824000000001</v>
          </cell>
          <cell r="BC55">
            <v>11623.884000000002</v>
          </cell>
          <cell r="BD55">
            <v>18748.199999999997</v>
          </cell>
          <cell r="BE55">
            <v>9749.0640000000003</v>
          </cell>
          <cell r="BF55">
            <v>16873.379999999997</v>
          </cell>
          <cell r="BG55">
            <v>174733.22399999999</v>
          </cell>
          <cell r="BH55">
            <v>72743.016000000003</v>
          </cell>
          <cell r="BI55">
            <v>7499.2800000000007</v>
          </cell>
          <cell r="BJ55">
            <v>136111.93199999997</v>
          </cell>
          <cell r="BK55">
            <v>58494.384000000005</v>
          </cell>
          <cell r="BL55">
            <v>0</v>
          </cell>
          <cell r="BM55">
            <v>85866.755999999994</v>
          </cell>
          <cell r="BN55">
            <v>301846.02</v>
          </cell>
          <cell r="BO55">
            <v>25872.516000000003</v>
          </cell>
          <cell r="BP55">
            <v>134612.076</v>
          </cell>
          <cell r="BQ55">
            <v>179607.75599999996</v>
          </cell>
          <cell r="BR55">
            <v>7499.2800000000007</v>
          </cell>
          <cell r="BS55">
            <v>11623.883999999998</v>
          </cell>
          <cell r="BT55">
            <v>17248.344000000001</v>
          </cell>
        </row>
        <row r="56">
          <cell r="B56" t="str">
            <v>ВНИИССОК п., ВНИИССОК, 11</v>
          </cell>
          <cell r="J56">
            <v>23.78</v>
          </cell>
          <cell r="AU56">
            <v>6074.0999999999985</v>
          </cell>
          <cell r="AV56">
            <v>0</v>
          </cell>
          <cell r="AW56">
            <v>7074.5400000000009</v>
          </cell>
          <cell r="AX56">
            <v>3144.24</v>
          </cell>
          <cell r="AY56">
            <v>0</v>
          </cell>
          <cell r="AZ56">
            <v>10147.320000000002</v>
          </cell>
          <cell r="BA56">
            <v>3358.62</v>
          </cell>
          <cell r="BB56">
            <v>8289.36</v>
          </cell>
          <cell r="BC56">
            <v>2215.2600000000002</v>
          </cell>
          <cell r="BD56">
            <v>3573</v>
          </cell>
          <cell r="BE56">
            <v>1857.96</v>
          </cell>
          <cell r="BF56">
            <v>3215.7</v>
          </cell>
          <cell r="BG56">
            <v>0</v>
          </cell>
          <cell r="BH56">
            <v>4787.82</v>
          </cell>
          <cell r="BI56">
            <v>1429.2</v>
          </cell>
          <cell r="BJ56">
            <v>25939.98</v>
          </cell>
          <cell r="BK56">
            <v>11147.76</v>
          </cell>
          <cell r="BL56">
            <v>0</v>
          </cell>
          <cell r="BM56">
            <v>10290.24</v>
          </cell>
          <cell r="BN56">
            <v>0</v>
          </cell>
          <cell r="BO56">
            <v>0</v>
          </cell>
          <cell r="BP56">
            <v>25654.14</v>
          </cell>
          <cell r="BQ56">
            <v>34229.339999999997</v>
          </cell>
          <cell r="BR56">
            <v>1429.2</v>
          </cell>
          <cell r="BS56">
            <v>2644.02</v>
          </cell>
          <cell r="BT56">
            <v>3430.08</v>
          </cell>
        </row>
        <row r="57">
          <cell r="B57" t="str">
            <v>ВНИИССОК п., Дружбы, 1</v>
          </cell>
          <cell r="J57">
            <v>39.4</v>
          </cell>
          <cell r="AU57">
            <v>90853.75876537255</v>
          </cell>
          <cell r="AV57">
            <v>72683.007012298054</v>
          </cell>
          <cell r="AW57">
            <v>105817.90726790452</v>
          </cell>
          <cell r="AX57">
            <v>47030.181007957566</v>
          </cell>
          <cell r="AY57">
            <v>45961.313257776717</v>
          </cell>
          <cell r="AZ57">
            <v>151779.22052568122</v>
          </cell>
          <cell r="BA57">
            <v>50236.78425850012</v>
          </cell>
          <cell r="BB57">
            <v>123988.65902097904</v>
          </cell>
          <cell r="BC57">
            <v>33134.900255606466</v>
          </cell>
          <cell r="BD57">
            <v>53443.387509042681</v>
          </cell>
          <cell r="BE57">
            <v>27790.561504702193</v>
          </cell>
          <cell r="BF57">
            <v>48099.048758138415</v>
          </cell>
          <cell r="BG57">
            <v>498092.37158427777</v>
          </cell>
          <cell r="BH57">
            <v>207360.34353508562</v>
          </cell>
          <cell r="BI57">
            <v>21377.355003617075</v>
          </cell>
          <cell r="BJ57">
            <v>387998.99331564992</v>
          </cell>
          <cell r="BK57">
            <v>166743.36902821317</v>
          </cell>
          <cell r="BL57">
            <v>195602.7982830962</v>
          </cell>
          <cell r="BM57">
            <v>244770.71479141555</v>
          </cell>
          <cell r="BN57">
            <v>860438.53889558744</v>
          </cell>
          <cell r="BO57">
            <v>0</v>
          </cell>
          <cell r="BP57">
            <v>366621.6383120328</v>
          </cell>
          <cell r="BQ57">
            <v>511987.65233662887</v>
          </cell>
          <cell r="BR57">
            <v>21377.355003617075</v>
          </cell>
          <cell r="BS57">
            <v>45961.31325777671</v>
          </cell>
          <cell r="BT57">
            <v>53443.387509042681</v>
          </cell>
        </row>
        <row r="58">
          <cell r="B58" t="str">
            <v>ВНИИССОК п., Дружбы, 4</v>
          </cell>
          <cell r="J58">
            <v>41.47</v>
          </cell>
          <cell r="AU58">
            <v>69465.06</v>
          </cell>
          <cell r="AV58">
            <v>55572.04800000001</v>
          </cell>
          <cell r="AW58">
            <v>80906.364000000016</v>
          </cell>
          <cell r="AX58">
            <v>35958.384000000005</v>
          </cell>
          <cell r="AY58">
            <v>35141.148000000008</v>
          </cell>
          <cell r="AZ58">
            <v>116047.512</v>
          </cell>
          <cell r="BA58">
            <v>38410.092000000004</v>
          </cell>
          <cell r="BB58">
            <v>94799.376000000018</v>
          </cell>
          <cell r="BC58">
            <v>25334.316000000003</v>
          </cell>
          <cell r="BD58">
            <v>40861.800000000003</v>
          </cell>
          <cell r="BE58">
            <v>21248.136000000002</v>
          </cell>
          <cell r="BF58">
            <v>36775.619999999995</v>
          </cell>
          <cell r="BG58">
            <v>380831.97600000002</v>
          </cell>
          <cell r="BH58">
            <v>158543.78400000001</v>
          </cell>
          <cell r="BI58">
            <v>16344.720000000001</v>
          </cell>
          <cell r="BJ58">
            <v>296656.66800000001</v>
          </cell>
          <cell r="BK58">
            <v>127488.81600000002</v>
          </cell>
          <cell r="BL58">
            <v>149554.18799999999</v>
          </cell>
          <cell r="BM58">
            <v>187147.04400000002</v>
          </cell>
          <cell r="BN58">
            <v>657874.9800000001</v>
          </cell>
          <cell r="BO58">
            <v>0</v>
          </cell>
          <cell r="BP58">
            <v>280311.94799999997</v>
          </cell>
          <cell r="BQ58">
            <v>391456.04399999994</v>
          </cell>
          <cell r="BR58">
            <v>16344.720000000001</v>
          </cell>
          <cell r="BS58">
            <v>35141.148000000001</v>
          </cell>
          <cell r="BT58">
            <v>40861.800000000003</v>
          </cell>
        </row>
        <row r="59">
          <cell r="B59" t="str">
            <v>ВНИИССОК п., Дружбы, 5</v>
          </cell>
          <cell r="J59">
            <v>41.47</v>
          </cell>
          <cell r="AU59">
            <v>125665.01999999999</v>
          </cell>
          <cell r="AV59">
            <v>100532.01600000002</v>
          </cell>
          <cell r="AW59">
            <v>146362.788</v>
          </cell>
          <cell r="AX59">
            <v>65050.128000000012</v>
          </cell>
          <cell r="AY59">
            <v>63571.716000000015</v>
          </cell>
          <cell r="AZ59">
            <v>209934.50400000002</v>
          </cell>
          <cell r="BA59">
            <v>69485.364000000001</v>
          </cell>
          <cell r="BB59">
            <v>171495.79200000002</v>
          </cell>
          <cell r="BC59">
            <v>45830.772000000012</v>
          </cell>
          <cell r="BD59">
            <v>73920.600000000006</v>
          </cell>
          <cell r="BE59">
            <v>38438.712</v>
          </cell>
          <cell r="BF59">
            <v>66528.539999999994</v>
          </cell>
          <cell r="BG59">
            <v>688939.99200000009</v>
          </cell>
          <cell r="BH59">
            <v>286811.92800000001</v>
          </cell>
          <cell r="BI59">
            <v>29568.240000000005</v>
          </cell>
          <cell r="BJ59">
            <v>536663.5560000001</v>
          </cell>
          <cell r="BK59">
            <v>230632.272</v>
          </cell>
          <cell r="BL59">
            <v>270549.39600000001</v>
          </cell>
          <cell r="BM59">
            <v>338556.348</v>
          </cell>
          <cell r="BN59">
            <v>1190121.6600000001</v>
          </cell>
          <cell r="BO59">
            <v>0</v>
          </cell>
          <cell r="BP59">
            <v>507095.31599999999</v>
          </cell>
          <cell r="BQ59">
            <v>708159.34799999988</v>
          </cell>
          <cell r="BR59">
            <v>29568.240000000005</v>
          </cell>
          <cell r="BS59">
            <v>63571.716</v>
          </cell>
          <cell r="BT59">
            <v>73920.600000000006</v>
          </cell>
        </row>
        <row r="60">
          <cell r="B60" t="str">
            <v>ВНИИССОК п., Дружбы, 6</v>
          </cell>
          <cell r="J60">
            <v>41.47</v>
          </cell>
          <cell r="AU60">
            <v>183212.80799999999</v>
          </cell>
          <cell r="AV60">
            <v>146570.24640000006</v>
          </cell>
          <cell r="AW60">
            <v>213389.03520000001</v>
          </cell>
          <cell r="AX60">
            <v>94839.57120000002</v>
          </cell>
          <cell r="AY60">
            <v>92684.126400000008</v>
          </cell>
          <cell r="AZ60">
            <v>306073.16159999999</v>
          </cell>
          <cell r="BA60">
            <v>101305.90560000001</v>
          </cell>
          <cell r="BB60">
            <v>250031.59680000006</v>
          </cell>
          <cell r="BC60">
            <v>66818.788800000009</v>
          </cell>
          <cell r="BD60">
            <v>107772.24</v>
          </cell>
          <cell r="BE60">
            <v>56041.5648</v>
          </cell>
          <cell r="BF60">
            <v>96995.016000000003</v>
          </cell>
          <cell r="BG60">
            <v>1004437.2768000001</v>
          </cell>
          <cell r="BH60">
            <v>418156.29120000004</v>
          </cell>
          <cell r="BI60">
            <v>43108.896000000008</v>
          </cell>
          <cell r="BJ60">
            <v>782426.46240000008</v>
          </cell>
          <cell r="BK60">
            <v>336249.38880000007</v>
          </cell>
          <cell r="BL60">
            <v>394446.39839999995</v>
          </cell>
          <cell r="BM60">
            <v>493596.85920000006</v>
          </cell>
          <cell r="BN60">
            <v>1735133.0640000002</v>
          </cell>
          <cell r="BO60">
            <v>0</v>
          </cell>
          <cell r="BP60">
            <v>739317.56640000001</v>
          </cell>
          <cell r="BQ60">
            <v>1032458.0591999998</v>
          </cell>
          <cell r="BR60">
            <v>43108.896000000008</v>
          </cell>
          <cell r="BS60">
            <v>92684.126400000008</v>
          </cell>
          <cell r="BT60">
            <v>107772.24</v>
          </cell>
        </row>
        <row r="61">
          <cell r="B61" t="str">
            <v>ВНИИССОК п., Дружбы, 7</v>
          </cell>
          <cell r="J61">
            <v>41.47</v>
          </cell>
          <cell r="AU61">
            <v>30504.119999999992</v>
          </cell>
          <cell r="AV61">
            <v>24403.296000000006</v>
          </cell>
          <cell r="AW61">
            <v>35528.328000000009</v>
          </cell>
          <cell r="AX61">
            <v>15790.368</v>
          </cell>
          <cell r="AY61">
            <v>15431.496000000001</v>
          </cell>
          <cell r="AZ61">
            <v>50959.824000000001</v>
          </cell>
          <cell r="BA61">
            <v>16866.984</v>
          </cell>
          <cell r="BB61">
            <v>41629.152000000002</v>
          </cell>
          <cell r="BC61">
            <v>11125.032000000001</v>
          </cell>
          <cell r="BD61">
            <v>17943.599999999999</v>
          </cell>
          <cell r="BE61">
            <v>9330.6720000000005</v>
          </cell>
          <cell r="BF61">
            <v>16149.239999999998</v>
          </cell>
          <cell r="BG61">
            <v>167234.35200000001</v>
          </cell>
          <cell r="BH61">
            <v>69621.168000000005</v>
          </cell>
          <cell r="BI61">
            <v>7177.4400000000005</v>
          </cell>
          <cell r="BJ61">
            <v>130270.53599999999</v>
          </cell>
          <cell r="BK61">
            <v>55984.032000000007</v>
          </cell>
          <cell r="BL61">
            <v>65673.576000000001</v>
          </cell>
          <cell r="BM61">
            <v>82181.687999999995</v>
          </cell>
          <cell r="BN61">
            <v>288891.96000000002</v>
          </cell>
          <cell r="BO61">
            <v>0</v>
          </cell>
          <cell r="BP61">
            <v>123093.09599999998</v>
          </cell>
          <cell r="BQ61">
            <v>171899.68799999997</v>
          </cell>
          <cell r="BR61">
            <v>7177.4400000000005</v>
          </cell>
          <cell r="BS61">
            <v>15431.495999999999</v>
          </cell>
          <cell r="BT61">
            <v>17943.599999999999</v>
          </cell>
        </row>
        <row r="62">
          <cell r="B62" t="str">
            <v>ВНИИССОК п., Дружбы, 8</v>
          </cell>
          <cell r="J62">
            <v>41.47</v>
          </cell>
          <cell r="AU62">
            <v>88023.959999999977</v>
          </cell>
          <cell r="AV62">
            <v>70419.168000000005</v>
          </cell>
          <cell r="AW62">
            <v>102522.024</v>
          </cell>
          <cell r="AX62">
            <v>45565.343999999997</v>
          </cell>
          <cell r="AY62">
            <v>44529.768000000004</v>
          </cell>
          <cell r="AZ62">
            <v>147051.79199999999</v>
          </cell>
          <cell r="BA62">
            <v>48672.072</v>
          </cell>
          <cell r="BB62">
            <v>120126.81600000002</v>
          </cell>
          <cell r="BC62">
            <v>32102.856000000003</v>
          </cell>
          <cell r="BD62">
            <v>51778.799999999996</v>
          </cell>
          <cell r="BE62">
            <v>26924.976000000002</v>
          </cell>
          <cell r="BF62">
            <v>46600.919999999991</v>
          </cell>
          <cell r="BG62">
            <v>482578.41599999997</v>
          </cell>
          <cell r="BH62">
            <v>200901.74400000001</v>
          </cell>
          <cell r="BI62">
            <v>20711.52</v>
          </cell>
          <cell r="BJ62">
            <v>375914.08799999993</v>
          </cell>
          <cell r="BK62">
            <v>161549.856</v>
          </cell>
          <cell r="BL62">
            <v>189510.40799999997</v>
          </cell>
          <cell r="BM62">
            <v>237146.90399999998</v>
          </cell>
          <cell r="BN62">
            <v>833638.67999999993</v>
          </cell>
          <cell r="BO62">
            <v>0</v>
          </cell>
          <cell r="BP62">
            <v>355202.56799999997</v>
          </cell>
          <cell r="BQ62">
            <v>496040.90399999986</v>
          </cell>
          <cell r="BR62">
            <v>20711.52</v>
          </cell>
          <cell r="BS62">
            <v>44529.767999999996</v>
          </cell>
          <cell r="BT62">
            <v>51778.799999999996</v>
          </cell>
        </row>
        <row r="63">
          <cell r="B63" t="str">
            <v>ВНИИССОК п., Дружбы, 9</v>
          </cell>
          <cell r="J63">
            <v>41.47</v>
          </cell>
          <cell r="AU63">
            <v>95374.079999999987</v>
          </cell>
          <cell r="AV63">
            <v>76299.26400000001</v>
          </cell>
          <cell r="AW63">
            <v>111082.75200000001</v>
          </cell>
          <cell r="AX63">
            <v>49370.112000000008</v>
          </cell>
          <cell r="AY63">
            <v>48248.064000000006</v>
          </cell>
          <cell r="AZ63">
            <v>159330.81599999999</v>
          </cell>
          <cell r="BA63">
            <v>52736.256000000001</v>
          </cell>
          <cell r="BB63">
            <v>130157.56800000003</v>
          </cell>
          <cell r="BC63">
            <v>34783.488000000005</v>
          </cell>
          <cell r="BD63">
            <v>56102.399999999994</v>
          </cell>
          <cell r="BE63">
            <v>29173.248</v>
          </cell>
          <cell r="BF63">
            <v>50492.159999999989</v>
          </cell>
          <cell r="BG63">
            <v>522874.36800000002</v>
          </cell>
          <cell r="BH63">
            <v>217677.31200000003</v>
          </cell>
          <cell r="BI63">
            <v>22440.959999999999</v>
          </cell>
          <cell r="BJ63">
            <v>407303.424</v>
          </cell>
          <cell r="BK63">
            <v>175039.48800000001</v>
          </cell>
          <cell r="BL63">
            <v>205334.78399999996</v>
          </cell>
          <cell r="BM63">
            <v>256948.99200000003</v>
          </cell>
          <cell r="BN63">
            <v>903248.64</v>
          </cell>
          <cell r="BO63">
            <v>0</v>
          </cell>
          <cell r="BP63">
            <v>384862.46399999992</v>
          </cell>
          <cell r="BQ63">
            <v>537460.99199999985</v>
          </cell>
          <cell r="BR63">
            <v>22440.959999999999</v>
          </cell>
          <cell r="BS63">
            <v>48248.063999999998</v>
          </cell>
          <cell r="BT63">
            <v>56102.399999999994</v>
          </cell>
        </row>
        <row r="64">
          <cell r="B64" t="str">
            <v>ВНИИССОК п., Дружбы, 10</v>
          </cell>
          <cell r="J64">
            <v>41.47</v>
          </cell>
          <cell r="AU64">
            <v>57451.499999999985</v>
          </cell>
          <cell r="AV64">
            <v>45961.200000000012</v>
          </cell>
          <cell r="AW64">
            <v>66914.100000000006</v>
          </cell>
          <cell r="AX64">
            <v>29739.600000000002</v>
          </cell>
          <cell r="AY64">
            <v>29063.700000000004</v>
          </cell>
          <cell r="AZ64">
            <v>95977.799999999988</v>
          </cell>
          <cell r="BA64">
            <v>31767.300000000003</v>
          </cell>
          <cell r="BB64">
            <v>78404.400000000009</v>
          </cell>
          <cell r="BC64">
            <v>20952.900000000001</v>
          </cell>
          <cell r="BD64">
            <v>33795</v>
          </cell>
          <cell r="BE64">
            <v>17573.400000000001</v>
          </cell>
          <cell r="BF64">
            <v>30415.499999999993</v>
          </cell>
          <cell r="BG64">
            <v>314969.40000000002</v>
          </cell>
          <cell r="BH64">
            <v>131124.6</v>
          </cell>
          <cell r="BI64">
            <v>13518</v>
          </cell>
          <cell r="BJ64">
            <v>245351.69999999998</v>
          </cell>
          <cell r="BK64">
            <v>105440.40000000001</v>
          </cell>
          <cell r="BL64">
            <v>123689.69999999998</v>
          </cell>
          <cell r="BM64">
            <v>154781.1</v>
          </cell>
          <cell r="BN64">
            <v>544099.50000000012</v>
          </cell>
          <cell r="BO64">
            <v>0</v>
          </cell>
          <cell r="BP64">
            <v>231833.69999999998</v>
          </cell>
          <cell r="BQ64">
            <v>323756.09999999998</v>
          </cell>
          <cell r="BR64">
            <v>13518</v>
          </cell>
          <cell r="BS64">
            <v>29063.699999999997</v>
          </cell>
          <cell r="BT64">
            <v>33795</v>
          </cell>
        </row>
        <row r="65">
          <cell r="B65" t="str">
            <v>ВНИИССОК п., Дружбы, 13</v>
          </cell>
          <cell r="J65">
            <v>41.47</v>
          </cell>
          <cell r="AU65">
            <v>96294.12</v>
          </cell>
          <cell r="AV65">
            <v>77035.296000000031</v>
          </cell>
          <cell r="AW65">
            <v>112154.32800000001</v>
          </cell>
          <cell r="AX65">
            <v>49846.368000000002</v>
          </cell>
          <cell r="AY65">
            <v>48713.496000000006</v>
          </cell>
          <cell r="AZ65">
            <v>160867.82399999999</v>
          </cell>
          <cell r="BA65">
            <v>53244.984000000004</v>
          </cell>
          <cell r="BB65">
            <v>131413.152</v>
          </cell>
          <cell r="BC65">
            <v>35119.032000000007</v>
          </cell>
          <cell r="BD65">
            <v>56643.600000000006</v>
          </cell>
          <cell r="BE65">
            <v>29454.671999999999</v>
          </cell>
          <cell r="BF65">
            <v>50979.239999999991</v>
          </cell>
          <cell r="BG65">
            <v>527918.35200000007</v>
          </cell>
          <cell r="BH65">
            <v>219777.16800000003</v>
          </cell>
          <cell r="BI65">
            <v>22657.440000000002</v>
          </cell>
          <cell r="BJ65">
            <v>411232.53599999996</v>
          </cell>
          <cell r="BK65">
            <v>176728.03200000001</v>
          </cell>
          <cell r="BL65">
            <v>207315.576</v>
          </cell>
          <cell r="BM65">
            <v>259427.68800000002</v>
          </cell>
          <cell r="BN65">
            <v>911961.9600000002</v>
          </cell>
          <cell r="BO65">
            <v>0</v>
          </cell>
          <cell r="BP65">
            <v>388575.09599999996</v>
          </cell>
          <cell r="BQ65">
            <v>542645.68799999997</v>
          </cell>
          <cell r="BR65">
            <v>22657.440000000002</v>
          </cell>
          <cell r="BS65">
            <v>48713.495999999999</v>
          </cell>
          <cell r="BT65">
            <v>56643.600000000006</v>
          </cell>
        </row>
        <row r="66">
          <cell r="B66" t="str">
            <v>ВНИИССОК п., Дружбы, 17</v>
          </cell>
          <cell r="J66">
            <v>41.47</v>
          </cell>
          <cell r="AU66">
            <v>128902.49999999997</v>
          </cell>
          <cell r="AV66">
            <v>103122.00000000003</v>
          </cell>
          <cell r="AW66">
            <v>150133.50000000003</v>
          </cell>
          <cell r="AX66">
            <v>66726.000000000015</v>
          </cell>
          <cell r="AY66">
            <v>65209.500000000015</v>
          </cell>
          <cell r="AZ66">
            <v>215343</v>
          </cell>
          <cell r="BA66">
            <v>71275.5</v>
          </cell>
          <cell r="BB66">
            <v>175914.00000000003</v>
          </cell>
          <cell r="BC66">
            <v>47011.500000000007</v>
          </cell>
          <cell r="BD66">
            <v>75825</v>
          </cell>
          <cell r="BE66">
            <v>39429</v>
          </cell>
          <cell r="BF66">
            <v>68242.499999999985</v>
          </cell>
          <cell r="BG66">
            <v>706689</v>
          </cell>
          <cell r="BH66">
            <v>294201.00000000006</v>
          </cell>
          <cell r="BI66">
            <v>30330</v>
          </cell>
          <cell r="BJ66">
            <v>550489.5</v>
          </cell>
          <cell r="BK66">
            <v>236574</v>
          </cell>
          <cell r="BL66">
            <v>277519.49999999994</v>
          </cell>
          <cell r="BM66">
            <v>347278.5</v>
          </cell>
          <cell r="BN66">
            <v>1220782.5000000002</v>
          </cell>
          <cell r="BO66">
            <v>0</v>
          </cell>
          <cell r="BP66">
            <v>520159.5</v>
          </cell>
          <cell r="BQ66">
            <v>726403.49999999988</v>
          </cell>
          <cell r="BR66">
            <v>30330</v>
          </cell>
          <cell r="BS66">
            <v>65209.5</v>
          </cell>
          <cell r="BT66">
            <v>75825</v>
          </cell>
        </row>
        <row r="67">
          <cell r="B67" t="str">
            <v>ВНИИССОК п., Дружбы, 19</v>
          </cell>
          <cell r="J67">
            <v>37.89</v>
          </cell>
          <cell r="AU67">
            <v>35072.855201350372</v>
          </cell>
          <cell r="AV67">
            <v>28058.284161080301</v>
          </cell>
          <cell r="AW67">
            <v>40849.560763925736</v>
          </cell>
          <cell r="AX67">
            <v>18155.360339522551</v>
          </cell>
          <cell r="AY67">
            <v>17742.73851362431</v>
          </cell>
          <cell r="AZ67">
            <v>58592.299277550032</v>
          </cell>
          <cell r="BA67">
            <v>19393.22581721727</v>
          </cell>
          <cell r="BB67">
            <v>47864.131804195807</v>
          </cell>
          <cell r="BC67">
            <v>12791.276602845433</v>
          </cell>
          <cell r="BD67">
            <v>20631.091294911985</v>
          </cell>
          <cell r="BE67">
            <v>10728.167473354235</v>
          </cell>
          <cell r="BF67">
            <v>18567.982165420784</v>
          </cell>
          <cell r="BG67">
            <v>192281.77086857971</v>
          </cell>
          <cell r="BH67">
            <v>80048.634224258509</v>
          </cell>
          <cell r="BI67">
            <v>8252.4365179647939</v>
          </cell>
          <cell r="BJ67">
            <v>149781.722801061</v>
          </cell>
          <cell r="BK67">
            <v>64369.004840125388</v>
          </cell>
          <cell r="BL67">
            <v>75509.79413937786</v>
          </cell>
          <cell r="BM67">
            <v>94490.398130696907</v>
          </cell>
          <cell r="BN67">
            <v>332160.56984808302</v>
          </cell>
          <cell r="BO67">
            <v>0</v>
          </cell>
          <cell r="BP67">
            <v>141529.28628309621</v>
          </cell>
          <cell r="BQ67">
            <v>197645.85460525678</v>
          </cell>
          <cell r="BR67">
            <v>8252.4365179647939</v>
          </cell>
          <cell r="BS67">
            <v>17742.738513624307</v>
          </cell>
          <cell r="BT67">
            <v>20631.091294911985</v>
          </cell>
        </row>
        <row r="68">
          <cell r="B68" t="str">
            <v>ВНИИССОК п., Дружбы, 21</v>
          </cell>
          <cell r="J68">
            <v>41.47</v>
          </cell>
          <cell r="AU68">
            <v>95896.319999999978</v>
          </cell>
          <cell r="AV68">
            <v>76717.056000000011</v>
          </cell>
          <cell r="AW68">
            <v>111691.008</v>
          </cell>
          <cell r="AX68">
            <v>49640.448000000004</v>
          </cell>
          <cell r="AY68">
            <v>48512.256000000008</v>
          </cell>
          <cell r="AZ68">
            <v>160203.264</v>
          </cell>
          <cell r="BA68">
            <v>53025.024000000005</v>
          </cell>
          <cell r="BB68">
            <v>130870.27200000003</v>
          </cell>
          <cell r="BC68">
            <v>34973.952000000005</v>
          </cell>
          <cell r="BD68">
            <v>56409.600000000006</v>
          </cell>
          <cell r="BE68">
            <v>29332.992000000002</v>
          </cell>
          <cell r="BF68">
            <v>50768.639999999992</v>
          </cell>
          <cell r="BG68">
            <v>525737.47200000007</v>
          </cell>
          <cell r="BH68">
            <v>218869.24800000002</v>
          </cell>
          <cell r="BI68">
            <v>22563.840000000004</v>
          </cell>
          <cell r="BJ68">
            <v>409533.696</v>
          </cell>
          <cell r="BK68">
            <v>175997.95200000002</v>
          </cell>
          <cell r="BL68">
            <v>206459.136</v>
          </cell>
          <cell r="BM68">
            <v>258355.96799999999</v>
          </cell>
          <cell r="BN68">
            <v>908194.56</v>
          </cell>
          <cell r="BO68">
            <v>0</v>
          </cell>
          <cell r="BP68">
            <v>386969.85599999997</v>
          </cell>
          <cell r="BQ68">
            <v>540403.96799999999</v>
          </cell>
          <cell r="BR68">
            <v>22563.840000000004</v>
          </cell>
          <cell r="BS68">
            <v>48512.256000000001</v>
          </cell>
          <cell r="BT68">
            <v>56409.600000000006</v>
          </cell>
        </row>
        <row r="69">
          <cell r="B69" t="str">
            <v>ВНИИССОК п., Дружбы, 23</v>
          </cell>
          <cell r="J69">
            <v>41.47</v>
          </cell>
          <cell r="AU69">
            <v>85690.199999999983</v>
          </cell>
          <cell r="AV69">
            <v>68552.160000000018</v>
          </cell>
          <cell r="AW69">
            <v>99803.880000000019</v>
          </cell>
          <cell r="AX69">
            <v>44357.280000000006</v>
          </cell>
          <cell r="AY69">
            <v>43349.16</v>
          </cell>
          <cell r="AZ69">
            <v>143153.04</v>
          </cell>
          <cell r="BA69">
            <v>47381.64</v>
          </cell>
          <cell r="BB69">
            <v>116941.92000000001</v>
          </cell>
          <cell r="BC69">
            <v>31251.720000000005</v>
          </cell>
          <cell r="BD69">
            <v>50406</v>
          </cell>
          <cell r="BE69">
            <v>26211.120000000003</v>
          </cell>
          <cell r="BF69">
            <v>45365.399999999994</v>
          </cell>
          <cell r="BG69">
            <v>469783.92000000004</v>
          </cell>
          <cell r="BH69">
            <v>195575.28</v>
          </cell>
          <cell r="BI69">
            <v>20162.400000000001</v>
          </cell>
          <cell r="BJ69">
            <v>365947.55999999994</v>
          </cell>
          <cell r="BK69">
            <v>157266.72000000003</v>
          </cell>
          <cell r="BL69">
            <v>184485.95999999996</v>
          </cell>
          <cell r="BM69">
            <v>230859.48</v>
          </cell>
          <cell r="BN69">
            <v>811536.60000000009</v>
          </cell>
          <cell r="BO69">
            <v>0</v>
          </cell>
          <cell r="BP69">
            <v>345785.16</v>
          </cell>
          <cell r="BQ69">
            <v>482889.47999999992</v>
          </cell>
          <cell r="BR69">
            <v>20162.400000000001</v>
          </cell>
          <cell r="BS69">
            <v>43349.159999999996</v>
          </cell>
          <cell r="BT69">
            <v>50406</v>
          </cell>
        </row>
        <row r="70">
          <cell r="B70" t="str">
            <v>ВНИИССОК п., Дружбы, 27</v>
          </cell>
          <cell r="J70">
            <v>41.47</v>
          </cell>
          <cell r="AU70">
            <v>95375.099999999977</v>
          </cell>
          <cell r="AV70">
            <v>76300.080000000016</v>
          </cell>
          <cell r="AW70">
            <v>111083.94</v>
          </cell>
          <cell r="AX70">
            <v>49370.64</v>
          </cell>
          <cell r="AY70">
            <v>48248.580000000009</v>
          </cell>
          <cell r="AZ70">
            <v>159332.51999999999</v>
          </cell>
          <cell r="BA70">
            <v>52736.820000000007</v>
          </cell>
          <cell r="BB70">
            <v>130158.96000000002</v>
          </cell>
          <cell r="BC70">
            <v>34783.860000000008</v>
          </cell>
          <cell r="BD70">
            <v>56103</v>
          </cell>
          <cell r="BE70">
            <v>29173.56</v>
          </cell>
          <cell r="BF70">
            <v>50492.7</v>
          </cell>
          <cell r="BG70">
            <v>522879.96</v>
          </cell>
          <cell r="BH70">
            <v>217679.64</v>
          </cell>
          <cell r="BI70">
            <v>22441.200000000001</v>
          </cell>
          <cell r="BJ70">
            <v>407307.78</v>
          </cell>
          <cell r="BK70">
            <v>175041.36000000002</v>
          </cell>
          <cell r="BL70">
            <v>205336.97999999998</v>
          </cell>
          <cell r="BM70">
            <v>256951.74</v>
          </cell>
          <cell r="BN70">
            <v>903258.3</v>
          </cell>
          <cell r="BO70">
            <v>0</v>
          </cell>
          <cell r="BP70">
            <v>384866.57999999996</v>
          </cell>
          <cell r="BQ70">
            <v>537466.73999999987</v>
          </cell>
          <cell r="BR70">
            <v>22441.200000000001</v>
          </cell>
          <cell r="BS70">
            <v>48248.58</v>
          </cell>
          <cell r="BT70">
            <v>56103</v>
          </cell>
        </row>
        <row r="71">
          <cell r="B71" t="str">
            <v>ВНИИССОК п., Рябиновая, 1</v>
          </cell>
          <cell r="J71">
            <v>41.47</v>
          </cell>
          <cell r="AU71">
            <v>102022.43999999999</v>
          </cell>
          <cell r="AV71">
            <v>81617.952000000019</v>
          </cell>
          <cell r="AW71">
            <v>118826.13600000003</v>
          </cell>
          <cell r="AX71">
            <v>52811.616000000009</v>
          </cell>
          <cell r="AY71">
            <v>51611.352000000014</v>
          </cell>
          <cell r="AZ71">
            <v>170437.48800000001</v>
          </cell>
          <cell r="BA71">
            <v>56412.40800000001</v>
          </cell>
          <cell r="BB71">
            <v>139230.62400000001</v>
          </cell>
          <cell r="BC71">
            <v>37208.184000000008</v>
          </cell>
          <cell r="BD71">
            <v>60013.200000000004</v>
          </cell>
          <cell r="BE71">
            <v>31206.864000000001</v>
          </cell>
          <cell r="BF71">
            <v>54011.88</v>
          </cell>
          <cell r="BG71">
            <v>559323.02400000009</v>
          </cell>
          <cell r="BH71">
            <v>232851.21600000004</v>
          </cell>
          <cell r="BI71">
            <v>24005.280000000002</v>
          </cell>
          <cell r="BJ71">
            <v>435695.83200000005</v>
          </cell>
          <cell r="BK71">
            <v>187241.18400000004</v>
          </cell>
          <cell r="BL71">
            <v>219648.31199999998</v>
          </cell>
          <cell r="BM71">
            <v>274860.45600000001</v>
          </cell>
          <cell r="BN71">
            <v>966212.52</v>
          </cell>
          <cell r="BO71">
            <v>0</v>
          </cell>
          <cell r="BP71">
            <v>411690.55200000003</v>
          </cell>
          <cell r="BQ71">
            <v>574926.45599999989</v>
          </cell>
          <cell r="BR71">
            <v>24005.280000000002</v>
          </cell>
          <cell r="BS71">
            <v>51611.351999999999</v>
          </cell>
          <cell r="BT71">
            <v>60013.200000000004</v>
          </cell>
        </row>
        <row r="72">
          <cell r="B72" t="str">
            <v>ВНИИССОК п., Рябиновая, 3</v>
          </cell>
          <cell r="J72">
            <v>41.47</v>
          </cell>
          <cell r="AU72">
            <v>125707.85999999996</v>
          </cell>
          <cell r="AV72">
            <v>100566.28800000002</v>
          </cell>
          <cell r="AW72">
            <v>146412.68400000001</v>
          </cell>
          <cell r="AX72">
            <v>65072.304000000004</v>
          </cell>
          <cell r="AY72">
            <v>63593.388000000006</v>
          </cell>
          <cell r="AZ72">
            <v>210006.07199999999</v>
          </cell>
          <cell r="BA72">
            <v>69509.051999999996</v>
          </cell>
          <cell r="BB72">
            <v>171554.25599999999</v>
          </cell>
          <cell r="BC72">
            <v>45846.396000000008</v>
          </cell>
          <cell r="BD72">
            <v>73945.799999999988</v>
          </cell>
          <cell r="BE72">
            <v>38451.815999999999</v>
          </cell>
          <cell r="BF72">
            <v>66551.22</v>
          </cell>
          <cell r="BG72">
            <v>689174.85599999991</v>
          </cell>
          <cell r="BH72">
            <v>286909.70400000003</v>
          </cell>
          <cell r="BI72">
            <v>29578.32</v>
          </cell>
          <cell r="BJ72">
            <v>536846.50799999991</v>
          </cell>
          <cell r="BK72">
            <v>230710.89600000001</v>
          </cell>
          <cell r="BL72">
            <v>270641.62799999997</v>
          </cell>
          <cell r="BM72">
            <v>338671.76399999997</v>
          </cell>
          <cell r="BN72">
            <v>1190527.3800000001</v>
          </cell>
          <cell r="BO72">
            <v>0</v>
          </cell>
          <cell r="BP72">
            <v>507268.18799999997</v>
          </cell>
          <cell r="BQ72">
            <v>708400.76399999973</v>
          </cell>
          <cell r="BR72">
            <v>29578.32</v>
          </cell>
          <cell r="BS72">
            <v>63593.387999999992</v>
          </cell>
          <cell r="BT72">
            <v>73945.799999999988</v>
          </cell>
        </row>
        <row r="73">
          <cell r="B73" t="str">
            <v>ВНИИССОК п., Рябиновая, 4</v>
          </cell>
          <cell r="J73">
            <v>41.47</v>
          </cell>
          <cell r="AU73">
            <v>126372.9</v>
          </cell>
          <cell r="AV73">
            <v>101098.32000000004</v>
          </cell>
          <cell r="AW73">
            <v>147187.26</v>
          </cell>
          <cell r="AX73">
            <v>65416.560000000012</v>
          </cell>
          <cell r="AY73">
            <v>63929.820000000007</v>
          </cell>
          <cell r="AZ73">
            <v>211117.08000000002</v>
          </cell>
          <cell r="BA73">
            <v>69876.78</v>
          </cell>
          <cell r="BB73">
            <v>172461.84000000003</v>
          </cell>
          <cell r="BC73">
            <v>46088.94000000001</v>
          </cell>
          <cell r="BD73">
            <v>74337</v>
          </cell>
          <cell r="BE73">
            <v>38655.24</v>
          </cell>
          <cell r="BF73">
            <v>66903.299999999988</v>
          </cell>
          <cell r="BG73">
            <v>692820.84</v>
          </cell>
          <cell r="BH73">
            <v>288427.56</v>
          </cell>
          <cell r="BI73">
            <v>29734.800000000003</v>
          </cell>
          <cell r="BJ73">
            <v>539686.62</v>
          </cell>
          <cell r="BK73">
            <v>231931.44</v>
          </cell>
          <cell r="BL73">
            <v>272073.42</v>
          </cell>
          <cell r="BM73">
            <v>340463.46</v>
          </cell>
          <cell r="BN73">
            <v>1196825.7000000002</v>
          </cell>
          <cell r="BO73">
            <v>0</v>
          </cell>
          <cell r="BP73">
            <v>509951.81999999995</v>
          </cell>
          <cell r="BQ73">
            <v>712148.45999999985</v>
          </cell>
          <cell r="BR73">
            <v>29734.800000000003</v>
          </cell>
          <cell r="BS73">
            <v>63929.819999999992</v>
          </cell>
          <cell r="BT73">
            <v>74337</v>
          </cell>
        </row>
        <row r="74">
          <cell r="B74" t="str">
            <v>ВНИИССОК п., Рябиновая, 6</v>
          </cell>
          <cell r="J74">
            <v>41.47</v>
          </cell>
          <cell r="AU74">
            <v>88140.85199999997</v>
          </cell>
          <cell r="AV74">
            <v>70512.681600000011</v>
          </cell>
          <cell r="AW74">
            <v>102658.16879999998</v>
          </cell>
          <cell r="AX74">
            <v>45625.852800000001</v>
          </cell>
          <cell r="AY74">
            <v>44588.901599999997</v>
          </cell>
          <cell r="AZ74">
            <v>147247.07039999997</v>
          </cell>
          <cell r="BA74">
            <v>48736.706399999995</v>
          </cell>
          <cell r="BB74">
            <v>120286.3392</v>
          </cell>
          <cell r="BC74">
            <v>32145.487199999996</v>
          </cell>
          <cell r="BD74">
            <v>51847.55999999999</v>
          </cell>
          <cell r="BE74">
            <v>26960.731199999995</v>
          </cell>
          <cell r="BF74">
            <v>46662.803999999989</v>
          </cell>
          <cell r="BG74">
            <v>483219.25919999991</v>
          </cell>
          <cell r="BH74">
            <v>201168.53279999999</v>
          </cell>
          <cell r="BI74">
            <v>20739.023999999998</v>
          </cell>
          <cell r="BJ74">
            <v>376413.28559999989</v>
          </cell>
          <cell r="BK74">
            <v>161764.38719999997</v>
          </cell>
          <cell r="BL74">
            <v>189762.06959999993</v>
          </cell>
          <cell r="BM74">
            <v>237461.82479999997</v>
          </cell>
          <cell r="BN74">
            <v>834745.71600000001</v>
          </cell>
          <cell r="BO74">
            <v>0</v>
          </cell>
          <cell r="BP74">
            <v>355674.26159999991</v>
          </cell>
          <cell r="BQ74">
            <v>496699.62479999982</v>
          </cell>
          <cell r="BR74">
            <v>20739.023999999998</v>
          </cell>
          <cell r="BS74">
            <v>44588.90159999999</v>
          </cell>
          <cell r="BT74">
            <v>51847.55999999999</v>
          </cell>
        </row>
        <row r="75">
          <cell r="B75" t="str">
            <v>ВНИИССОК п., Рябиновая, 7</v>
          </cell>
          <cell r="J75">
            <v>41.47</v>
          </cell>
          <cell r="AU75">
            <v>35968.259999999995</v>
          </cell>
          <cell r="AV75">
            <v>28774.608000000007</v>
          </cell>
          <cell r="AW75">
            <v>41892.44400000001</v>
          </cell>
          <cell r="AX75">
            <v>18618.864000000005</v>
          </cell>
          <cell r="AY75">
            <v>18195.708000000002</v>
          </cell>
          <cell r="AZ75">
            <v>60088.152000000002</v>
          </cell>
          <cell r="BA75">
            <v>19888.332000000002</v>
          </cell>
          <cell r="BB75">
            <v>49086.096000000005</v>
          </cell>
          <cell r="BC75">
            <v>13117.836000000003</v>
          </cell>
          <cell r="BD75">
            <v>21157.800000000003</v>
          </cell>
          <cell r="BE75">
            <v>11002.056</v>
          </cell>
          <cell r="BF75">
            <v>19042.02</v>
          </cell>
          <cell r="BG75">
            <v>197190.696</v>
          </cell>
          <cell r="BH75">
            <v>82092.26400000001</v>
          </cell>
          <cell r="BI75">
            <v>8463.1200000000008</v>
          </cell>
          <cell r="BJ75">
            <v>153605.62800000003</v>
          </cell>
          <cell r="BK75">
            <v>66012.33600000001</v>
          </cell>
          <cell r="BL75">
            <v>77437.547999999995</v>
          </cell>
          <cell r="BM75">
            <v>96902.724000000017</v>
          </cell>
          <cell r="BN75">
            <v>340640.58000000007</v>
          </cell>
          <cell r="BO75">
            <v>0</v>
          </cell>
          <cell r="BP75">
            <v>145142.50799999997</v>
          </cell>
          <cell r="BQ75">
            <v>202691.72399999999</v>
          </cell>
          <cell r="BR75">
            <v>8463.1200000000008</v>
          </cell>
          <cell r="BS75">
            <v>18195.707999999999</v>
          </cell>
          <cell r="BT75">
            <v>21157.800000000003</v>
          </cell>
        </row>
        <row r="76">
          <cell r="B76" t="str">
            <v>ВНИИССОК п., Рябиновая, 8</v>
          </cell>
          <cell r="J76">
            <v>41.47</v>
          </cell>
          <cell r="AU76">
            <v>128463.9</v>
          </cell>
          <cell r="AV76">
            <v>102771.12000000002</v>
          </cell>
          <cell r="AW76">
            <v>149622.66000000003</v>
          </cell>
          <cell r="AX76">
            <v>66498.960000000006</v>
          </cell>
          <cell r="AY76">
            <v>64987.62</v>
          </cell>
          <cell r="AZ76">
            <v>214610.27999999997</v>
          </cell>
          <cell r="BA76">
            <v>71032.98</v>
          </cell>
          <cell r="BB76">
            <v>175315.44000000003</v>
          </cell>
          <cell r="BC76">
            <v>46851.540000000008</v>
          </cell>
          <cell r="BD76">
            <v>75567</v>
          </cell>
          <cell r="BE76">
            <v>39294.840000000004</v>
          </cell>
          <cell r="BF76">
            <v>68010.299999999988</v>
          </cell>
          <cell r="BG76">
            <v>704284.44000000006</v>
          </cell>
          <cell r="BH76">
            <v>293199.96000000002</v>
          </cell>
          <cell r="BI76">
            <v>30226.800000000003</v>
          </cell>
          <cell r="BJ76">
            <v>548616.41999999993</v>
          </cell>
          <cell r="BK76">
            <v>235769.04000000004</v>
          </cell>
          <cell r="BL76">
            <v>276575.21999999997</v>
          </cell>
          <cell r="BM76">
            <v>346096.86</v>
          </cell>
          <cell r="BN76">
            <v>1216628.7000000002</v>
          </cell>
          <cell r="BO76">
            <v>0</v>
          </cell>
          <cell r="BP76">
            <v>518389.61999999994</v>
          </cell>
          <cell r="BQ76">
            <v>723931.85999999987</v>
          </cell>
          <cell r="BR76">
            <v>30226.800000000003</v>
          </cell>
          <cell r="BS76">
            <v>64987.62</v>
          </cell>
          <cell r="BT76">
            <v>75567</v>
          </cell>
        </row>
        <row r="77">
          <cell r="B77" t="str">
            <v>ВНИИССОК п., Рябиновая, 9</v>
          </cell>
          <cell r="J77">
            <v>41.47</v>
          </cell>
          <cell r="AU77">
            <v>38305.079999999994</v>
          </cell>
          <cell r="AV77">
            <v>30644.064000000006</v>
          </cell>
          <cell r="AW77">
            <v>44614.152000000002</v>
          </cell>
          <cell r="AX77">
            <v>19828.512000000002</v>
          </cell>
          <cell r="AY77">
            <v>19377.864000000001</v>
          </cell>
          <cell r="AZ77">
            <v>63992.015999999996</v>
          </cell>
          <cell r="BA77">
            <v>21180.456000000002</v>
          </cell>
          <cell r="BB77">
            <v>52275.168000000012</v>
          </cell>
          <cell r="BC77">
            <v>13970.088000000003</v>
          </cell>
          <cell r="BD77">
            <v>22532.400000000001</v>
          </cell>
          <cell r="BE77">
            <v>11716.848000000002</v>
          </cell>
          <cell r="BF77">
            <v>20279.159999999996</v>
          </cell>
          <cell r="BG77">
            <v>210001.96799999999</v>
          </cell>
          <cell r="BH77">
            <v>87425.712</v>
          </cell>
          <cell r="BI77">
            <v>9012.9600000000009</v>
          </cell>
          <cell r="BJ77">
            <v>163585.22400000002</v>
          </cell>
          <cell r="BK77">
            <v>70301.088000000003</v>
          </cell>
          <cell r="BL77">
            <v>82468.584000000003</v>
          </cell>
          <cell r="BM77">
            <v>103198.39199999999</v>
          </cell>
          <cell r="BN77">
            <v>362771.64000000007</v>
          </cell>
          <cell r="BO77">
            <v>0</v>
          </cell>
          <cell r="BP77">
            <v>154572.264</v>
          </cell>
          <cell r="BQ77">
            <v>215860.39199999999</v>
          </cell>
          <cell r="BR77">
            <v>9012.9600000000009</v>
          </cell>
          <cell r="BS77">
            <v>19377.864000000001</v>
          </cell>
          <cell r="BT77">
            <v>22532.400000000001</v>
          </cell>
        </row>
        <row r="78">
          <cell r="B78" t="str">
            <v>ВНИИССОК п., Рябиновая, 10</v>
          </cell>
          <cell r="J78">
            <v>41.47</v>
          </cell>
          <cell r="AU78">
            <v>34066.979999999996</v>
          </cell>
          <cell r="AV78">
            <v>27253.584000000006</v>
          </cell>
          <cell r="AW78">
            <v>39678.012000000002</v>
          </cell>
          <cell r="AX78">
            <v>17634.672000000002</v>
          </cell>
          <cell r="AY78">
            <v>17233.884000000002</v>
          </cell>
          <cell r="AZ78">
            <v>56911.895999999993</v>
          </cell>
          <cell r="BA78">
            <v>18837.036</v>
          </cell>
          <cell r="BB78">
            <v>46491.40800000001</v>
          </cell>
          <cell r="BC78">
            <v>12424.428000000002</v>
          </cell>
          <cell r="BD78">
            <v>20039.400000000001</v>
          </cell>
          <cell r="BE78">
            <v>10420.488000000001</v>
          </cell>
          <cell r="BF78">
            <v>18035.46</v>
          </cell>
          <cell r="BG78">
            <v>186767.20800000001</v>
          </cell>
          <cell r="BH78">
            <v>77752.872000000003</v>
          </cell>
          <cell r="BI78">
            <v>8015.76</v>
          </cell>
          <cell r="BJ78">
            <v>145486.04399999999</v>
          </cell>
          <cell r="BK78">
            <v>62522.928000000007</v>
          </cell>
          <cell r="BL78">
            <v>73344.203999999998</v>
          </cell>
          <cell r="BM78">
            <v>91780.452000000005</v>
          </cell>
          <cell r="BN78">
            <v>322634.34000000003</v>
          </cell>
          <cell r="BO78">
            <v>0</v>
          </cell>
          <cell r="BP78">
            <v>137470.28399999999</v>
          </cell>
          <cell r="BQ78">
            <v>191977.45199999996</v>
          </cell>
          <cell r="BR78">
            <v>8015.76</v>
          </cell>
          <cell r="BS78">
            <v>17233.883999999998</v>
          </cell>
          <cell r="BT78">
            <v>20039.400000000001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36"/>
  <sheetViews>
    <sheetView zoomScaleNormal="100" workbookViewId="0">
      <pane xSplit="2" ySplit="4" topLeftCell="AF199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outlineLevelCol="1" x14ac:dyDescent="0.25"/>
  <cols>
    <col min="1" max="1" width="5.7109375" style="112" customWidth="1"/>
    <col min="2" max="2" width="50.7109375" style="112" customWidth="1"/>
    <col min="3" max="6" width="10.7109375" style="112" customWidth="1"/>
    <col min="7" max="9" width="8.7109375" style="112" customWidth="1"/>
    <col min="10" max="10" width="8.7109375" style="143" customWidth="1"/>
    <col min="11" max="18" width="8.7109375" style="143" customWidth="1" outlineLevel="1"/>
    <col min="19" max="21" width="8.7109375" style="112" customWidth="1"/>
    <col min="22" max="22" width="8.7109375" style="112" hidden="1" customWidth="1" outlineLevel="1"/>
    <col min="23" max="23" width="8.7109375" style="112" customWidth="1" collapsed="1"/>
    <col min="24" max="24" width="8.7109375" style="112" customWidth="1"/>
    <col min="25" max="26" width="8.7109375" style="143" customWidth="1"/>
    <col min="27" max="29" width="8.7109375" style="112" customWidth="1"/>
    <col min="30" max="38" width="12.7109375" style="112" customWidth="1"/>
    <col min="39" max="39" width="10.7109375" style="112"/>
    <col min="40" max="40" width="10.7109375" style="147"/>
    <col min="41" max="41" width="10.7109375" style="112"/>
    <col min="42" max="42" width="10.28515625" style="112" customWidth="1"/>
    <col min="43" max="65" width="10.7109375" style="112"/>
    <col min="66" max="66" width="14.140625" style="112" bestFit="1" customWidth="1"/>
    <col min="67" max="69" width="13.140625" style="168" bestFit="1" customWidth="1"/>
    <col min="70" max="72" width="11.42578125" style="168" bestFit="1" customWidth="1"/>
    <col min="73" max="74" width="13.140625" style="168" bestFit="1" customWidth="1"/>
    <col min="75" max="75" width="11.42578125" style="168" bestFit="1" customWidth="1"/>
    <col min="76" max="76" width="13.140625" style="168" bestFit="1" customWidth="1"/>
    <col min="77" max="78" width="11.42578125" style="168" bestFit="1" customWidth="1"/>
    <col min="79" max="83" width="10.7109375" style="112"/>
    <col min="84" max="84" width="33.28515625" style="112" customWidth="1"/>
    <col min="85" max="16384" width="10.7109375" style="112"/>
  </cols>
  <sheetData>
    <row r="1" spans="1:84" ht="20.100000000000001" customHeight="1" x14ac:dyDescent="0.25">
      <c r="A1" s="227" t="s">
        <v>302</v>
      </c>
      <c r="B1" s="227" t="s">
        <v>301</v>
      </c>
      <c r="C1" s="215" t="s">
        <v>300</v>
      </c>
      <c r="D1" s="215" t="s">
        <v>291</v>
      </c>
      <c r="E1" s="215"/>
      <c r="F1" s="215" t="s">
        <v>299</v>
      </c>
      <c r="G1" s="222" t="s">
        <v>298</v>
      </c>
      <c r="H1" s="222" t="s">
        <v>297</v>
      </c>
      <c r="I1" s="222" t="s">
        <v>296</v>
      </c>
      <c r="J1" s="222" t="s">
        <v>293</v>
      </c>
      <c r="K1" s="210" t="s">
        <v>291</v>
      </c>
      <c r="L1" s="210"/>
      <c r="M1" s="210"/>
      <c r="N1" s="210"/>
      <c r="O1" s="210"/>
      <c r="P1" s="210"/>
      <c r="Q1" s="210"/>
      <c r="R1" s="210"/>
      <c r="S1" s="223" t="s">
        <v>295</v>
      </c>
      <c r="T1" s="224"/>
      <c r="U1" s="224"/>
      <c r="V1" s="224"/>
      <c r="W1" s="224"/>
      <c r="X1" s="224"/>
      <c r="Y1" s="224"/>
      <c r="Z1" s="224"/>
      <c r="AA1" s="224"/>
      <c r="AB1" s="224"/>
      <c r="AC1" s="225"/>
      <c r="AD1" s="226" t="s">
        <v>294</v>
      </c>
      <c r="AE1" s="208" t="s">
        <v>291</v>
      </c>
      <c r="AF1" s="208"/>
      <c r="AG1" s="208"/>
      <c r="AH1" s="208"/>
      <c r="AI1" s="208"/>
      <c r="AJ1" s="208"/>
      <c r="AK1" s="208"/>
      <c r="AL1" s="208"/>
      <c r="AN1" s="216" t="s">
        <v>293</v>
      </c>
      <c r="AO1" s="217" t="s">
        <v>291</v>
      </c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9" t="s">
        <v>293</v>
      </c>
      <c r="BB1" s="220" t="s">
        <v>291</v>
      </c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1" t="s">
        <v>292</v>
      </c>
      <c r="BO1" s="213" t="s">
        <v>291</v>
      </c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</row>
    <row r="2" spans="1:84" ht="24.95" customHeight="1" x14ac:dyDescent="0.25">
      <c r="A2" s="227"/>
      <c r="B2" s="227"/>
      <c r="C2" s="215"/>
      <c r="D2" s="215" t="s">
        <v>290</v>
      </c>
      <c r="E2" s="215" t="s">
        <v>289</v>
      </c>
      <c r="F2" s="215"/>
      <c r="G2" s="222"/>
      <c r="H2" s="222"/>
      <c r="I2" s="222"/>
      <c r="J2" s="222"/>
      <c r="K2" s="210" t="s">
        <v>280</v>
      </c>
      <c r="L2" s="210" t="s">
        <v>279</v>
      </c>
      <c r="M2" s="210" t="s">
        <v>272</v>
      </c>
      <c r="N2" s="210" t="s">
        <v>268</v>
      </c>
      <c r="O2" s="210" t="s">
        <v>278</v>
      </c>
      <c r="P2" s="210" t="s">
        <v>277</v>
      </c>
      <c r="Q2" s="210" t="s">
        <v>276</v>
      </c>
      <c r="R2" s="210" t="s">
        <v>275</v>
      </c>
      <c r="S2" s="210" t="s">
        <v>288</v>
      </c>
      <c r="T2" s="210" t="s">
        <v>287</v>
      </c>
      <c r="U2" s="210"/>
      <c r="V2" s="210"/>
      <c r="W2" s="210" t="s">
        <v>286</v>
      </c>
      <c r="X2" s="210" t="s">
        <v>285</v>
      </c>
      <c r="Y2" s="210" t="s">
        <v>284</v>
      </c>
      <c r="Z2" s="210"/>
      <c r="AA2" s="210" t="s">
        <v>283</v>
      </c>
      <c r="AB2" s="211" t="s">
        <v>282</v>
      </c>
      <c r="AC2" s="211" t="s">
        <v>281</v>
      </c>
      <c r="AD2" s="226"/>
      <c r="AE2" s="208" t="s">
        <v>280</v>
      </c>
      <c r="AF2" s="208" t="s">
        <v>279</v>
      </c>
      <c r="AG2" s="208" t="s">
        <v>272</v>
      </c>
      <c r="AH2" s="208" t="s">
        <v>268</v>
      </c>
      <c r="AI2" s="208" t="s">
        <v>278</v>
      </c>
      <c r="AJ2" s="208" t="s">
        <v>277</v>
      </c>
      <c r="AK2" s="208" t="s">
        <v>276</v>
      </c>
      <c r="AL2" s="208" t="s">
        <v>275</v>
      </c>
      <c r="AN2" s="216"/>
      <c r="AO2" s="206" t="s">
        <v>274</v>
      </c>
      <c r="AP2" s="209" t="s">
        <v>273</v>
      </c>
      <c r="AQ2" s="204" t="s">
        <v>272</v>
      </c>
      <c r="AR2" s="204" t="s">
        <v>271</v>
      </c>
      <c r="AS2" s="204" t="s">
        <v>270</v>
      </c>
      <c r="AT2" s="204" t="s">
        <v>269</v>
      </c>
      <c r="AU2" s="204" t="s">
        <v>268</v>
      </c>
      <c r="AV2" s="204" t="s">
        <v>267</v>
      </c>
      <c r="AW2" s="204" t="s">
        <v>266</v>
      </c>
      <c r="AX2" s="204" t="s">
        <v>265</v>
      </c>
      <c r="AY2" s="204" t="s">
        <v>264</v>
      </c>
      <c r="AZ2" s="206" t="s">
        <v>263</v>
      </c>
      <c r="BA2" s="219"/>
      <c r="BB2" s="202" t="s">
        <v>274</v>
      </c>
      <c r="BC2" s="202" t="s">
        <v>273</v>
      </c>
      <c r="BD2" s="202" t="s">
        <v>272</v>
      </c>
      <c r="BE2" s="202" t="s">
        <v>271</v>
      </c>
      <c r="BF2" s="202" t="s">
        <v>270</v>
      </c>
      <c r="BG2" s="202" t="s">
        <v>269</v>
      </c>
      <c r="BH2" s="202" t="s">
        <v>268</v>
      </c>
      <c r="BI2" s="202" t="s">
        <v>267</v>
      </c>
      <c r="BJ2" s="202" t="s">
        <v>266</v>
      </c>
      <c r="BK2" s="202" t="s">
        <v>265</v>
      </c>
      <c r="BL2" s="202" t="s">
        <v>264</v>
      </c>
      <c r="BM2" s="202" t="s">
        <v>263</v>
      </c>
      <c r="BN2" s="221"/>
      <c r="BO2" s="200" t="s">
        <v>274</v>
      </c>
      <c r="BP2" s="203" t="s">
        <v>273</v>
      </c>
      <c r="BQ2" s="198" t="s">
        <v>272</v>
      </c>
      <c r="BR2" s="198" t="s">
        <v>271</v>
      </c>
      <c r="BS2" s="198" t="s">
        <v>270</v>
      </c>
      <c r="BT2" s="198" t="s">
        <v>269</v>
      </c>
      <c r="BU2" s="198" t="s">
        <v>268</v>
      </c>
      <c r="BV2" s="198" t="s">
        <v>267</v>
      </c>
      <c r="BW2" s="198" t="s">
        <v>266</v>
      </c>
      <c r="BX2" s="198" t="s">
        <v>265</v>
      </c>
      <c r="BY2" s="198" t="s">
        <v>264</v>
      </c>
      <c r="BZ2" s="200" t="s">
        <v>263</v>
      </c>
    </row>
    <row r="3" spans="1:84" ht="24.95" customHeight="1" x14ac:dyDescent="0.25">
      <c r="A3" s="227"/>
      <c r="B3" s="227"/>
      <c r="C3" s="215"/>
      <c r="D3" s="215"/>
      <c r="E3" s="215"/>
      <c r="F3" s="215"/>
      <c r="G3" s="222"/>
      <c r="H3" s="222"/>
      <c r="I3" s="222"/>
      <c r="J3" s="222"/>
      <c r="K3" s="210"/>
      <c r="L3" s="210"/>
      <c r="M3" s="210"/>
      <c r="N3" s="210"/>
      <c r="O3" s="210"/>
      <c r="P3" s="210"/>
      <c r="Q3" s="210"/>
      <c r="R3" s="210"/>
      <c r="S3" s="210"/>
      <c r="T3" s="122" t="s">
        <v>262</v>
      </c>
      <c r="U3" s="122" t="s">
        <v>261</v>
      </c>
      <c r="V3" s="122" t="s">
        <v>260</v>
      </c>
      <c r="W3" s="210"/>
      <c r="X3" s="210"/>
      <c r="Y3" s="122" t="s">
        <v>259</v>
      </c>
      <c r="Z3" s="122" t="s">
        <v>258</v>
      </c>
      <c r="AA3" s="210"/>
      <c r="AB3" s="212"/>
      <c r="AC3" s="212"/>
      <c r="AD3" s="226"/>
      <c r="AE3" s="208"/>
      <c r="AF3" s="208"/>
      <c r="AG3" s="208"/>
      <c r="AH3" s="208"/>
      <c r="AI3" s="208"/>
      <c r="AJ3" s="208"/>
      <c r="AK3" s="208"/>
      <c r="AL3" s="208"/>
      <c r="AN3" s="216"/>
      <c r="AO3" s="207"/>
      <c r="AP3" s="209"/>
      <c r="AQ3" s="205"/>
      <c r="AR3" s="205"/>
      <c r="AS3" s="205"/>
      <c r="AT3" s="205"/>
      <c r="AU3" s="205"/>
      <c r="AV3" s="205"/>
      <c r="AW3" s="205"/>
      <c r="AX3" s="205"/>
      <c r="AY3" s="205"/>
      <c r="AZ3" s="207"/>
      <c r="BA3" s="219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21"/>
      <c r="BO3" s="201"/>
      <c r="BP3" s="203"/>
      <c r="BQ3" s="199"/>
      <c r="BR3" s="199"/>
      <c r="BS3" s="199"/>
      <c r="BT3" s="199"/>
      <c r="BU3" s="199"/>
      <c r="BV3" s="199"/>
      <c r="BW3" s="199"/>
      <c r="BX3" s="199"/>
      <c r="BY3" s="199"/>
      <c r="BZ3" s="201"/>
    </row>
    <row r="4" spans="1:84" ht="20.100000000000001" customHeight="1" x14ac:dyDescent="0.25">
      <c r="A4" s="227"/>
      <c r="B4" s="227"/>
      <c r="C4" s="215"/>
      <c r="D4" s="215"/>
      <c r="E4" s="215"/>
      <c r="F4" s="215"/>
      <c r="G4" s="222"/>
      <c r="H4" s="222"/>
      <c r="I4" s="222"/>
      <c r="J4" s="222"/>
      <c r="K4" s="210"/>
      <c r="L4" s="210"/>
      <c r="M4" s="210"/>
      <c r="N4" s="210"/>
      <c r="O4" s="210"/>
      <c r="P4" s="210"/>
      <c r="Q4" s="210"/>
      <c r="R4" s="210"/>
      <c r="S4" s="124" t="s">
        <v>255</v>
      </c>
      <c r="T4" s="124" t="s">
        <v>255</v>
      </c>
      <c r="U4" s="124" t="s">
        <v>256</v>
      </c>
      <c r="V4" s="124" t="s">
        <v>257</v>
      </c>
      <c r="W4" s="124" t="s">
        <v>255</v>
      </c>
      <c r="X4" s="124" t="s">
        <v>256</v>
      </c>
      <c r="Y4" s="124" t="s">
        <v>255</v>
      </c>
      <c r="Z4" s="124" t="s">
        <v>255</v>
      </c>
      <c r="AA4" s="124" t="s">
        <v>254</v>
      </c>
      <c r="AB4" s="124" t="s">
        <v>253</v>
      </c>
      <c r="AC4" s="124" t="s">
        <v>253</v>
      </c>
      <c r="AD4" s="226"/>
      <c r="AE4" s="208"/>
      <c r="AF4" s="208"/>
      <c r="AG4" s="208"/>
      <c r="AH4" s="208"/>
      <c r="AI4" s="208"/>
      <c r="AJ4" s="208"/>
      <c r="AK4" s="208"/>
      <c r="AL4" s="208"/>
      <c r="AN4" s="216"/>
      <c r="AO4" s="207"/>
      <c r="AP4" s="209"/>
      <c r="AQ4" s="205"/>
      <c r="AR4" s="205"/>
      <c r="AS4" s="205"/>
      <c r="AT4" s="205"/>
      <c r="AU4" s="205"/>
      <c r="AV4" s="205"/>
      <c r="AW4" s="205"/>
      <c r="AX4" s="205"/>
      <c r="AY4" s="205"/>
      <c r="AZ4" s="207"/>
      <c r="BA4" s="125">
        <v>0.13300000000000001</v>
      </c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21"/>
      <c r="BO4" s="201"/>
      <c r="BP4" s="203"/>
      <c r="BQ4" s="199"/>
      <c r="BR4" s="199"/>
      <c r="BS4" s="199"/>
      <c r="BT4" s="199"/>
      <c r="BU4" s="199"/>
      <c r="BV4" s="199"/>
      <c r="BW4" s="199"/>
      <c r="BX4" s="199"/>
      <c r="BY4" s="199"/>
      <c r="BZ4" s="201"/>
    </row>
    <row r="5" spans="1:84" ht="12" customHeight="1" x14ac:dyDescent="0.25">
      <c r="A5" s="126" t="e">
        <v>#REF!</v>
      </c>
      <c r="B5" s="62" t="s">
        <v>249</v>
      </c>
      <c r="C5" s="127">
        <v>1544.17</v>
      </c>
      <c r="D5" s="141">
        <v>1279.77</v>
      </c>
      <c r="E5" s="141">
        <v>264.39999999999998</v>
      </c>
      <c r="F5" s="141">
        <v>217.8</v>
      </c>
      <c r="G5" s="126" t="s">
        <v>42</v>
      </c>
      <c r="H5" s="129">
        <v>7</v>
      </c>
      <c r="I5" s="129" t="s">
        <v>21</v>
      </c>
      <c r="J5" s="131">
        <v>31</v>
      </c>
      <c r="K5" s="130">
        <v>5.0999999999999996</v>
      </c>
      <c r="L5" s="130">
        <v>6.59</v>
      </c>
      <c r="M5" s="130">
        <v>8.98</v>
      </c>
      <c r="N5" s="130">
        <v>6.92</v>
      </c>
      <c r="O5" s="130">
        <v>3.15</v>
      </c>
      <c r="P5" s="130">
        <v>0</v>
      </c>
      <c r="Q5" s="130">
        <v>0</v>
      </c>
      <c r="R5" s="130">
        <v>0.26</v>
      </c>
      <c r="S5" s="132">
        <v>40</v>
      </c>
      <c r="T5" s="132">
        <v>40</v>
      </c>
      <c r="U5" s="132">
        <v>2604.04</v>
      </c>
      <c r="V5" s="130">
        <v>195.98199600000001</v>
      </c>
      <c r="W5" s="132">
        <v>42.3</v>
      </c>
      <c r="X5" s="132">
        <v>2604.04</v>
      </c>
      <c r="Y5" s="130">
        <v>7.85</v>
      </c>
      <c r="Z5" s="133">
        <v>0</v>
      </c>
      <c r="AA5" s="130">
        <v>6.73</v>
      </c>
      <c r="AB5" s="130">
        <v>10.67</v>
      </c>
      <c r="AC5" s="130">
        <v>14</v>
      </c>
      <c r="AD5" s="131">
        <v>287215.62</v>
      </c>
      <c r="AE5" s="130">
        <v>47251.601999999999</v>
      </c>
      <c r="AF5" s="130">
        <v>61056.481799999994</v>
      </c>
      <c r="AG5" s="130">
        <v>83199.879600000015</v>
      </c>
      <c r="AH5" s="130">
        <v>64113.938399999999</v>
      </c>
      <c r="AI5" s="130">
        <v>29184.813000000002</v>
      </c>
      <c r="AJ5" s="130">
        <v>0</v>
      </c>
      <c r="AK5" s="130">
        <v>0</v>
      </c>
      <c r="AL5" s="130">
        <v>2408.9052000000001</v>
      </c>
      <c r="AN5" s="134">
        <v>33.17</v>
      </c>
      <c r="AO5" s="195">
        <v>13.89</v>
      </c>
      <c r="AP5" s="195"/>
      <c r="AQ5" s="134">
        <v>5.9</v>
      </c>
      <c r="AR5" s="134">
        <v>1.53</v>
      </c>
      <c r="AS5" s="134">
        <v>0.32</v>
      </c>
      <c r="AT5" s="134">
        <v>0.6</v>
      </c>
      <c r="AU5" s="134">
        <v>5.01</v>
      </c>
      <c r="AV5" s="134">
        <v>4.99</v>
      </c>
      <c r="AW5" s="134">
        <v>0</v>
      </c>
      <c r="AX5" s="134">
        <v>0</v>
      </c>
      <c r="AY5" s="134">
        <v>0</v>
      </c>
      <c r="AZ5" s="135">
        <v>0.93</v>
      </c>
      <c r="BA5" s="134">
        <v>37.581610000000005</v>
      </c>
      <c r="BB5" s="195">
        <v>15.737370000000004</v>
      </c>
      <c r="BC5" s="195">
        <v>0</v>
      </c>
      <c r="BD5" s="134">
        <v>6.6847000000000012</v>
      </c>
      <c r="BE5" s="134">
        <v>1.7334900000000002</v>
      </c>
      <c r="BF5" s="134">
        <v>0.36256000000000005</v>
      </c>
      <c r="BG5" s="134">
        <v>0.67980000000000007</v>
      </c>
      <c r="BH5" s="134">
        <v>5.6763300000000001</v>
      </c>
      <c r="BI5" s="134">
        <v>5.65367</v>
      </c>
      <c r="BJ5" s="134">
        <v>0</v>
      </c>
      <c r="BK5" s="134">
        <v>0</v>
      </c>
      <c r="BL5" s="134">
        <v>0</v>
      </c>
      <c r="BM5" s="135">
        <v>1.0536900000000002</v>
      </c>
      <c r="BN5" s="136">
        <v>682764.18493700027</v>
      </c>
      <c r="BO5" s="194">
        <v>285908.78892900009</v>
      </c>
      <c r="BP5" s="194">
        <v>0</v>
      </c>
      <c r="BQ5" s="136">
        <v>121444.33799000001</v>
      </c>
      <c r="BR5" s="136">
        <v>31493.192733</v>
      </c>
      <c r="BS5" s="136">
        <v>6586.8115520000001</v>
      </c>
      <c r="BT5" s="136">
        <v>12350.271660000002</v>
      </c>
      <c r="BU5" s="136">
        <v>103124.76836099999</v>
      </c>
      <c r="BV5" s="136">
        <v>102713.09263900001</v>
      </c>
      <c r="BW5" s="136">
        <v>0</v>
      </c>
      <c r="BX5" s="136">
        <v>0</v>
      </c>
      <c r="BY5" s="136">
        <v>0</v>
      </c>
      <c r="BZ5" s="136">
        <v>19142.921073000005</v>
      </c>
      <c r="CA5" s="112">
        <v>1</v>
      </c>
      <c r="CF5" s="62" t="s">
        <v>249</v>
      </c>
    </row>
    <row r="6" spans="1:84" ht="12" customHeight="1" x14ac:dyDescent="0.25">
      <c r="A6" s="126" t="e">
        <v>#REF!</v>
      </c>
      <c r="B6" s="62" t="s">
        <v>246</v>
      </c>
      <c r="C6" s="127">
        <v>1102.18</v>
      </c>
      <c r="D6" s="141">
        <v>1102.18</v>
      </c>
      <c r="E6" s="141">
        <v>0</v>
      </c>
      <c r="F6" s="141">
        <v>139.9</v>
      </c>
      <c r="G6" s="126" t="s">
        <v>42</v>
      </c>
      <c r="H6" s="129">
        <v>7</v>
      </c>
      <c r="I6" s="129" t="s">
        <v>21</v>
      </c>
      <c r="J6" s="131">
        <v>31</v>
      </c>
      <c r="K6" s="130">
        <v>5.0999999999999996</v>
      </c>
      <c r="L6" s="130">
        <v>6.59</v>
      </c>
      <c r="M6" s="130">
        <v>8.98</v>
      </c>
      <c r="N6" s="130">
        <v>6.92</v>
      </c>
      <c r="O6" s="130">
        <v>3.15</v>
      </c>
      <c r="P6" s="130">
        <v>0</v>
      </c>
      <c r="Q6" s="130">
        <v>0</v>
      </c>
      <c r="R6" s="130">
        <v>0.26</v>
      </c>
      <c r="S6" s="132">
        <v>40</v>
      </c>
      <c r="T6" s="132">
        <v>40</v>
      </c>
      <c r="U6" s="132">
        <v>2604.04</v>
      </c>
      <c r="V6" s="130">
        <v>195.98199600000001</v>
      </c>
      <c r="W6" s="132">
        <v>42.3</v>
      </c>
      <c r="X6" s="132">
        <v>2604.04</v>
      </c>
      <c r="Y6" s="130">
        <v>7.85</v>
      </c>
      <c r="Z6" s="133">
        <v>0</v>
      </c>
      <c r="AA6" s="130">
        <v>6.73</v>
      </c>
      <c r="AB6" s="130">
        <v>10.67</v>
      </c>
      <c r="AC6" s="130">
        <v>14</v>
      </c>
      <c r="AD6" s="131">
        <v>205005.48</v>
      </c>
      <c r="AE6" s="130">
        <v>33726.707999999999</v>
      </c>
      <c r="AF6" s="130">
        <v>43580.197200000002</v>
      </c>
      <c r="AG6" s="130">
        <v>59385.45840000001</v>
      </c>
      <c r="AH6" s="130">
        <v>45762.513600000006</v>
      </c>
      <c r="AI6" s="130">
        <v>20831.202000000001</v>
      </c>
      <c r="AJ6" s="130">
        <v>0</v>
      </c>
      <c r="AK6" s="130">
        <v>0</v>
      </c>
      <c r="AL6" s="130">
        <v>1719.4007999999999</v>
      </c>
      <c r="AN6" s="134">
        <v>33.17</v>
      </c>
      <c r="AO6" s="195">
        <v>13.89</v>
      </c>
      <c r="AP6" s="195"/>
      <c r="AQ6" s="134">
        <v>5.9</v>
      </c>
      <c r="AR6" s="134">
        <v>1.53</v>
      </c>
      <c r="AS6" s="134">
        <v>0.32</v>
      </c>
      <c r="AT6" s="134">
        <v>0.6</v>
      </c>
      <c r="AU6" s="134">
        <v>5.01</v>
      </c>
      <c r="AV6" s="134">
        <v>4.99</v>
      </c>
      <c r="AW6" s="134">
        <v>0</v>
      </c>
      <c r="AX6" s="134">
        <v>0</v>
      </c>
      <c r="AY6" s="134">
        <v>0</v>
      </c>
      <c r="AZ6" s="135">
        <v>0.93</v>
      </c>
      <c r="BA6" s="134">
        <v>37.581610000000005</v>
      </c>
      <c r="BB6" s="195">
        <v>15.737370000000004</v>
      </c>
      <c r="BC6" s="195">
        <v>0</v>
      </c>
      <c r="BD6" s="134">
        <v>6.6847000000000012</v>
      </c>
      <c r="BE6" s="134">
        <v>1.7334900000000002</v>
      </c>
      <c r="BF6" s="134">
        <v>0.36256000000000005</v>
      </c>
      <c r="BG6" s="134">
        <v>0.67980000000000007</v>
      </c>
      <c r="BH6" s="134">
        <v>5.6763300000000001</v>
      </c>
      <c r="BI6" s="134">
        <v>5.65367</v>
      </c>
      <c r="BJ6" s="134">
        <v>0</v>
      </c>
      <c r="BK6" s="134">
        <v>0</v>
      </c>
      <c r="BL6" s="134">
        <v>0</v>
      </c>
      <c r="BM6" s="135">
        <v>1.0536900000000002</v>
      </c>
      <c r="BN6" s="136">
        <v>487335.61029800004</v>
      </c>
      <c r="BO6" s="194">
        <v>204072.70506600005</v>
      </c>
      <c r="BP6" s="194">
        <v>0</v>
      </c>
      <c r="BQ6" s="136">
        <v>86683.150460000004</v>
      </c>
      <c r="BR6" s="136">
        <v>22478.850882000002</v>
      </c>
      <c r="BS6" s="136">
        <v>4701.4590080000007</v>
      </c>
      <c r="BT6" s="136">
        <v>8815.2356400000026</v>
      </c>
      <c r="BU6" s="136">
        <v>73607.217594000002</v>
      </c>
      <c r="BV6" s="136">
        <v>73313.37640600001</v>
      </c>
      <c r="BW6" s="136">
        <v>0</v>
      </c>
      <c r="BX6" s="136">
        <v>0</v>
      </c>
      <c r="BY6" s="136">
        <v>0</v>
      </c>
      <c r="BZ6" s="136">
        <v>13663.615242000003</v>
      </c>
      <c r="CA6" s="112">
        <v>1</v>
      </c>
      <c r="CF6" s="62" t="s">
        <v>246</v>
      </c>
    </row>
    <row r="7" spans="1:84" ht="12" customHeight="1" x14ac:dyDescent="0.25">
      <c r="A7" s="126" t="e">
        <v>#REF!</v>
      </c>
      <c r="B7" s="62" t="s">
        <v>245</v>
      </c>
      <c r="C7" s="127">
        <v>1647.35</v>
      </c>
      <c r="D7" s="141">
        <v>1311.85</v>
      </c>
      <c r="E7" s="141">
        <v>335.5</v>
      </c>
      <c r="F7" s="141">
        <v>230.1</v>
      </c>
      <c r="G7" s="126" t="s">
        <v>42</v>
      </c>
      <c r="H7" s="129">
        <v>7</v>
      </c>
      <c r="I7" s="129" t="s">
        <v>21</v>
      </c>
      <c r="J7" s="131">
        <v>31</v>
      </c>
      <c r="K7" s="130">
        <v>5.0999999999999996</v>
      </c>
      <c r="L7" s="130">
        <v>6.59</v>
      </c>
      <c r="M7" s="130">
        <v>8.98</v>
      </c>
      <c r="N7" s="130">
        <v>6.92</v>
      </c>
      <c r="O7" s="130">
        <v>3.15</v>
      </c>
      <c r="P7" s="130">
        <v>0</v>
      </c>
      <c r="Q7" s="130">
        <v>0</v>
      </c>
      <c r="R7" s="130">
        <v>0.26</v>
      </c>
      <c r="S7" s="132">
        <v>40</v>
      </c>
      <c r="T7" s="132">
        <v>40</v>
      </c>
      <c r="U7" s="132">
        <v>2604.04</v>
      </c>
      <c r="V7" s="130">
        <v>195.98199600000001</v>
      </c>
      <c r="W7" s="132">
        <v>42.3</v>
      </c>
      <c r="X7" s="132">
        <v>2604.04</v>
      </c>
      <c r="Y7" s="130">
        <v>7.85</v>
      </c>
      <c r="Z7" s="133">
        <v>0</v>
      </c>
      <c r="AA7" s="130">
        <v>6.73</v>
      </c>
      <c r="AB7" s="130">
        <v>10.67</v>
      </c>
      <c r="AC7" s="130">
        <v>14</v>
      </c>
      <c r="AD7" s="131">
        <v>306407.09999999998</v>
      </c>
      <c r="AE7" s="130">
        <v>50408.909999999989</v>
      </c>
      <c r="AF7" s="130">
        <v>65136.21899999999</v>
      </c>
      <c r="AG7" s="130">
        <v>88759.217999999993</v>
      </c>
      <c r="AH7" s="130">
        <v>68397.971999999994</v>
      </c>
      <c r="AI7" s="130">
        <v>31134.914999999994</v>
      </c>
      <c r="AJ7" s="130">
        <v>0</v>
      </c>
      <c r="AK7" s="130">
        <v>0</v>
      </c>
      <c r="AL7" s="130">
        <v>2569.866</v>
      </c>
      <c r="AN7" s="134">
        <v>33.17</v>
      </c>
      <c r="AO7" s="195">
        <v>13.89</v>
      </c>
      <c r="AP7" s="195"/>
      <c r="AQ7" s="134">
        <v>5.9</v>
      </c>
      <c r="AR7" s="134">
        <v>1.53</v>
      </c>
      <c r="AS7" s="134">
        <v>0.32</v>
      </c>
      <c r="AT7" s="134">
        <v>0.6</v>
      </c>
      <c r="AU7" s="134">
        <v>5.01</v>
      </c>
      <c r="AV7" s="134">
        <v>4.99</v>
      </c>
      <c r="AW7" s="134">
        <v>0</v>
      </c>
      <c r="AX7" s="134">
        <v>0</v>
      </c>
      <c r="AY7" s="134">
        <v>0</v>
      </c>
      <c r="AZ7" s="135">
        <v>0.93</v>
      </c>
      <c r="BA7" s="134">
        <v>37.581610000000005</v>
      </c>
      <c r="BB7" s="195">
        <v>15.737370000000004</v>
      </c>
      <c r="BC7" s="195">
        <v>0</v>
      </c>
      <c r="BD7" s="134">
        <v>6.6847000000000012</v>
      </c>
      <c r="BE7" s="134">
        <v>1.7334900000000002</v>
      </c>
      <c r="BF7" s="134">
        <v>0.36256000000000005</v>
      </c>
      <c r="BG7" s="134">
        <v>0.67980000000000007</v>
      </c>
      <c r="BH7" s="134">
        <v>5.6763300000000001</v>
      </c>
      <c r="BI7" s="134">
        <v>5.65367</v>
      </c>
      <c r="BJ7" s="134">
        <v>0</v>
      </c>
      <c r="BK7" s="134">
        <v>0</v>
      </c>
      <c r="BL7" s="134">
        <v>0</v>
      </c>
      <c r="BM7" s="135">
        <v>1.0536900000000002</v>
      </c>
      <c r="BN7" s="136">
        <v>728385.85133500001</v>
      </c>
      <c r="BO7" s="194">
        <v>305012.94769500004</v>
      </c>
      <c r="BP7" s="194">
        <v>0</v>
      </c>
      <c r="BQ7" s="136">
        <v>129559.13545</v>
      </c>
      <c r="BR7" s="136">
        <v>33597.538515</v>
      </c>
      <c r="BS7" s="136">
        <v>7026.9361599999993</v>
      </c>
      <c r="BT7" s="136">
        <v>13175.505300000001</v>
      </c>
      <c r="BU7" s="136">
        <v>110015.46925499999</v>
      </c>
      <c r="BV7" s="136">
        <v>109576.285745</v>
      </c>
      <c r="BW7" s="136">
        <v>0</v>
      </c>
      <c r="BX7" s="136">
        <v>0</v>
      </c>
      <c r="BY7" s="136">
        <v>0</v>
      </c>
      <c r="BZ7" s="136">
        <v>20422.033215000003</v>
      </c>
      <c r="CA7" s="112">
        <v>1</v>
      </c>
      <c r="CF7" s="62" t="s">
        <v>245</v>
      </c>
    </row>
    <row r="8" spans="1:84" ht="12" customHeight="1" x14ac:dyDescent="0.25">
      <c r="A8" s="126" t="e">
        <v>#REF!</v>
      </c>
      <c r="B8" s="62" t="s">
        <v>243</v>
      </c>
      <c r="C8" s="127">
        <v>2262.31</v>
      </c>
      <c r="D8" s="141">
        <v>2262.31</v>
      </c>
      <c r="E8" s="141">
        <v>0</v>
      </c>
      <c r="F8" s="141">
        <v>484.5</v>
      </c>
      <c r="G8" s="126" t="s">
        <v>42</v>
      </c>
      <c r="H8" s="129">
        <v>3</v>
      </c>
      <c r="I8" s="129" t="s">
        <v>21</v>
      </c>
      <c r="J8" s="131">
        <v>45.06</v>
      </c>
      <c r="K8" s="130">
        <v>5.0999999999999996</v>
      </c>
      <c r="L8" s="130">
        <v>8.6300000000000008</v>
      </c>
      <c r="M8" s="130">
        <v>13.43</v>
      </c>
      <c r="N8" s="130">
        <v>6.91</v>
      </c>
      <c r="O8" s="130">
        <v>3.15</v>
      </c>
      <c r="P8" s="130">
        <v>1.81</v>
      </c>
      <c r="Q8" s="130">
        <v>5.77</v>
      </c>
      <c r="R8" s="130">
        <v>0.26</v>
      </c>
      <c r="S8" s="132">
        <v>40</v>
      </c>
      <c r="T8" s="132">
        <v>40</v>
      </c>
      <c r="U8" s="132">
        <v>2604.04</v>
      </c>
      <c r="V8" s="130">
        <v>195.98199600000001</v>
      </c>
      <c r="W8" s="132">
        <v>42.3</v>
      </c>
      <c r="X8" s="132">
        <v>2604.04</v>
      </c>
      <c r="Y8" s="130">
        <v>7.85</v>
      </c>
      <c r="Z8" s="133">
        <v>0</v>
      </c>
      <c r="AA8" s="130">
        <v>6.73</v>
      </c>
      <c r="AB8" s="130">
        <v>10.67</v>
      </c>
      <c r="AC8" s="130">
        <v>14</v>
      </c>
      <c r="AD8" s="131">
        <v>611638.13160000008</v>
      </c>
      <c r="AE8" s="130">
        <v>69226.685999999987</v>
      </c>
      <c r="AF8" s="130">
        <v>117142.4118</v>
      </c>
      <c r="AG8" s="130">
        <v>182296.93979999999</v>
      </c>
      <c r="AH8" s="130">
        <v>93795.372600000002</v>
      </c>
      <c r="AI8" s="130">
        <v>42757.659</v>
      </c>
      <c r="AJ8" s="130">
        <v>24568.686600000001</v>
      </c>
      <c r="AK8" s="130">
        <v>78321.172200000001</v>
      </c>
      <c r="AL8" s="130">
        <v>3529.2035999999998</v>
      </c>
      <c r="AN8" s="134">
        <v>48.44</v>
      </c>
      <c r="AO8" s="195">
        <v>18.489999999999998</v>
      </c>
      <c r="AP8" s="195"/>
      <c r="AQ8" s="134">
        <v>6.67</v>
      </c>
      <c r="AR8" s="134">
        <v>1.53</v>
      </c>
      <c r="AS8" s="134">
        <v>0.32</v>
      </c>
      <c r="AT8" s="134">
        <v>0.87</v>
      </c>
      <c r="AU8" s="134">
        <v>5.01</v>
      </c>
      <c r="AV8" s="134">
        <v>4.99</v>
      </c>
      <c r="AW8" s="134">
        <v>2.7</v>
      </c>
      <c r="AX8" s="134">
        <v>6.46</v>
      </c>
      <c r="AY8" s="134">
        <v>0.47</v>
      </c>
      <c r="AZ8" s="135">
        <v>0.93</v>
      </c>
      <c r="BA8" s="134">
        <v>54.88252</v>
      </c>
      <c r="BB8" s="195">
        <v>20.949169999999999</v>
      </c>
      <c r="BC8" s="195">
        <v>0</v>
      </c>
      <c r="BD8" s="134">
        <v>7.5571100000000007</v>
      </c>
      <c r="BE8" s="134">
        <v>1.7334900000000002</v>
      </c>
      <c r="BF8" s="134">
        <v>0.36256000000000005</v>
      </c>
      <c r="BG8" s="134">
        <v>0.98571000000000009</v>
      </c>
      <c r="BH8" s="134">
        <v>5.6763300000000001</v>
      </c>
      <c r="BI8" s="134">
        <v>5.65367</v>
      </c>
      <c r="BJ8" s="134">
        <v>3.0591000000000004</v>
      </c>
      <c r="BK8" s="134">
        <v>7.3191800000000002</v>
      </c>
      <c r="BL8" s="134">
        <v>0.53250999999999993</v>
      </c>
      <c r="BM8" s="135">
        <v>1.05369</v>
      </c>
      <c r="BN8" s="136">
        <v>1460785.3310119999</v>
      </c>
      <c r="BO8" s="194">
        <v>557595.39162699995</v>
      </c>
      <c r="BP8" s="194">
        <v>0</v>
      </c>
      <c r="BQ8" s="136">
        <v>201144.47064099999</v>
      </c>
      <c r="BR8" s="136">
        <v>46139.586218999997</v>
      </c>
      <c r="BS8" s="136">
        <v>9650.1095359999999</v>
      </c>
      <c r="BT8" s="136">
        <v>26236.235301000001</v>
      </c>
      <c r="BU8" s="136">
        <v>151084.52742299999</v>
      </c>
      <c r="BV8" s="136">
        <v>150481.39557699999</v>
      </c>
      <c r="BW8" s="136">
        <v>81422.799210000012</v>
      </c>
      <c r="BX8" s="136">
        <v>194811.586258</v>
      </c>
      <c r="BY8" s="136">
        <v>14173.598380999996</v>
      </c>
      <c r="BZ8" s="136">
        <v>28045.630838999998</v>
      </c>
      <c r="CA8" s="112">
        <v>1</v>
      </c>
      <c r="CF8" s="62" t="s">
        <v>243</v>
      </c>
    </row>
    <row r="9" spans="1:84" ht="12" customHeight="1" x14ac:dyDescent="0.25">
      <c r="A9" s="126" t="e">
        <v>#REF!</v>
      </c>
      <c r="B9" s="62" t="s">
        <v>242</v>
      </c>
      <c r="C9" s="127">
        <v>2252</v>
      </c>
      <c r="D9" s="141">
        <v>2252</v>
      </c>
      <c r="E9" s="141">
        <v>0</v>
      </c>
      <c r="F9" s="141">
        <v>485.9</v>
      </c>
      <c r="G9" s="126" t="s">
        <v>42</v>
      </c>
      <c r="H9" s="129">
        <v>3</v>
      </c>
      <c r="I9" s="129" t="s">
        <v>21</v>
      </c>
      <c r="J9" s="131">
        <v>45.06</v>
      </c>
      <c r="K9" s="130">
        <v>5.0999999999999996</v>
      </c>
      <c r="L9" s="130">
        <v>8.6300000000000008</v>
      </c>
      <c r="M9" s="130">
        <v>13.43</v>
      </c>
      <c r="N9" s="130">
        <v>6.91</v>
      </c>
      <c r="O9" s="130">
        <v>3.15</v>
      </c>
      <c r="P9" s="130">
        <v>1.81</v>
      </c>
      <c r="Q9" s="130">
        <v>5.77</v>
      </c>
      <c r="R9" s="130">
        <v>0.26</v>
      </c>
      <c r="S9" s="132">
        <v>40</v>
      </c>
      <c r="T9" s="132">
        <v>40</v>
      </c>
      <c r="U9" s="132">
        <v>2604.04</v>
      </c>
      <c r="V9" s="130">
        <v>195.98199600000001</v>
      </c>
      <c r="W9" s="132">
        <v>42.3</v>
      </c>
      <c r="X9" s="132">
        <v>2604.04</v>
      </c>
      <c r="Y9" s="130">
        <v>7.85</v>
      </c>
      <c r="Z9" s="133">
        <v>0</v>
      </c>
      <c r="AA9" s="130">
        <v>6.73</v>
      </c>
      <c r="AB9" s="130">
        <v>10.67</v>
      </c>
      <c r="AC9" s="130">
        <v>14</v>
      </c>
      <c r="AD9" s="131">
        <v>608850.72000000009</v>
      </c>
      <c r="AE9" s="130">
        <v>68911.199999999997</v>
      </c>
      <c r="AF9" s="130">
        <v>116608.56000000001</v>
      </c>
      <c r="AG9" s="130">
        <v>181466.16</v>
      </c>
      <c r="AH9" s="130">
        <v>93367.92</v>
      </c>
      <c r="AI9" s="130">
        <v>42562.8</v>
      </c>
      <c r="AJ9" s="130">
        <v>24456.720000000001</v>
      </c>
      <c r="AK9" s="130">
        <v>77964.239999999991</v>
      </c>
      <c r="AL9" s="130">
        <v>3513.12</v>
      </c>
      <c r="AN9" s="134">
        <v>48.44</v>
      </c>
      <c r="AO9" s="195">
        <v>18.489999999999998</v>
      </c>
      <c r="AP9" s="195"/>
      <c r="AQ9" s="134">
        <v>6.67</v>
      </c>
      <c r="AR9" s="134">
        <v>1.53</v>
      </c>
      <c r="AS9" s="134">
        <v>0.32</v>
      </c>
      <c r="AT9" s="134">
        <v>0.87</v>
      </c>
      <c r="AU9" s="134">
        <v>5.01</v>
      </c>
      <c r="AV9" s="134">
        <v>4.99</v>
      </c>
      <c r="AW9" s="134">
        <v>2.7</v>
      </c>
      <c r="AX9" s="134">
        <v>6.46</v>
      </c>
      <c r="AY9" s="134">
        <v>0.47</v>
      </c>
      <c r="AZ9" s="135">
        <v>0.93</v>
      </c>
      <c r="BA9" s="134">
        <v>54.88252</v>
      </c>
      <c r="BB9" s="195">
        <v>20.949169999999999</v>
      </c>
      <c r="BC9" s="195">
        <v>0</v>
      </c>
      <c r="BD9" s="134">
        <v>7.5571100000000007</v>
      </c>
      <c r="BE9" s="134">
        <v>1.7334900000000002</v>
      </c>
      <c r="BF9" s="134">
        <v>0.36256000000000005</v>
      </c>
      <c r="BG9" s="134">
        <v>0.98571000000000009</v>
      </c>
      <c r="BH9" s="134">
        <v>5.6763300000000001</v>
      </c>
      <c r="BI9" s="134">
        <v>5.65367</v>
      </c>
      <c r="BJ9" s="134">
        <v>3.0591000000000004</v>
      </c>
      <c r="BK9" s="134">
        <v>7.3191800000000002</v>
      </c>
      <c r="BL9" s="134">
        <v>0.53250999999999993</v>
      </c>
      <c r="BM9" s="135">
        <v>1.05369</v>
      </c>
      <c r="BN9" s="136">
        <v>1454128.1103999999</v>
      </c>
      <c r="BO9" s="194">
        <v>555054.26839999994</v>
      </c>
      <c r="BP9" s="194">
        <v>0</v>
      </c>
      <c r="BQ9" s="136">
        <v>200227.7972</v>
      </c>
      <c r="BR9" s="136">
        <v>45929.3148</v>
      </c>
      <c r="BS9" s="136">
        <v>9606.1311999999998</v>
      </c>
      <c r="BT9" s="136">
        <v>26116.669200000004</v>
      </c>
      <c r="BU9" s="136">
        <v>150395.99159999998</v>
      </c>
      <c r="BV9" s="136">
        <v>149795.6084</v>
      </c>
      <c r="BW9" s="136">
        <v>81051.732000000018</v>
      </c>
      <c r="BX9" s="136">
        <v>193923.77360000001</v>
      </c>
      <c r="BY9" s="136">
        <v>14109.005199999996</v>
      </c>
      <c r="BZ9" s="136">
        <v>27917.818799999997</v>
      </c>
      <c r="CA9" s="112">
        <v>1</v>
      </c>
      <c r="CF9" s="62" t="s">
        <v>242</v>
      </c>
    </row>
    <row r="10" spans="1:84" ht="12" customHeight="1" x14ac:dyDescent="0.25">
      <c r="A10" s="126" t="e">
        <v>#REF!</v>
      </c>
      <c r="B10" s="62" t="s">
        <v>241</v>
      </c>
      <c r="C10" s="127">
        <v>2252.2800000000002</v>
      </c>
      <c r="D10" s="141">
        <v>2252.2800000000002</v>
      </c>
      <c r="E10" s="141">
        <v>0</v>
      </c>
      <c r="F10" s="141">
        <v>485.9</v>
      </c>
      <c r="G10" s="126" t="s">
        <v>42</v>
      </c>
      <c r="H10" s="129">
        <v>3</v>
      </c>
      <c r="I10" s="129" t="s">
        <v>21</v>
      </c>
      <c r="J10" s="131">
        <v>45.06</v>
      </c>
      <c r="K10" s="130">
        <v>5.0999999999999996</v>
      </c>
      <c r="L10" s="130">
        <v>8.6300000000000008</v>
      </c>
      <c r="M10" s="130">
        <v>13.43</v>
      </c>
      <c r="N10" s="130">
        <v>6.91</v>
      </c>
      <c r="O10" s="130">
        <v>3.15</v>
      </c>
      <c r="P10" s="130">
        <v>1.81</v>
      </c>
      <c r="Q10" s="130">
        <v>5.77</v>
      </c>
      <c r="R10" s="130">
        <v>0.26</v>
      </c>
      <c r="S10" s="132">
        <v>40</v>
      </c>
      <c r="T10" s="132">
        <v>40</v>
      </c>
      <c r="U10" s="132">
        <v>2604.04</v>
      </c>
      <c r="V10" s="130">
        <v>195.98199600000001</v>
      </c>
      <c r="W10" s="132">
        <v>42.3</v>
      </c>
      <c r="X10" s="132">
        <v>2604.04</v>
      </c>
      <c r="Y10" s="130">
        <v>7.85</v>
      </c>
      <c r="Z10" s="133">
        <v>0</v>
      </c>
      <c r="AA10" s="130">
        <v>6.73</v>
      </c>
      <c r="AB10" s="130">
        <v>10.67</v>
      </c>
      <c r="AC10" s="130">
        <v>14</v>
      </c>
      <c r="AD10" s="131">
        <v>608926.42080000008</v>
      </c>
      <c r="AE10" s="130">
        <v>68919.768000000011</v>
      </c>
      <c r="AF10" s="130">
        <v>116623.05840000002</v>
      </c>
      <c r="AG10" s="130">
        <v>181488.72240000003</v>
      </c>
      <c r="AH10" s="130">
        <v>93379.528800000015</v>
      </c>
      <c r="AI10" s="130">
        <v>42568.092000000004</v>
      </c>
      <c r="AJ10" s="130">
        <v>24459.760800000004</v>
      </c>
      <c r="AK10" s="130">
        <v>77973.933600000004</v>
      </c>
      <c r="AL10" s="130">
        <v>3513.5568000000007</v>
      </c>
      <c r="AN10" s="134">
        <v>48.44</v>
      </c>
      <c r="AO10" s="195">
        <v>18.489999999999998</v>
      </c>
      <c r="AP10" s="195"/>
      <c r="AQ10" s="134">
        <v>6.67</v>
      </c>
      <c r="AR10" s="134">
        <v>1.53</v>
      </c>
      <c r="AS10" s="134">
        <v>0.32</v>
      </c>
      <c r="AT10" s="134">
        <v>0.87</v>
      </c>
      <c r="AU10" s="134">
        <v>5.01</v>
      </c>
      <c r="AV10" s="134">
        <v>4.99</v>
      </c>
      <c r="AW10" s="134">
        <v>2.7</v>
      </c>
      <c r="AX10" s="134">
        <v>6.46</v>
      </c>
      <c r="AY10" s="134">
        <v>0.47</v>
      </c>
      <c r="AZ10" s="135">
        <v>0.93</v>
      </c>
      <c r="BA10" s="134">
        <v>54.88252</v>
      </c>
      <c r="BB10" s="195">
        <v>20.949169999999999</v>
      </c>
      <c r="BC10" s="195">
        <v>0</v>
      </c>
      <c r="BD10" s="134">
        <v>7.5571100000000007</v>
      </c>
      <c r="BE10" s="134">
        <v>1.7334900000000002</v>
      </c>
      <c r="BF10" s="134">
        <v>0.36256000000000005</v>
      </c>
      <c r="BG10" s="134">
        <v>0.98571000000000009</v>
      </c>
      <c r="BH10" s="134">
        <v>5.6763300000000001</v>
      </c>
      <c r="BI10" s="134">
        <v>5.65367</v>
      </c>
      <c r="BJ10" s="134">
        <v>3.0591000000000004</v>
      </c>
      <c r="BK10" s="134">
        <v>7.3191800000000002</v>
      </c>
      <c r="BL10" s="134">
        <v>0.53250999999999993</v>
      </c>
      <c r="BM10" s="135">
        <v>1.05369</v>
      </c>
      <c r="BN10" s="136">
        <v>1454308.9078559999</v>
      </c>
      <c r="BO10" s="194">
        <v>555123.28047599993</v>
      </c>
      <c r="BP10" s="194">
        <v>0</v>
      </c>
      <c r="BQ10" s="136">
        <v>200252.69230800003</v>
      </c>
      <c r="BR10" s="136">
        <v>45935.025372000004</v>
      </c>
      <c r="BS10" s="136">
        <v>9607.3255680000002</v>
      </c>
      <c r="BT10" s="136">
        <v>26119.916388000005</v>
      </c>
      <c r="BU10" s="136">
        <v>150414.69092399999</v>
      </c>
      <c r="BV10" s="136">
        <v>149814.233076</v>
      </c>
      <c r="BW10" s="136">
        <v>81061.809480000025</v>
      </c>
      <c r="BX10" s="136">
        <v>193947.88490400004</v>
      </c>
      <c r="BY10" s="136">
        <v>14110.759427999998</v>
      </c>
      <c r="BZ10" s="136">
        <v>27921.289932</v>
      </c>
      <c r="CA10" s="112">
        <v>1</v>
      </c>
      <c r="CF10" s="62" t="s">
        <v>241</v>
      </c>
    </row>
    <row r="11" spans="1:84" ht="12" customHeight="1" x14ac:dyDescent="0.25">
      <c r="A11" s="126" t="e">
        <v>#REF!</v>
      </c>
      <c r="B11" s="62" t="s">
        <v>240</v>
      </c>
      <c r="C11" s="127">
        <v>546.05999999999995</v>
      </c>
      <c r="D11" s="141">
        <v>546.05999999999995</v>
      </c>
      <c r="E11" s="141">
        <v>0</v>
      </c>
      <c r="F11" s="141">
        <v>89.7</v>
      </c>
      <c r="G11" s="126" t="s">
        <v>42</v>
      </c>
      <c r="H11" s="129">
        <v>7</v>
      </c>
      <c r="I11" s="129" t="s">
        <v>21</v>
      </c>
      <c r="J11" s="131">
        <v>31</v>
      </c>
      <c r="K11" s="130">
        <v>5.0999999999999996</v>
      </c>
      <c r="L11" s="130">
        <v>6.59</v>
      </c>
      <c r="M11" s="130">
        <v>8.98</v>
      </c>
      <c r="N11" s="130">
        <v>6.92</v>
      </c>
      <c r="O11" s="130">
        <v>3.15</v>
      </c>
      <c r="P11" s="130">
        <v>0</v>
      </c>
      <c r="Q11" s="130">
        <v>0</v>
      </c>
      <c r="R11" s="130">
        <v>0.26</v>
      </c>
      <c r="S11" s="132">
        <v>40</v>
      </c>
      <c r="T11" s="132">
        <v>40</v>
      </c>
      <c r="U11" s="132">
        <v>2604.04</v>
      </c>
      <c r="V11" s="130">
        <v>195.98199600000001</v>
      </c>
      <c r="W11" s="132">
        <v>42.3</v>
      </c>
      <c r="X11" s="132">
        <v>2604.04</v>
      </c>
      <c r="Y11" s="130">
        <v>7.85</v>
      </c>
      <c r="Z11" s="133">
        <v>0</v>
      </c>
      <c r="AA11" s="130">
        <v>6.73</v>
      </c>
      <c r="AB11" s="130">
        <v>10.67</v>
      </c>
      <c r="AC11" s="130">
        <v>14</v>
      </c>
      <c r="AD11" s="131">
        <v>101567.15999999997</v>
      </c>
      <c r="AE11" s="130">
        <v>16709.435999999998</v>
      </c>
      <c r="AF11" s="130">
        <v>21591.212399999997</v>
      </c>
      <c r="AG11" s="130">
        <v>29421.712800000001</v>
      </c>
      <c r="AH11" s="130">
        <v>22672.411199999999</v>
      </c>
      <c r="AI11" s="130">
        <v>10320.533999999998</v>
      </c>
      <c r="AJ11" s="130">
        <v>0</v>
      </c>
      <c r="AK11" s="130">
        <v>0</v>
      </c>
      <c r="AL11" s="130">
        <v>851.85359999999991</v>
      </c>
      <c r="AN11" s="134">
        <v>33.17</v>
      </c>
      <c r="AO11" s="195">
        <v>13.89</v>
      </c>
      <c r="AP11" s="195"/>
      <c r="AQ11" s="134">
        <v>5.9</v>
      </c>
      <c r="AR11" s="134">
        <v>1.53</v>
      </c>
      <c r="AS11" s="134">
        <v>0.32</v>
      </c>
      <c r="AT11" s="134">
        <v>0.6</v>
      </c>
      <c r="AU11" s="134">
        <v>5.01</v>
      </c>
      <c r="AV11" s="134">
        <v>4.99</v>
      </c>
      <c r="AW11" s="134">
        <v>0</v>
      </c>
      <c r="AX11" s="134">
        <v>0</v>
      </c>
      <c r="AY11" s="134">
        <v>0</v>
      </c>
      <c r="AZ11" s="135">
        <v>0.93</v>
      </c>
      <c r="BA11" s="134">
        <v>37.581610000000005</v>
      </c>
      <c r="BB11" s="195">
        <v>15.737370000000004</v>
      </c>
      <c r="BC11" s="195">
        <v>0</v>
      </c>
      <c r="BD11" s="134">
        <v>6.6847000000000012</v>
      </c>
      <c r="BE11" s="134">
        <v>1.7334900000000002</v>
      </c>
      <c r="BF11" s="134">
        <v>0.36256000000000005</v>
      </c>
      <c r="BG11" s="134">
        <v>0.67980000000000007</v>
      </c>
      <c r="BH11" s="134">
        <v>5.6763300000000001</v>
      </c>
      <c r="BI11" s="134">
        <v>5.65367</v>
      </c>
      <c r="BJ11" s="134">
        <v>0</v>
      </c>
      <c r="BK11" s="134">
        <v>0</v>
      </c>
      <c r="BL11" s="134">
        <v>0</v>
      </c>
      <c r="BM11" s="135">
        <v>1.0536900000000002</v>
      </c>
      <c r="BN11" s="136">
        <v>241443.75996599995</v>
      </c>
      <c r="BO11" s="194">
        <v>101105.02942200001</v>
      </c>
      <c r="BP11" s="194">
        <v>0</v>
      </c>
      <c r="BQ11" s="136">
        <v>42945.980819999997</v>
      </c>
      <c r="BR11" s="136">
        <v>11136.839093999999</v>
      </c>
      <c r="BS11" s="136">
        <v>2329.2735359999997</v>
      </c>
      <c r="BT11" s="136">
        <v>4367.3878800000002</v>
      </c>
      <c r="BU11" s="136">
        <v>36467.688797999996</v>
      </c>
      <c r="BV11" s="136">
        <v>36322.109202</v>
      </c>
      <c r="BW11" s="136">
        <v>0</v>
      </c>
      <c r="BX11" s="136">
        <v>0</v>
      </c>
      <c r="BY11" s="136">
        <v>0</v>
      </c>
      <c r="BZ11" s="136">
        <v>6769.4512140000006</v>
      </c>
      <c r="CA11" s="112">
        <v>1</v>
      </c>
      <c r="CF11" s="62" t="s">
        <v>240</v>
      </c>
    </row>
    <row r="12" spans="1:84" ht="12" customHeight="1" x14ac:dyDescent="0.25">
      <c r="A12" s="126" t="e">
        <v>#REF!</v>
      </c>
      <c r="B12" s="62" t="s">
        <v>239</v>
      </c>
      <c r="C12" s="127">
        <v>560.67999999999995</v>
      </c>
      <c r="D12" s="141">
        <v>560.67999999999995</v>
      </c>
      <c r="E12" s="141">
        <v>0</v>
      </c>
      <c r="F12" s="141">
        <v>100</v>
      </c>
      <c r="G12" s="126" t="s">
        <v>42</v>
      </c>
      <c r="H12" s="129">
        <v>7</v>
      </c>
      <c r="I12" s="129" t="s">
        <v>21</v>
      </c>
      <c r="J12" s="131">
        <v>31</v>
      </c>
      <c r="K12" s="130">
        <v>5.0999999999999996</v>
      </c>
      <c r="L12" s="130">
        <v>6.59</v>
      </c>
      <c r="M12" s="130">
        <v>8.98</v>
      </c>
      <c r="N12" s="130">
        <v>6.92</v>
      </c>
      <c r="O12" s="130">
        <v>3.15</v>
      </c>
      <c r="P12" s="130">
        <v>0</v>
      </c>
      <c r="Q12" s="130">
        <v>0</v>
      </c>
      <c r="R12" s="130">
        <v>0.26</v>
      </c>
      <c r="S12" s="132">
        <v>40</v>
      </c>
      <c r="T12" s="132">
        <v>40</v>
      </c>
      <c r="U12" s="132">
        <v>2604.04</v>
      </c>
      <c r="V12" s="130">
        <v>195.98199600000001</v>
      </c>
      <c r="W12" s="132">
        <v>42.3</v>
      </c>
      <c r="X12" s="132">
        <v>2604.04</v>
      </c>
      <c r="Y12" s="130">
        <v>7.85</v>
      </c>
      <c r="Z12" s="133">
        <v>0</v>
      </c>
      <c r="AA12" s="130">
        <v>6.73</v>
      </c>
      <c r="AB12" s="130">
        <v>10.67</v>
      </c>
      <c r="AC12" s="130">
        <v>14</v>
      </c>
      <c r="AD12" s="131">
        <v>104286.47999999998</v>
      </c>
      <c r="AE12" s="130">
        <v>17156.807999999997</v>
      </c>
      <c r="AF12" s="130">
        <v>22169.287199999999</v>
      </c>
      <c r="AG12" s="130">
        <v>30209.438399999999</v>
      </c>
      <c r="AH12" s="130">
        <v>23279.433599999997</v>
      </c>
      <c r="AI12" s="130">
        <v>10596.851999999999</v>
      </c>
      <c r="AJ12" s="130">
        <v>0</v>
      </c>
      <c r="AK12" s="130">
        <v>0</v>
      </c>
      <c r="AL12" s="130">
        <v>874.66079999999988</v>
      </c>
      <c r="AN12" s="134">
        <v>33.17</v>
      </c>
      <c r="AO12" s="195">
        <v>13.89</v>
      </c>
      <c r="AP12" s="195"/>
      <c r="AQ12" s="134">
        <v>5.9</v>
      </c>
      <c r="AR12" s="134">
        <v>1.53</v>
      </c>
      <c r="AS12" s="134">
        <v>0.32</v>
      </c>
      <c r="AT12" s="134">
        <v>0.6</v>
      </c>
      <c r="AU12" s="134">
        <v>5.01</v>
      </c>
      <c r="AV12" s="134">
        <v>4.99</v>
      </c>
      <c r="AW12" s="134">
        <v>0</v>
      </c>
      <c r="AX12" s="134">
        <v>0</v>
      </c>
      <c r="AY12" s="134">
        <v>0</v>
      </c>
      <c r="AZ12" s="135">
        <v>0.93</v>
      </c>
      <c r="BA12" s="134">
        <v>37.581610000000005</v>
      </c>
      <c r="BB12" s="195">
        <v>15.737370000000004</v>
      </c>
      <c r="BC12" s="195">
        <v>0</v>
      </c>
      <c r="BD12" s="134">
        <v>6.6847000000000012</v>
      </c>
      <c r="BE12" s="134">
        <v>1.7334900000000002</v>
      </c>
      <c r="BF12" s="134">
        <v>0.36256000000000005</v>
      </c>
      <c r="BG12" s="134">
        <v>0.67980000000000007</v>
      </c>
      <c r="BH12" s="134">
        <v>5.6763300000000001</v>
      </c>
      <c r="BI12" s="134">
        <v>5.65367</v>
      </c>
      <c r="BJ12" s="134">
        <v>0</v>
      </c>
      <c r="BK12" s="134">
        <v>0</v>
      </c>
      <c r="BL12" s="134">
        <v>0</v>
      </c>
      <c r="BM12" s="135">
        <v>1.0536900000000002</v>
      </c>
      <c r="BN12" s="136">
        <v>247908.08214799999</v>
      </c>
      <c r="BO12" s="194">
        <v>103811.97651600001</v>
      </c>
      <c r="BP12" s="194">
        <v>0</v>
      </c>
      <c r="BQ12" s="136">
        <v>44095.799959999997</v>
      </c>
      <c r="BR12" s="136">
        <v>11435.012531999999</v>
      </c>
      <c r="BS12" s="136">
        <v>2391.6366079999998</v>
      </c>
      <c r="BT12" s="136">
        <v>4484.3186400000004</v>
      </c>
      <c r="BU12" s="136">
        <v>37444.060643999997</v>
      </c>
      <c r="BV12" s="136">
        <v>37294.583355999996</v>
      </c>
      <c r="BW12" s="136">
        <v>0</v>
      </c>
      <c r="BX12" s="136">
        <v>0</v>
      </c>
      <c r="BY12" s="136">
        <v>0</v>
      </c>
      <c r="BZ12" s="136">
        <v>6950.6938920000002</v>
      </c>
      <c r="CA12" s="112">
        <v>1</v>
      </c>
      <c r="CF12" s="62" t="s">
        <v>239</v>
      </c>
    </row>
    <row r="13" spans="1:84" ht="12" customHeight="1" x14ac:dyDescent="0.25">
      <c r="A13" s="126" t="e">
        <v>#REF!</v>
      </c>
      <c r="B13" s="62" t="s">
        <v>238</v>
      </c>
      <c r="C13" s="127">
        <v>642.20000000000005</v>
      </c>
      <c r="D13" s="141">
        <v>642.20000000000005</v>
      </c>
      <c r="E13" s="141">
        <v>0</v>
      </c>
      <c r="F13" s="141">
        <v>65.400000000000006</v>
      </c>
      <c r="G13" s="126" t="s">
        <v>42</v>
      </c>
      <c r="H13" s="129">
        <v>7</v>
      </c>
      <c r="I13" s="129" t="s">
        <v>21</v>
      </c>
      <c r="J13" s="131">
        <v>31</v>
      </c>
      <c r="K13" s="130">
        <v>5.0999999999999996</v>
      </c>
      <c r="L13" s="130">
        <v>6.59</v>
      </c>
      <c r="M13" s="130">
        <v>8.98</v>
      </c>
      <c r="N13" s="130">
        <v>6.92</v>
      </c>
      <c r="O13" s="130">
        <v>3.15</v>
      </c>
      <c r="P13" s="130">
        <v>0</v>
      </c>
      <c r="Q13" s="130">
        <v>0</v>
      </c>
      <c r="R13" s="130">
        <v>0.26</v>
      </c>
      <c r="S13" s="132">
        <v>40</v>
      </c>
      <c r="T13" s="132">
        <v>40</v>
      </c>
      <c r="U13" s="132">
        <v>2604.04</v>
      </c>
      <c r="V13" s="130">
        <v>195.98199600000001</v>
      </c>
      <c r="W13" s="132">
        <v>42.3</v>
      </c>
      <c r="X13" s="132">
        <v>2604.04</v>
      </c>
      <c r="Y13" s="130">
        <v>7.85</v>
      </c>
      <c r="Z13" s="133">
        <v>0</v>
      </c>
      <c r="AA13" s="130">
        <v>6.73</v>
      </c>
      <c r="AB13" s="130">
        <v>10.67</v>
      </c>
      <c r="AC13" s="130">
        <v>14</v>
      </c>
      <c r="AD13" s="131">
        <v>119449.20000000001</v>
      </c>
      <c r="AE13" s="130">
        <v>19651.32</v>
      </c>
      <c r="AF13" s="130">
        <v>25392.588</v>
      </c>
      <c r="AG13" s="130">
        <v>34601.736000000004</v>
      </c>
      <c r="AH13" s="130">
        <v>26664.144</v>
      </c>
      <c r="AI13" s="130">
        <v>12137.58</v>
      </c>
      <c r="AJ13" s="130">
        <v>0</v>
      </c>
      <c r="AK13" s="130">
        <v>0</v>
      </c>
      <c r="AL13" s="130">
        <v>1001.8320000000001</v>
      </c>
      <c r="AN13" s="134">
        <v>33.17</v>
      </c>
      <c r="AO13" s="195">
        <v>13.89</v>
      </c>
      <c r="AP13" s="195"/>
      <c r="AQ13" s="134">
        <v>5.9</v>
      </c>
      <c r="AR13" s="134">
        <v>1.53</v>
      </c>
      <c r="AS13" s="134">
        <v>0.32</v>
      </c>
      <c r="AT13" s="134">
        <v>0.6</v>
      </c>
      <c r="AU13" s="134">
        <v>5.01</v>
      </c>
      <c r="AV13" s="134">
        <v>4.99</v>
      </c>
      <c r="AW13" s="134">
        <v>0</v>
      </c>
      <c r="AX13" s="134">
        <v>0</v>
      </c>
      <c r="AY13" s="134">
        <v>0</v>
      </c>
      <c r="AZ13" s="135">
        <v>0.93</v>
      </c>
      <c r="BA13" s="134">
        <v>37.581610000000005</v>
      </c>
      <c r="BB13" s="195">
        <v>15.737370000000004</v>
      </c>
      <c r="BC13" s="195">
        <v>0</v>
      </c>
      <c r="BD13" s="134">
        <v>6.6847000000000012</v>
      </c>
      <c r="BE13" s="134">
        <v>1.7334900000000002</v>
      </c>
      <c r="BF13" s="134">
        <v>0.36256000000000005</v>
      </c>
      <c r="BG13" s="134">
        <v>0.67980000000000007</v>
      </c>
      <c r="BH13" s="134">
        <v>5.6763300000000001</v>
      </c>
      <c r="BI13" s="134">
        <v>5.65367</v>
      </c>
      <c r="BJ13" s="134">
        <v>0</v>
      </c>
      <c r="BK13" s="134">
        <v>0</v>
      </c>
      <c r="BL13" s="134">
        <v>0</v>
      </c>
      <c r="BM13" s="135">
        <v>1.0536900000000002</v>
      </c>
      <c r="BN13" s="136">
        <v>283952.64742000011</v>
      </c>
      <c r="BO13" s="194">
        <v>118905.70614000004</v>
      </c>
      <c r="BP13" s="194">
        <v>0</v>
      </c>
      <c r="BQ13" s="136">
        <v>50507.103400000007</v>
      </c>
      <c r="BR13" s="136">
        <v>13097.604780000001</v>
      </c>
      <c r="BS13" s="136">
        <v>2739.36832</v>
      </c>
      <c r="BT13" s="136">
        <v>5136.3156000000008</v>
      </c>
      <c r="BU13" s="136">
        <v>42888.235260000001</v>
      </c>
      <c r="BV13" s="136">
        <v>42717.024740000001</v>
      </c>
      <c r="BW13" s="136">
        <v>0</v>
      </c>
      <c r="BX13" s="136">
        <v>0</v>
      </c>
      <c r="BY13" s="136">
        <v>0</v>
      </c>
      <c r="BZ13" s="136">
        <v>7961.2891800000016</v>
      </c>
      <c r="CA13" s="112">
        <v>1</v>
      </c>
      <c r="CF13" s="62" t="s">
        <v>238</v>
      </c>
    </row>
    <row r="14" spans="1:84" ht="12" customHeight="1" x14ac:dyDescent="0.25">
      <c r="A14" s="126" t="e">
        <v>#REF!</v>
      </c>
      <c r="B14" s="62" t="s">
        <v>237</v>
      </c>
      <c r="C14" s="127">
        <v>646.79999999999995</v>
      </c>
      <c r="D14" s="141">
        <v>646.79999999999995</v>
      </c>
      <c r="E14" s="141">
        <v>0</v>
      </c>
      <c r="F14" s="141">
        <v>65.400000000000006</v>
      </c>
      <c r="G14" s="126" t="s">
        <v>42</v>
      </c>
      <c r="H14" s="129">
        <v>7</v>
      </c>
      <c r="I14" s="129" t="s">
        <v>21</v>
      </c>
      <c r="J14" s="131">
        <v>31</v>
      </c>
      <c r="K14" s="130">
        <v>5.0999999999999996</v>
      </c>
      <c r="L14" s="130">
        <v>6.59</v>
      </c>
      <c r="M14" s="130">
        <v>8.98</v>
      </c>
      <c r="N14" s="130">
        <v>6.92</v>
      </c>
      <c r="O14" s="130">
        <v>3.15</v>
      </c>
      <c r="P14" s="130">
        <v>0</v>
      </c>
      <c r="Q14" s="130">
        <v>0</v>
      </c>
      <c r="R14" s="130">
        <v>0.26</v>
      </c>
      <c r="S14" s="132">
        <v>40</v>
      </c>
      <c r="T14" s="132">
        <v>40</v>
      </c>
      <c r="U14" s="132">
        <v>2604.04</v>
      </c>
      <c r="V14" s="130">
        <v>195.98199600000001</v>
      </c>
      <c r="W14" s="132">
        <v>42.3</v>
      </c>
      <c r="X14" s="132">
        <v>2604.04</v>
      </c>
      <c r="Y14" s="130">
        <v>7.85</v>
      </c>
      <c r="Z14" s="133">
        <v>0</v>
      </c>
      <c r="AA14" s="130">
        <v>6.73</v>
      </c>
      <c r="AB14" s="130">
        <v>10.67</v>
      </c>
      <c r="AC14" s="130">
        <v>14</v>
      </c>
      <c r="AD14" s="131">
        <v>120304.79999999999</v>
      </c>
      <c r="AE14" s="130">
        <v>19792.079999999994</v>
      </c>
      <c r="AF14" s="130">
        <v>25574.471999999994</v>
      </c>
      <c r="AG14" s="130">
        <v>34849.584000000003</v>
      </c>
      <c r="AH14" s="130">
        <v>26855.135999999999</v>
      </c>
      <c r="AI14" s="130">
        <v>12224.519999999999</v>
      </c>
      <c r="AJ14" s="130">
        <v>0</v>
      </c>
      <c r="AK14" s="130">
        <v>0</v>
      </c>
      <c r="AL14" s="130">
        <v>1009.008</v>
      </c>
      <c r="AN14" s="134">
        <v>33.17</v>
      </c>
      <c r="AO14" s="195">
        <v>13.89</v>
      </c>
      <c r="AP14" s="195"/>
      <c r="AQ14" s="134">
        <v>5.9</v>
      </c>
      <c r="AR14" s="134">
        <v>1.53</v>
      </c>
      <c r="AS14" s="134">
        <v>0.32</v>
      </c>
      <c r="AT14" s="134">
        <v>0.6</v>
      </c>
      <c r="AU14" s="134">
        <v>5.01</v>
      </c>
      <c r="AV14" s="134">
        <v>4.99</v>
      </c>
      <c r="AW14" s="134">
        <v>0</v>
      </c>
      <c r="AX14" s="134">
        <v>0</v>
      </c>
      <c r="AY14" s="134">
        <v>0</v>
      </c>
      <c r="AZ14" s="135">
        <v>0.93</v>
      </c>
      <c r="BA14" s="134">
        <v>37.581610000000005</v>
      </c>
      <c r="BB14" s="195">
        <v>15.737370000000004</v>
      </c>
      <c r="BC14" s="195">
        <v>0</v>
      </c>
      <c r="BD14" s="134">
        <v>6.6847000000000012</v>
      </c>
      <c r="BE14" s="134">
        <v>1.7334900000000002</v>
      </c>
      <c r="BF14" s="134">
        <v>0.36256000000000005</v>
      </c>
      <c r="BG14" s="134">
        <v>0.67980000000000007</v>
      </c>
      <c r="BH14" s="134">
        <v>5.6763300000000001</v>
      </c>
      <c r="BI14" s="134">
        <v>5.65367</v>
      </c>
      <c r="BJ14" s="134">
        <v>0</v>
      </c>
      <c r="BK14" s="134">
        <v>0</v>
      </c>
      <c r="BL14" s="134">
        <v>0</v>
      </c>
      <c r="BM14" s="135">
        <v>1.0536900000000002</v>
      </c>
      <c r="BN14" s="136">
        <v>285986.56547999999</v>
      </c>
      <c r="BO14" s="194">
        <v>119757.41316000003</v>
      </c>
      <c r="BP14" s="194">
        <v>0</v>
      </c>
      <c r="BQ14" s="136">
        <v>50868.8796</v>
      </c>
      <c r="BR14" s="136">
        <v>13191.421319999999</v>
      </c>
      <c r="BS14" s="136">
        <v>2758.99008</v>
      </c>
      <c r="BT14" s="136">
        <v>5173.1064000000006</v>
      </c>
      <c r="BU14" s="136">
        <v>43195.438439999998</v>
      </c>
      <c r="BV14" s="136">
        <v>43023.001559999997</v>
      </c>
      <c r="BW14" s="136">
        <v>0</v>
      </c>
      <c r="BX14" s="136">
        <v>0</v>
      </c>
      <c r="BY14" s="136">
        <v>0</v>
      </c>
      <c r="BZ14" s="136">
        <v>8018.3149200000007</v>
      </c>
      <c r="CA14" s="112">
        <v>1</v>
      </c>
      <c r="CF14" s="62" t="s">
        <v>237</v>
      </c>
    </row>
    <row r="15" spans="1:84" ht="12" customHeight="1" x14ac:dyDescent="0.25">
      <c r="A15" s="126" t="e">
        <v>#REF!</v>
      </c>
      <c r="B15" s="62" t="s">
        <v>236</v>
      </c>
      <c r="C15" s="127">
        <v>633</v>
      </c>
      <c r="D15" s="141">
        <v>633</v>
      </c>
      <c r="E15" s="141">
        <v>0</v>
      </c>
      <c r="F15" s="141">
        <v>65.400000000000006</v>
      </c>
      <c r="G15" s="126" t="s">
        <v>42</v>
      </c>
      <c r="H15" s="129">
        <v>7</v>
      </c>
      <c r="I15" s="129" t="s">
        <v>21</v>
      </c>
      <c r="J15" s="131">
        <v>31</v>
      </c>
      <c r="K15" s="130">
        <v>5.0999999999999996</v>
      </c>
      <c r="L15" s="130">
        <v>6.59</v>
      </c>
      <c r="M15" s="130">
        <v>8.98</v>
      </c>
      <c r="N15" s="130">
        <v>6.92</v>
      </c>
      <c r="O15" s="130">
        <v>3.15</v>
      </c>
      <c r="P15" s="130">
        <v>0</v>
      </c>
      <c r="Q15" s="130">
        <v>0</v>
      </c>
      <c r="R15" s="130">
        <v>0.26</v>
      </c>
      <c r="S15" s="132">
        <v>40</v>
      </c>
      <c r="T15" s="132">
        <v>40</v>
      </c>
      <c r="U15" s="132">
        <v>2604.04</v>
      </c>
      <c r="V15" s="130">
        <v>195.98199600000001</v>
      </c>
      <c r="W15" s="132">
        <v>42.3</v>
      </c>
      <c r="X15" s="132">
        <v>2604.04</v>
      </c>
      <c r="Y15" s="130">
        <v>7.85</v>
      </c>
      <c r="Z15" s="133">
        <v>0</v>
      </c>
      <c r="AA15" s="130">
        <v>6.73</v>
      </c>
      <c r="AB15" s="130">
        <v>10.67</v>
      </c>
      <c r="AC15" s="130">
        <v>14</v>
      </c>
      <c r="AD15" s="131">
        <v>117738</v>
      </c>
      <c r="AE15" s="130">
        <v>19369.8</v>
      </c>
      <c r="AF15" s="130">
        <v>25028.82</v>
      </c>
      <c r="AG15" s="130">
        <v>34106.04</v>
      </c>
      <c r="AH15" s="130">
        <v>26282.159999999996</v>
      </c>
      <c r="AI15" s="130">
        <v>11963.7</v>
      </c>
      <c r="AJ15" s="130">
        <v>0</v>
      </c>
      <c r="AK15" s="130">
        <v>0</v>
      </c>
      <c r="AL15" s="130">
        <v>987.48</v>
      </c>
      <c r="AN15" s="134">
        <v>33.17</v>
      </c>
      <c r="AO15" s="195">
        <v>13.89</v>
      </c>
      <c r="AP15" s="195"/>
      <c r="AQ15" s="134">
        <v>5.9</v>
      </c>
      <c r="AR15" s="134">
        <v>1.53</v>
      </c>
      <c r="AS15" s="134">
        <v>0.32</v>
      </c>
      <c r="AT15" s="134">
        <v>0.6</v>
      </c>
      <c r="AU15" s="134">
        <v>5.01</v>
      </c>
      <c r="AV15" s="134">
        <v>4.99</v>
      </c>
      <c r="AW15" s="134">
        <v>0</v>
      </c>
      <c r="AX15" s="134">
        <v>0</v>
      </c>
      <c r="AY15" s="134">
        <v>0</v>
      </c>
      <c r="AZ15" s="135">
        <v>0.93</v>
      </c>
      <c r="BA15" s="134">
        <v>37.581610000000005</v>
      </c>
      <c r="BB15" s="195">
        <v>15.737370000000004</v>
      </c>
      <c r="BC15" s="195">
        <v>0</v>
      </c>
      <c r="BD15" s="134">
        <v>6.6847000000000012</v>
      </c>
      <c r="BE15" s="134">
        <v>1.7334900000000002</v>
      </c>
      <c r="BF15" s="134">
        <v>0.36256000000000005</v>
      </c>
      <c r="BG15" s="134">
        <v>0.67980000000000007</v>
      </c>
      <c r="BH15" s="134">
        <v>5.6763300000000001</v>
      </c>
      <c r="BI15" s="134">
        <v>5.65367</v>
      </c>
      <c r="BJ15" s="134">
        <v>0</v>
      </c>
      <c r="BK15" s="134">
        <v>0</v>
      </c>
      <c r="BL15" s="134">
        <v>0</v>
      </c>
      <c r="BM15" s="135">
        <v>1.0536900000000002</v>
      </c>
      <c r="BN15" s="136">
        <v>279884.8113</v>
      </c>
      <c r="BO15" s="194">
        <v>117202.29210000002</v>
      </c>
      <c r="BP15" s="194">
        <v>0</v>
      </c>
      <c r="BQ15" s="136">
        <v>49783.551000000007</v>
      </c>
      <c r="BR15" s="136">
        <v>12909.9717</v>
      </c>
      <c r="BS15" s="136">
        <v>2700.1248000000001</v>
      </c>
      <c r="BT15" s="136">
        <v>5062.7340000000004</v>
      </c>
      <c r="BU15" s="136">
        <v>42273.8289</v>
      </c>
      <c r="BV15" s="136">
        <v>42105.071100000001</v>
      </c>
      <c r="BW15" s="136">
        <v>0</v>
      </c>
      <c r="BX15" s="136">
        <v>0</v>
      </c>
      <c r="BY15" s="136">
        <v>0</v>
      </c>
      <c r="BZ15" s="136">
        <v>7847.2377000000015</v>
      </c>
      <c r="CA15" s="112">
        <v>1</v>
      </c>
      <c r="CF15" s="62" t="s">
        <v>236</v>
      </c>
    </row>
    <row r="16" spans="1:84" ht="12" customHeight="1" x14ac:dyDescent="0.25">
      <c r="A16" s="126" t="e">
        <v>#REF!</v>
      </c>
      <c r="B16" s="62" t="s">
        <v>235</v>
      </c>
      <c r="C16" s="127">
        <v>604.79999999999995</v>
      </c>
      <c r="D16" s="141">
        <v>604.79999999999995</v>
      </c>
      <c r="E16" s="141">
        <v>0</v>
      </c>
      <c r="F16" s="141">
        <v>67.400000000000006</v>
      </c>
      <c r="G16" s="126" t="s">
        <v>42</v>
      </c>
      <c r="H16" s="129">
        <v>7</v>
      </c>
      <c r="I16" s="129" t="s">
        <v>21</v>
      </c>
      <c r="J16" s="131">
        <v>31</v>
      </c>
      <c r="K16" s="130">
        <v>5.0999999999999996</v>
      </c>
      <c r="L16" s="130">
        <v>6.59</v>
      </c>
      <c r="M16" s="130">
        <v>8.98</v>
      </c>
      <c r="N16" s="130">
        <v>6.92</v>
      </c>
      <c r="O16" s="130">
        <v>3.15</v>
      </c>
      <c r="P16" s="130">
        <v>0</v>
      </c>
      <c r="Q16" s="130">
        <v>0</v>
      </c>
      <c r="R16" s="130">
        <v>0.26</v>
      </c>
      <c r="S16" s="132">
        <v>40</v>
      </c>
      <c r="T16" s="132">
        <v>40</v>
      </c>
      <c r="U16" s="132">
        <v>2604.04</v>
      </c>
      <c r="V16" s="130">
        <v>195.98199600000001</v>
      </c>
      <c r="W16" s="132">
        <v>42.3</v>
      </c>
      <c r="X16" s="132">
        <v>2604.04</v>
      </c>
      <c r="Y16" s="130">
        <v>7.85</v>
      </c>
      <c r="Z16" s="133">
        <v>0</v>
      </c>
      <c r="AA16" s="130">
        <v>6.73</v>
      </c>
      <c r="AB16" s="130">
        <v>10.67</v>
      </c>
      <c r="AC16" s="130">
        <v>14</v>
      </c>
      <c r="AD16" s="131">
        <v>112492.79999999999</v>
      </c>
      <c r="AE16" s="130">
        <v>18506.879999999997</v>
      </c>
      <c r="AF16" s="130">
        <v>23913.791999999998</v>
      </c>
      <c r="AG16" s="130">
        <v>32586.624000000003</v>
      </c>
      <c r="AH16" s="130">
        <v>25111.295999999995</v>
      </c>
      <c r="AI16" s="130">
        <v>11430.72</v>
      </c>
      <c r="AJ16" s="130">
        <v>0</v>
      </c>
      <c r="AK16" s="130">
        <v>0</v>
      </c>
      <c r="AL16" s="130">
        <v>943.48799999999994</v>
      </c>
      <c r="AN16" s="134">
        <v>33.17</v>
      </c>
      <c r="AO16" s="195">
        <v>13.89</v>
      </c>
      <c r="AP16" s="195"/>
      <c r="AQ16" s="134">
        <v>5.9</v>
      </c>
      <c r="AR16" s="134">
        <v>1.53</v>
      </c>
      <c r="AS16" s="134">
        <v>0.32</v>
      </c>
      <c r="AT16" s="134">
        <v>0.6</v>
      </c>
      <c r="AU16" s="134">
        <v>5.01</v>
      </c>
      <c r="AV16" s="134">
        <v>4.99</v>
      </c>
      <c r="AW16" s="134">
        <v>0</v>
      </c>
      <c r="AX16" s="134">
        <v>0</v>
      </c>
      <c r="AY16" s="134">
        <v>0</v>
      </c>
      <c r="AZ16" s="135">
        <v>0.93</v>
      </c>
      <c r="BA16" s="134">
        <v>37.581610000000005</v>
      </c>
      <c r="BB16" s="195">
        <v>15.737370000000004</v>
      </c>
      <c r="BC16" s="195">
        <v>0</v>
      </c>
      <c r="BD16" s="134">
        <v>6.6847000000000012</v>
      </c>
      <c r="BE16" s="134">
        <v>1.7334900000000002</v>
      </c>
      <c r="BF16" s="134">
        <v>0.36256000000000005</v>
      </c>
      <c r="BG16" s="134">
        <v>0.67980000000000007</v>
      </c>
      <c r="BH16" s="134">
        <v>5.6763300000000001</v>
      </c>
      <c r="BI16" s="134">
        <v>5.65367</v>
      </c>
      <c r="BJ16" s="134">
        <v>0</v>
      </c>
      <c r="BK16" s="134">
        <v>0</v>
      </c>
      <c r="BL16" s="134">
        <v>0</v>
      </c>
      <c r="BM16" s="135">
        <v>1.0536900000000002</v>
      </c>
      <c r="BN16" s="136">
        <v>267416.00928</v>
      </c>
      <c r="BO16" s="194">
        <v>111980.95776000002</v>
      </c>
      <c r="BP16" s="194">
        <v>0</v>
      </c>
      <c r="BQ16" s="136">
        <v>47565.705600000001</v>
      </c>
      <c r="BR16" s="136">
        <v>12334.835519999999</v>
      </c>
      <c r="BS16" s="136">
        <v>2579.8348799999999</v>
      </c>
      <c r="BT16" s="136">
        <v>4837.1904000000004</v>
      </c>
      <c r="BU16" s="136">
        <v>40390.539839999998</v>
      </c>
      <c r="BV16" s="136">
        <v>40229.300159999999</v>
      </c>
      <c r="BW16" s="136">
        <v>0</v>
      </c>
      <c r="BX16" s="136">
        <v>0</v>
      </c>
      <c r="BY16" s="136">
        <v>0</v>
      </c>
      <c r="BZ16" s="136">
        <v>7497.645120000001</v>
      </c>
      <c r="CA16" s="112">
        <v>1</v>
      </c>
      <c r="CF16" s="62" t="s">
        <v>235</v>
      </c>
    </row>
    <row r="17" spans="1:84" ht="12" customHeight="1" x14ac:dyDescent="0.25">
      <c r="A17" s="126" t="e">
        <v>#REF!</v>
      </c>
      <c r="B17" s="62" t="s">
        <v>234</v>
      </c>
      <c r="C17" s="127">
        <v>1021.96</v>
      </c>
      <c r="D17" s="141">
        <v>1021.96</v>
      </c>
      <c r="E17" s="141">
        <v>0</v>
      </c>
      <c r="F17" s="141">
        <v>90.7</v>
      </c>
      <c r="G17" s="126" t="s">
        <v>42</v>
      </c>
      <c r="H17" s="129">
        <v>7</v>
      </c>
      <c r="I17" s="129" t="s">
        <v>21</v>
      </c>
      <c r="J17" s="131">
        <v>31</v>
      </c>
      <c r="K17" s="130">
        <v>5.0999999999999996</v>
      </c>
      <c r="L17" s="130">
        <v>6.59</v>
      </c>
      <c r="M17" s="130">
        <v>8.98</v>
      </c>
      <c r="N17" s="130">
        <v>6.92</v>
      </c>
      <c r="O17" s="130">
        <v>3.15</v>
      </c>
      <c r="P17" s="130">
        <v>0</v>
      </c>
      <c r="Q17" s="130">
        <v>0</v>
      </c>
      <c r="R17" s="130">
        <v>0.26</v>
      </c>
      <c r="S17" s="132">
        <v>40</v>
      </c>
      <c r="T17" s="132">
        <v>40</v>
      </c>
      <c r="U17" s="132">
        <v>2604.04</v>
      </c>
      <c r="V17" s="130">
        <v>195.98199600000001</v>
      </c>
      <c r="W17" s="132">
        <v>42.3</v>
      </c>
      <c r="X17" s="132">
        <v>2604.04</v>
      </c>
      <c r="Y17" s="130">
        <v>7.85</v>
      </c>
      <c r="Z17" s="133">
        <v>0</v>
      </c>
      <c r="AA17" s="130">
        <v>6.73</v>
      </c>
      <c r="AB17" s="130">
        <v>10.67</v>
      </c>
      <c r="AC17" s="130">
        <v>14</v>
      </c>
      <c r="AD17" s="131">
        <v>190084.56</v>
      </c>
      <c r="AE17" s="130">
        <v>31271.976000000002</v>
      </c>
      <c r="AF17" s="130">
        <v>40408.2984</v>
      </c>
      <c r="AG17" s="130">
        <v>55063.204800000007</v>
      </c>
      <c r="AH17" s="130">
        <v>42431.779200000004</v>
      </c>
      <c r="AI17" s="130">
        <v>19315.044000000002</v>
      </c>
      <c r="AJ17" s="130">
        <v>0</v>
      </c>
      <c r="AK17" s="130">
        <v>0</v>
      </c>
      <c r="AL17" s="130">
        <v>1594.2576000000001</v>
      </c>
      <c r="AN17" s="134">
        <v>33.17</v>
      </c>
      <c r="AO17" s="195">
        <v>13.89</v>
      </c>
      <c r="AP17" s="195"/>
      <c r="AQ17" s="134">
        <v>5.9</v>
      </c>
      <c r="AR17" s="134">
        <v>1.53</v>
      </c>
      <c r="AS17" s="134">
        <v>0.32</v>
      </c>
      <c r="AT17" s="134">
        <v>0.6</v>
      </c>
      <c r="AU17" s="134">
        <v>5.01</v>
      </c>
      <c r="AV17" s="134">
        <v>4.99</v>
      </c>
      <c r="AW17" s="134">
        <v>0</v>
      </c>
      <c r="AX17" s="134">
        <v>0</v>
      </c>
      <c r="AY17" s="134">
        <v>0</v>
      </c>
      <c r="AZ17" s="135">
        <v>0.93</v>
      </c>
      <c r="BA17" s="134">
        <v>37.581610000000005</v>
      </c>
      <c r="BB17" s="195">
        <v>15.737370000000004</v>
      </c>
      <c r="BC17" s="195">
        <v>0</v>
      </c>
      <c r="BD17" s="134">
        <v>6.6847000000000012</v>
      </c>
      <c r="BE17" s="134">
        <v>1.7334900000000002</v>
      </c>
      <c r="BF17" s="134">
        <v>0.36256000000000005</v>
      </c>
      <c r="BG17" s="134">
        <v>0.67980000000000007</v>
      </c>
      <c r="BH17" s="134">
        <v>5.6763300000000001</v>
      </c>
      <c r="BI17" s="134">
        <v>5.65367</v>
      </c>
      <c r="BJ17" s="134">
        <v>0</v>
      </c>
      <c r="BK17" s="134">
        <v>0</v>
      </c>
      <c r="BL17" s="134">
        <v>0</v>
      </c>
      <c r="BM17" s="135">
        <v>1.0536900000000002</v>
      </c>
      <c r="BN17" s="136">
        <v>451865.84795600013</v>
      </c>
      <c r="BO17" s="196">
        <v>189219.67525200004</v>
      </c>
      <c r="BP17" s="197">
        <v>0</v>
      </c>
      <c r="BQ17" s="136">
        <v>80374.088120000015</v>
      </c>
      <c r="BR17" s="136">
        <v>20842.772004000002</v>
      </c>
      <c r="BS17" s="136">
        <v>4359.2725760000003</v>
      </c>
      <c r="BT17" s="136">
        <v>8173.6360800000011</v>
      </c>
      <c r="BU17" s="136">
        <v>68249.861267999993</v>
      </c>
      <c r="BV17" s="136">
        <v>67977.406732000003</v>
      </c>
      <c r="BW17" s="136">
        <v>0</v>
      </c>
      <c r="BX17" s="136">
        <v>0</v>
      </c>
      <c r="BY17" s="136">
        <v>0</v>
      </c>
      <c r="BZ17" s="136">
        <v>12669.135924000002</v>
      </c>
      <c r="CA17" s="112">
        <v>1</v>
      </c>
      <c r="CF17" s="62" t="s">
        <v>234</v>
      </c>
    </row>
    <row r="18" spans="1:84" ht="12" customHeight="1" x14ac:dyDescent="0.25">
      <c r="A18" s="126" t="e">
        <v>#REF!</v>
      </c>
      <c r="B18" s="62" t="s">
        <v>233</v>
      </c>
      <c r="C18" s="127">
        <v>385.6</v>
      </c>
      <c r="D18" s="141">
        <v>385.6</v>
      </c>
      <c r="E18" s="141">
        <v>0</v>
      </c>
      <c r="F18" s="141">
        <v>54.9</v>
      </c>
      <c r="G18" s="126" t="s">
        <v>4</v>
      </c>
      <c r="H18" s="129">
        <v>9</v>
      </c>
      <c r="I18" s="129" t="s">
        <v>21</v>
      </c>
      <c r="J18" s="131">
        <v>25.05</v>
      </c>
      <c r="K18" s="130">
        <v>3.9</v>
      </c>
      <c r="L18" s="130">
        <v>5.09</v>
      </c>
      <c r="M18" s="130">
        <v>8.4499999999999993</v>
      </c>
      <c r="N18" s="130">
        <v>4.93</v>
      </c>
      <c r="O18" s="130">
        <v>2.42</v>
      </c>
      <c r="P18" s="130">
        <v>0</v>
      </c>
      <c r="Q18" s="130">
        <v>0</v>
      </c>
      <c r="R18" s="130">
        <v>0.26</v>
      </c>
      <c r="S18" s="132">
        <v>0</v>
      </c>
      <c r="T18" s="132">
        <v>0</v>
      </c>
      <c r="U18" s="132">
        <v>0</v>
      </c>
      <c r="V18" s="130">
        <v>0</v>
      </c>
      <c r="W18" s="132">
        <v>0</v>
      </c>
      <c r="X18" s="130" t="s">
        <v>0</v>
      </c>
      <c r="Y18" s="130">
        <v>7.85</v>
      </c>
      <c r="Z18" s="133">
        <v>0</v>
      </c>
      <c r="AA18" s="130">
        <v>6.73</v>
      </c>
      <c r="AB18" s="130">
        <v>10.67</v>
      </c>
      <c r="AC18" s="130">
        <v>14</v>
      </c>
      <c r="AD18" s="131">
        <v>57955.680000000008</v>
      </c>
      <c r="AE18" s="130">
        <v>9023.0400000000009</v>
      </c>
      <c r="AF18" s="130">
        <v>11776.224</v>
      </c>
      <c r="AG18" s="130">
        <v>19549.919999999998</v>
      </c>
      <c r="AH18" s="130">
        <v>11406.048000000001</v>
      </c>
      <c r="AI18" s="130">
        <v>5598.9120000000003</v>
      </c>
      <c r="AJ18" s="130">
        <v>0</v>
      </c>
      <c r="AK18" s="130">
        <v>0</v>
      </c>
      <c r="AL18" s="130">
        <v>601.53600000000006</v>
      </c>
      <c r="AN18" s="134">
        <v>26.91</v>
      </c>
      <c r="AO18" s="195">
        <v>7.81</v>
      </c>
      <c r="AP18" s="195"/>
      <c r="AQ18" s="134">
        <v>8.4499999999999993</v>
      </c>
      <c r="AR18" s="134">
        <v>1.53</v>
      </c>
      <c r="AS18" s="134">
        <v>0.18</v>
      </c>
      <c r="AT18" s="134">
        <v>0.48</v>
      </c>
      <c r="AU18" s="134">
        <v>4.93</v>
      </c>
      <c r="AV18" s="134">
        <v>2.6</v>
      </c>
      <c r="AW18" s="134">
        <v>0</v>
      </c>
      <c r="AX18" s="134">
        <v>0</v>
      </c>
      <c r="AY18" s="134">
        <v>0</v>
      </c>
      <c r="AZ18" s="135">
        <v>0.93</v>
      </c>
      <c r="BA18" s="134">
        <v>30.48903</v>
      </c>
      <c r="BB18" s="195">
        <v>8.8487299999999998</v>
      </c>
      <c r="BC18" s="195">
        <v>0</v>
      </c>
      <c r="BD18" s="134">
        <v>9.5738499999999984</v>
      </c>
      <c r="BE18" s="134">
        <v>1.73349</v>
      </c>
      <c r="BF18" s="134">
        <v>0.20393999999999998</v>
      </c>
      <c r="BG18" s="134">
        <v>0.54383999999999999</v>
      </c>
      <c r="BH18" s="134">
        <v>5.5856899999999996</v>
      </c>
      <c r="BI18" s="134">
        <v>2.9458000000000002</v>
      </c>
      <c r="BJ18" s="134">
        <v>0</v>
      </c>
      <c r="BK18" s="134">
        <v>0</v>
      </c>
      <c r="BL18" s="134">
        <v>0</v>
      </c>
      <c r="BM18" s="135">
        <v>1.05369</v>
      </c>
      <c r="BN18" s="136">
        <v>138318.69167999999</v>
      </c>
      <c r="BO18" s="196">
        <v>40143.774880000004</v>
      </c>
      <c r="BP18" s="197">
        <v>0</v>
      </c>
      <c r="BQ18" s="136">
        <v>43433.405599999998</v>
      </c>
      <c r="BR18" s="136">
        <v>7864.2734399999999</v>
      </c>
      <c r="BS18" s="136">
        <v>925.20863999999983</v>
      </c>
      <c r="BT18" s="136">
        <v>2467.2230399999999</v>
      </c>
      <c r="BU18" s="136">
        <v>25340.43664</v>
      </c>
      <c r="BV18" s="136">
        <v>13364.124800000001</v>
      </c>
      <c r="BW18" s="136">
        <v>0</v>
      </c>
      <c r="BX18" s="136">
        <v>0</v>
      </c>
      <c r="BY18" s="136">
        <v>0</v>
      </c>
      <c r="BZ18" s="136">
        <v>4780.2446399999999</v>
      </c>
      <c r="CA18" s="112">
        <v>1</v>
      </c>
      <c r="CF18" s="62" t="s">
        <v>233</v>
      </c>
    </row>
    <row r="19" spans="1:84" ht="12" customHeight="1" x14ac:dyDescent="0.25">
      <c r="A19" s="126" t="e">
        <v>#REF!</v>
      </c>
      <c r="B19" s="62" t="s">
        <v>232</v>
      </c>
      <c r="C19" s="127">
        <v>385.6</v>
      </c>
      <c r="D19" s="141">
        <v>385.6</v>
      </c>
      <c r="E19" s="141">
        <v>0</v>
      </c>
      <c r="F19" s="141">
        <v>54.9</v>
      </c>
      <c r="G19" s="126" t="s">
        <v>4</v>
      </c>
      <c r="H19" s="129">
        <v>9</v>
      </c>
      <c r="I19" s="129" t="s">
        <v>21</v>
      </c>
      <c r="J19" s="131">
        <v>25.05</v>
      </c>
      <c r="K19" s="130">
        <v>3.9</v>
      </c>
      <c r="L19" s="130">
        <v>5.09</v>
      </c>
      <c r="M19" s="130">
        <v>8.4499999999999993</v>
      </c>
      <c r="N19" s="130">
        <v>4.93</v>
      </c>
      <c r="O19" s="130">
        <v>2.42</v>
      </c>
      <c r="P19" s="130">
        <v>0</v>
      </c>
      <c r="Q19" s="130">
        <v>0</v>
      </c>
      <c r="R19" s="130">
        <v>0.26</v>
      </c>
      <c r="S19" s="132">
        <v>0</v>
      </c>
      <c r="T19" s="132">
        <v>0</v>
      </c>
      <c r="U19" s="132">
        <v>0</v>
      </c>
      <c r="V19" s="130">
        <v>0</v>
      </c>
      <c r="W19" s="132">
        <v>0</v>
      </c>
      <c r="X19" s="130" t="s">
        <v>0</v>
      </c>
      <c r="Y19" s="130">
        <v>7.85</v>
      </c>
      <c r="Z19" s="133">
        <v>0</v>
      </c>
      <c r="AA19" s="130">
        <v>6.73</v>
      </c>
      <c r="AB19" s="130">
        <v>10.67</v>
      </c>
      <c r="AC19" s="130">
        <v>14</v>
      </c>
      <c r="AD19" s="131">
        <v>57955.680000000008</v>
      </c>
      <c r="AE19" s="130">
        <v>9023.0400000000009</v>
      </c>
      <c r="AF19" s="130">
        <v>11776.224</v>
      </c>
      <c r="AG19" s="130">
        <v>19549.919999999998</v>
      </c>
      <c r="AH19" s="130">
        <v>11406.048000000001</v>
      </c>
      <c r="AI19" s="130">
        <v>5598.9120000000003</v>
      </c>
      <c r="AJ19" s="130">
        <v>0</v>
      </c>
      <c r="AK19" s="130">
        <v>0</v>
      </c>
      <c r="AL19" s="130">
        <v>601.53600000000006</v>
      </c>
      <c r="AN19" s="134">
        <v>26.91</v>
      </c>
      <c r="AO19" s="195">
        <v>7.81</v>
      </c>
      <c r="AP19" s="195"/>
      <c r="AQ19" s="134">
        <v>8.4499999999999993</v>
      </c>
      <c r="AR19" s="134">
        <v>1.53</v>
      </c>
      <c r="AS19" s="134">
        <v>0.18</v>
      </c>
      <c r="AT19" s="134">
        <v>0.48</v>
      </c>
      <c r="AU19" s="134">
        <v>4.93</v>
      </c>
      <c r="AV19" s="134">
        <v>2.6</v>
      </c>
      <c r="AW19" s="134">
        <v>0</v>
      </c>
      <c r="AX19" s="134">
        <v>0</v>
      </c>
      <c r="AY19" s="134">
        <v>0</v>
      </c>
      <c r="AZ19" s="135">
        <v>0.93</v>
      </c>
      <c r="BA19" s="134">
        <v>30.48903</v>
      </c>
      <c r="BB19" s="195">
        <v>8.8487299999999998</v>
      </c>
      <c r="BC19" s="195">
        <v>0</v>
      </c>
      <c r="BD19" s="134">
        <v>9.5738499999999984</v>
      </c>
      <c r="BE19" s="134">
        <v>1.73349</v>
      </c>
      <c r="BF19" s="134">
        <v>0.20393999999999998</v>
      </c>
      <c r="BG19" s="134">
        <v>0.54383999999999999</v>
      </c>
      <c r="BH19" s="134">
        <v>5.5856899999999996</v>
      </c>
      <c r="BI19" s="134">
        <v>2.9458000000000002</v>
      </c>
      <c r="BJ19" s="134">
        <v>0</v>
      </c>
      <c r="BK19" s="134">
        <v>0</v>
      </c>
      <c r="BL19" s="134">
        <v>0</v>
      </c>
      <c r="BM19" s="135">
        <v>1.05369</v>
      </c>
      <c r="BN19" s="136">
        <v>138318.69167999999</v>
      </c>
      <c r="BO19" s="196">
        <v>40143.774880000004</v>
      </c>
      <c r="BP19" s="197">
        <v>0</v>
      </c>
      <c r="BQ19" s="136">
        <v>43433.405599999998</v>
      </c>
      <c r="BR19" s="136">
        <v>7864.2734399999999</v>
      </c>
      <c r="BS19" s="136">
        <v>925.20863999999983</v>
      </c>
      <c r="BT19" s="136">
        <v>2467.2230399999999</v>
      </c>
      <c r="BU19" s="136">
        <v>25340.43664</v>
      </c>
      <c r="BV19" s="136">
        <v>13364.124800000001</v>
      </c>
      <c r="BW19" s="136">
        <v>0</v>
      </c>
      <c r="BX19" s="136">
        <v>0</v>
      </c>
      <c r="BY19" s="136">
        <v>0</v>
      </c>
      <c r="BZ19" s="136">
        <v>4780.2446399999999</v>
      </c>
      <c r="CA19" s="112">
        <v>1</v>
      </c>
      <c r="CF19" s="62" t="s">
        <v>232</v>
      </c>
    </row>
    <row r="20" spans="1:84" ht="12" customHeight="1" x14ac:dyDescent="0.25">
      <c r="A20" s="126" t="e">
        <v>#REF!</v>
      </c>
      <c r="B20" s="62" t="s">
        <v>231</v>
      </c>
      <c r="C20" s="127">
        <v>10450.300000000001</v>
      </c>
      <c r="D20" s="141">
        <v>9759.6</v>
      </c>
      <c r="E20" s="141">
        <v>690.7</v>
      </c>
      <c r="F20" s="141">
        <v>2001.5</v>
      </c>
      <c r="G20" s="126" t="s">
        <v>22</v>
      </c>
      <c r="H20" s="129">
        <v>3</v>
      </c>
      <c r="I20" s="129" t="s">
        <v>21</v>
      </c>
      <c r="J20" s="131">
        <v>45.06</v>
      </c>
      <c r="K20" s="130">
        <v>5.0999999999999996</v>
      </c>
      <c r="L20" s="130">
        <v>8.6300000000000008</v>
      </c>
      <c r="M20" s="130">
        <v>13.43</v>
      </c>
      <c r="N20" s="130">
        <v>6.91</v>
      </c>
      <c r="O20" s="130">
        <v>3.15</v>
      </c>
      <c r="P20" s="130">
        <v>1.81</v>
      </c>
      <c r="Q20" s="130">
        <v>5.77</v>
      </c>
      <c r="R20" s="130">
        <v>0.26</v>
      </c>
      <c r="S20" s="132">
        <v>40</v>
      </c>
      <c r="T20" s="132">
        <v>40</v>
      </c>
      <c r="U20" s="132">
        <v>2604.04</v>
      </c>
      <c r="V20" s="130">
        <v>195.98199600000001</v>
      </c>
      <c r="W20" s="132">
        <v>42.3</v>
      </c>
      <c r="X20" s="132">
        <v>2604.04</v>
      </c>
      <c r="Y20" s="130">
        <v>7.85</v>
      </c>
      <c r="Z20" s="133">
        <v>0</v>
      </c>
      <c r="AA20" s="130">
        <v>6.73</v>
      </c>
      <c r="AB20" s="130">
        <v>10.67</v>
      </c>
      <c r="AC20" s="130">
        <v>14</v>
      </c>
      <c r="AD20" s="131">
        <v>2825343.1080000005</v>
      </c>
      <c r="AE20" s="130">
        <v>319779.18</v>
      </c>
      <c r="AF20" s="130">
        <v>541116.5340000001</v>
      </c>
      <c r="AG20" s="130">
        <v>842085.17400000012</v>
      </c>
      <c r="AH20" s="130">
        <v>433269.43800000002</v>
      </c>
      <c r="AI20" s="130">
        <v>197510.66999999998</v>
      </c>
      <c r="AJ20" s="130">
        <v>113490.258</v>
      </c>
      <c r="AK20" s="130">
        <v>361789.386</v>
      </c>
      <c r="AL20" s="130">
        <v>16302.468000000003</v>
      </c>
      <c r="AN20" s="134">
        <v>48.44</v>
      </c>
      <c r="AO20" s="195">
        <v>18.489999999999998</v>
      </c>
      <c r="AP20" s="195"/>
      <c r="AQ20" s="134">
        <v>6.67</v>
      </c>
      <c r="AR20" s="134">
        <v>1.53</v>
      </c>
      <c r="AS20" s="134">
        <v>0.32</v>
      </c>
      <c r="AT20" s="134">
        <v>0.87</v>
      </c>
      <c r="AU20" s="134">
        <v>5.01</v>
      </c>
      <c r="AV20" s="134">
        <v>4.99</v>
      </c>
      <c r="AW20" s="134">
        <v>2.7</v>
      </c>
      <c r="AX20" s="134">
        <v>6.46</v>
      </c>
      <c r="AY20" s="134">
        <v>0.47</v>
      </c>
      <c r="AZ20" s="135">
        <v>0.93</v>
      </c>
      <c r="BA20" s="134">
        <v>54.88252</v>
      </c>
      <c r="BB20" s="195">
        <v>20.949169999999999</v>
      </c>
      <c r="BC20" s="195">
        <v>0</v>
      </c>
      <c r="BD20" s="134">
        <v>7.5571100000000007</v>
      </c>
      <c r="BE20" s="134">
        <v>1.7334900000000002</v>
      </c>
      <c r="BF20" s="134">
        <v>0.36256000000000005</v>
      </c>
      <c r="BG20" s="134">
        <v>0.98571000000000009</v>
      </c>
      <c r="BH20" s="134">
        <v>5.6763300000000001</v>
      </c>
      <c r="BI20" s="134">
        <v>5.65367</v>
      </c>
      <c r="BJ20" s="134">
        <v>3.0591000000000004</v>
      </c>
      <c r="BK20" s="134">
        <v>7.3191800000000002</v>
      </c>
      <c r="BL20" s="134">
        <v>0.53250999999999993</v>
      </c>
      <c r="BM20" s="135">
        <v>1.05369</v>
      </c>
      <c r="BN20" s="136">
        <v>6747813.0515600014</v>
      </c>
      <c r="BO20" s="194">
        <v>2575703.2065099999</v>
      </c>
      <c r="BP20" s="194">
        <v>0</v>
      </c>
      <c r="BQ20" s="136">
        <v>929147.66833000013</v>
      </c>
      <c r="BR20" s="136">
        <v>213132.82347000003</v>
      </c>
      <c r="BS20" s="136">
        <v>44576.799680000004</v>
      </c>
      <c r="BT20" s="136">
        <v>121193.17413000003</v>
      </c>
      <c r="BU20" s="136">
        <v>697905.51999000006</v>
      </c>
      <c r="BV20" s="136">
        <v>695119.47001000005</v>
      </c>
      <c r="BW20" s="136">
        <v>376116.7473000001</v>
      </c>
      <c r="BX20" s="136">
        <v>899894.14354000008</v>
      </c>
      <c r="BY20" s="136">
        <v>65472.174529999989</v>
      </c>
      <c r="BZ20" s="136">
        <v>129551.32407</v>
      </c>
      <c r="CA20" s="112">
        <v>1</v>
      </c>
      <c r="CF20" s="62" t="s">
        <v>231</v>
      </c>
    </row>
    <row r="21" spans="1:84" ht="12" customHeight="1" x14ac:dyDescent="0.25">
      <c r="A21" s="126" t="e">
        <v>#REF!</v>
      </c>
      <c r="B21" s="62" t="s">
        <v>230</v>
      </c>
      <c r="C21" s="127">
        <v>3844.53</v>
      </c>
      <c r="D21" s="141">
        <v>3633.53</v>
      </c>
      <c r="E21" s="141">
        <v>211</v>
      </c>
      <c r="F21" s="141">
        <v>808.1</v>
      </c>
      <c r="G21" s="126" t="s">
        <v>22</v>
      </c>
      <c r="H21" s="129">
        <v>3</v>
      </c>
      <c r="I21" s="129" t="s">
        <v>21</v>
      </c>
      <c r="J21" s="131">
        <v>45.06</v>
      </c>
      <c r="K21" s="130">
        <v>5.0999999999999996</v>
      </c>
      <c r="L21" s="130">
        <v>8.6300000000000008</v>
      </c>
      <c r="M21" s="130">
        <v>13.43</v>
      </c>
      <c r="N21" s="130">
        <v>6.91</v>
      </c>
      <c r="O21" s="130">
        <v>3.15</v>
      </c>
      <c r="P21" s="130">
        <v>1.81</v>
      </c>
      <c r="Q21" s="130">
        <v>5.77</v>
      </c>
      <c r="R21" s="130">
        <v>0.26</v>
      </c>
      <c r="S21" s="132">
        <v>40</v>
      </c>
      <c r="T21" s="132">
        <v>40</v>
      </c>
      <c r="U21" s="132">
        <v>2604.04</v>
      </c>
      <c r="V21" s="130">
        <v>195.98199600000001</v>
      </c>
      <c r="W21" s="132">
        <v>42.3</v>
      </c>
      <c r="X21" s="132">
        <v>2604.04</v>
      </c>
      <c r="Y21" s="130">
        <v>7.85</v>
      </c>
      <c r="Z21" s="133">
        <v>0</v>
      </c>
      <c r="AA21" s="130">
        <v>6.73</v>
      </c>
      <c r="AB21" s="130">
        <v>10.67</v>
      </c>
      <c r="AC21" s="130">
        <v>14</v>
      </c>
      <c r="AD21" s="131">
        <v>1039407.1308000002</v>
      </c>
      <c r="AE21" s="130">
        <v>117642.61799999999</v>
      </c>
      <c r="AF21" s="130">
        <v>199069.76340000003</v>
      </c>
      <c r="AG21" s="130">
        <v>309792.22740000003</v>
      </c>
      <c r="AH21" s="130">
        <v>159394.2138</v>
      </c>
      <c r="AI21" s="130">
        <v>72661.616999999998</v>
      </c>
      <c r="AJ21" s="130">
        <v>41751.595800000003</v>
      </c>
      <c r="AK21" s="130">
        <v>133097.6286</v>
      </c>
      <c r="AL21" s="130">
        <v>5997.4668000000011</v>
      </c>
      <c r="AN21" s="134">
        <v>48.44</v>
      </c>
      <c r="AO21" s="195">
        <v>18.489999999999998</v>
      </c>
      <c r="AP21" s="195"/>
      <c r="AQ21" s="134">
        <v>6.67</v>
      </c>
      <c r="AR21" s="134">
        <v>1.53</v>
      </c>
      <c r="AS21" s="134">
        <v>0.32</v>
      </c>
      <c r="AT21" s="134">
        <v>0.87</v>
      </c>
      <c r="AU21" s="134">
        <v>5.01</v>
      </c>
      <c r="AV21" s="134">
        <v>4.99</v>
      </c>
      <c r="AW21" s="134">
        <v>2.7</v>
      </c>
      <c r="AX21" s="134">
        <v>6.46</v>
      </c>
      <c r="AY21" s="134">
        <v>0.47</v>
      </c>
      <c r="AZ21" s="135">
        <v>0.93</v>
      </c>
      <c r="BA21" s="134">
        <v>54.88252</v>
      </c>
      <c r="BB21" s="195">
        <v>20.949169999999999</v>
      </c>
      <c r="BC21" s="195">
        <v>0</v>
      </c>
      <c r="BD21" s="134">
        <v>7.5571100000000007</v>
      </c>
      <c r="BE21" s="134">
        <v>1.7334900000000002</v>
      </c>
      <c r="BF21" s="134">
        <v>0.36256000000000005</v>
      </c>
      <c r="BG21" s="134">
        <v>0.98571000000000009</v>
      </c>
      <c r="BH21" s="134">
        <v>5.6763300000000001</v>
      </c>
      <c r="BI21" s="134">
        <v>5.65367</v>
      </c>
      <c r="BJ21" s="134">
        <v>3.0591000000000004</v>
      </c>
      <c r="BK21" s="134">
        <v>7.3191800000000002</v>
      </c>
      <c r="BL21" s="134">
        <v>0.53250999999999993</v>
      </c>
      <c r="BM21" s="135">
        <v>1.05369</v>
      </c>
      <c r="BN21" s="136">
        <v>2482433.0125560001</v>
      </c>
      <c r="BO21" s="194">
        <v>947567.84480099997</v>
      </c>
      <c r="BP21" s="194">
        <v>0</v>
      </c>
      <c r="BQ21" s="136">
        <v>341821.39128300006</v>
      </c>
      <c r="BR21" s="136">
        <v>78408.804897000009</v>
      </c>
      <c r="BS21" s="136">
        <v>16399.227168000001</v>
      </c>
      <c r="BT21" s="136">
        <v>44585.398863000009</v>
      </c>
      <c r="BU21" s="136">
        <v>256750.400349</v>
      </c>
      <c r="BV21" s="136">
        <v>255725.44865100001</v>
      </c>
      <c r="BW21" s="136">
        <v>138368.47923000003</v>
      </c>
      <c r="BX21" s="136">
        <v>331059.39845400001</v>
      </c>
      <c r="BY21" s="136">
        <v>24086.364902999994</v>
      </c>
      <c r="BZ21" s="136">
        <v>47660.253957000001</v>
      </c>
      <c r="CA21" s="112">
        <v>1</v>
      </c>
      <c r="CF21" s="62" t="s">
        <v>230</v>
      </c>
    </row>
    <row r="22" spans="1:84" ht="12" customHeight="1" x14ac:dyDescent="0.25">
      <c r="A22" s="126" t="e">
        <v>#REF!</v>
      </c>
      <c r="B22" s="62" t="s">
        <v>229</v>
      </c>
      <c r="C22" s="127">
        <v>8950.7999999999993</v>
      </c>
      <c r="D22" s="141">
        <v>8950.7999999999993</v>
      </c>
      <c r="E22" s="141">
        <v>0</v>
      </c>
      <c r="F22" s="141">
        <v>1174.4000000000001</v>
      </c>
      <c r="G22" s="126" t="s">
        <v>22</v>
      </c>
      <c r="H22" s="129">
        <v>1</v>
      </c>
      <c r="I22" s="129" t="s">
        <v>21</v>
      </c>
      <c r="J22" s="131">
        <v>44.8</v>
      </c>
      <c r="K22" s="130">
        <v>5.0999999999999996</v>
      </c>
      <c r="L22" s="130">
        <v>8.6300000000000008</v>
      </c>
      <c r="M22" s="130">
        <v>13.43</v>
      </c>
      <c r="N22" s="130">
        <v>6.91</v>
      </c>
      <c r="O22" s="130">
        <v>3.15</v>
      </c>
      <c r="P22" s="130">
        <v>1.81</v>
      </c>
      <c r="Q22" s="130">
        <v>5.77</v>
      </c>
      <c r="R22" s="130">
        <v>0</v>
      </c>
      <c r="S22" s="132">
        <v>40</v>
      </c>
      <c r="T22" s="132">
        <v>40</v>
      </c>
      <c r="U22" s="132">
        <v>2604.04</v>
      </c>
      <c r="V22" s="130">
        <v>195.98199600000001</v>
      </c>
      <c r="W22" s="132">
        <v>42.3</v>
      </c>
      <c r="X22" s="132">
        <v>2604.04</v>
      </c>
      <c r="Y22" s="130">
        <v>0</v>
      </c>
      <c r="Z22" s="133">
        <v>0</v>
      </c>
      <c r="AA22" s="130">
        <v>5.05</v>
      </c>
      <c r="AB22" s="130">
        <v>10.67</v>
      </c>
      <c r="AC22" s="130">
        <v>14</v>
      </c>
      <c r="AD22" s="131">
        <v>2405975.04</v>
      </c>
      <c r="AE22" s="130">
        <v>273894.48</v>
      </c>
      <c r="AF22" s="130">
        <v>463472.424</v>
      </c>
      <c r="AG22" s="130">
        <v>721255.46399999992</v>
      </c>
      <c r="AH22" s="130">
        <v>371100.16800000001</v>
      </c>
      <c r="AI22" s="130">
        <v>169170.12</v>
      </c>
      <c r="AJ22" s="130">
        <v>97205.687999999995</v>
      </c>
      <c r="AK22" s="130">
        <v>309876.696</v>
      </c>
      <c r="AL22" s="130">
        <v>0</v>
      </c>
      <c r="AN22" s="134">
        <v>48.16</v>
      </c>
      <c r="AO22" s="195">
        <v>18.649999999999999</v>
      </c>
      <c r="AP22" s="195"/>
      <c r="AQ22" s="134">
        <v>7.16</v>
      </c>
      <c r="AR22" s="134">
        <v>1.53</v>
      </c>
      <c r="AS22" s="134">
        <v>0.32</v>
      </c>
      <c r="AT22" s="134">
        <v>0.87</v>
      </c>
      <c r="AU22" s="134">
        <v>5.01</v>
      </c>
      <c r="AV22" s="134">
        <v>4.99</v>
      </c>
      <c r="AW22" s="134">
        <v>2.7</v>
      </c>
      <c r="AX22" s="134">
        <v>6.46</v>
      </c>
      <c r="AY22" s="134">
        <v>0.47</v>
      </c>
      <c r="AZ22" s="135">
        <v>0</v>
      </c>
      <c r="BA22" s="134">
        <v>54.565279999999994</v>
      </c>
      <c r="BB22" s="195">
        <v>21.130449999999996</v>
      </c>
      <c r="BC22" s="195">
        <v>0</v>
      </c>
      <c r="BD22" s="134">
        <v>8.1122800000000002</v>
      </c>
      <c r="BE22" s="134">
        <v>1.7334900000000002</v>
      </c>
      <c r="BF22" s="134">
        <v>0.36255999999999999</v>
      </c>
      <c r="BG22" s="134">
        <v>0.98570999999999998</v>
      </c>
      <c r="BH22" s="134">
        <v>5.6763299999999992</v>
      </c>
      <c r="BI22" s="134">
        <v>5.6536700000000009</v>
      </c>
      <c r="BJ22" s="134">
        <v>3.0591000000000004</v>
      </c>
      <c r="BK22" s="134">
        <v>7.3191800000000002</v>
      </c>
      <c r="BL22" s="134">
        <v>0.53250999999999993</v>
      </c>
      <c r="BM22" s="135">
        <v>0</v>
      </c>
      <c r="BN22" s="136">
        <v>5746170.1382400002</v>
      </c>
      <c r="BO22" s="194">
        <v>2225209.1585999997</v>
      </c>
      <c r="BP22" s="194">
        <v>0</v>
      </c>
      <c r="BQ22" s="136">
        <v>854289.41423999995</v>
      </c>
      <c r="BR22" s="136">
        <v>182550.67091999998</v>
      </c>
      <c r="BS22" s="136">
        <v>38180.532479999994</v>
      </c>
      <c r="BT22" s="136">
        <v>103803.32267999998</v>
      </c>
      <c r="BU22" s="136">
        <v>597763.96163999988</v>
      </c>
      <c r="BV22" s="136">
        <v>595377.67836000014</v>
      </c>
      <c r="BW22" s="136">
        <v>322148.24280000001</v>
      </c>
      <c r="BX22" s="136">
        <v>770769.49943999993</v>
      </c>
      <c r="BY22" s="136">
        <v>56077.657079999983</v>
      </c>
      <c r="BZ22" s="136">
        <v>0</v>
      </c>
      <c r="CA22" s="112">
        <v>1</v>
      </c>
      <c r="CF22" s="62" t="s">
        <v>229</v>
      </c>
    </row>
    <row r="23" spans="1:84" ht="12" customHeight="1" x14ac:dyDescent="0.25">
      <c r="A23" s="126" t="e">
        <v>#REF!</v>
      </c>
      <c r="B23" s="62" t="s">
        <v>227</v>
      </c>
      <c r="C23" s="127">
        <v>3817.2000000000003</v>
      </c>
      <c r="D23" s="141">
        <v>3785.3</v>
      </c>
      <c r="E23" s="141">
        <v>31.9</v>
      </c>
      <c r="F23" s="141">
        <v>524.16</v>
      </c>
      <c r="G23" s="126" t="s">
        <v>24</v>
      </c>
      <c r="H23" s="129">
        <v>3</v>
      </c>
      <c r="I23" s="129" t="s">
        <v>8</v>
      </c>
      <c r="J23" s="142">
        <v>36.75</v>
      </c>
      <c r="K23" s="130">
        <v>4.0199999999999996</v>
      </c>
      <c r="L23" s="130">
        <v>7</v>
      </c>
      <c r="M23" s="130">
        <v>11</v>
      </c>
      <c r="N23" s="130">
        <v>5.4</v>
      </c>
      <c r="O23" s="130">
        <v>2.67</v>
      </c>
      <c r="P23" s="130">
        <v>1.54</v>
      </c>
      <c r="Q23" s="130">
        <v>4.9000000000000004</v>
      </c>
      <c r="R23" s="130">
        <v>0.22</v>
      </c>
      <c r="S23" s="132">
        <v>40</v>
      </c>
      <c r="T23" s="132">
        <v>40</v>
      </c>
      <c r="U23" s="132">
        <v>2604.04</v>
      </c>
      <c r="V23" s="130">
        <v>195.98199600000001</v>
      </c>
      <c r="W23" s="132">
        <v>42.3</v>
      </c>
      <c r="X23" s="132">
        <v>2604.04</v>
      </c>
      <c r="Y23" s="130">
        <v>7.85</v>
      </c>
      <c r="Z23" s="133">
        <v>0</v>
      </c>
      <c r="AA23" s="130">
        <v>6.73</v>
      </c>
      <c r="AB23" s="130">
        <v>10.67</v>
      </c>
      <c r="AC23" s="130">
        <v>14</v>
      </c>
      <c r="AD23" s="131">
        <v>841692.60000000009</v>
      </c>
      <c r="AE23" s="130">
        <v>92070.864000000001</v>
      </c>
      <c r="AF23" s="130">
        <v>160322.40000000002</v>
      </c>
      <c r="AG23" s="130">
        <v>251935.2</v>
      </c>
      <c r="AH23" s="130">
        <v>123677.28</v>
      </c>
      <c r="AI23" s="130">
        <v>61151.544000000009</v>
      </c>
      <c r="AJ23" s="130">
        <v>35270.928</v>
      </c>
      <c r="AK23" s="130">
        <v>112225.68000000002</v>
      </c>
      <c r="AL23" s="130">
        <v>5038.7040000000006</v>
      </c>
      <c r="AM23" s="112" t="s">
        <v>8</v>
      </c>
      <c r="AN23" s="134">
        <v>39.51</v>
      </c>
      <c r="AO23" s="134">
        <v>4.3219102040816324</v>
      </c>
      <c r="AP23" s="134">
        <v>7.5257142857142849</v>
      </c>
      <c r="AQ23" s="134">
        <v>11.826122448979591</v>
      </c>
      <c r="AR23" s="134"/>
      <c r="AS23" s="134"/>
      <c r="AT23" s="134"/>
      <c r="AU23" s="134">
        <v>5.8055510204081635</v>
      </c>
      <c r="AV23" s="134">
        <v>2.8705224489795915</v>
      </c>
      <c r="AW23" s="134">
        <v>1.6556571428571427</v>
      </c>
      <c r="AX23" s="134">
        <v>5.2679999999999998</v>
      </c>
      <c r="AY23" s="134"/>
      <c r="AZ23" s="135">
        <v>0.23652244897959185</v>
      </c>
      <c r="BA23" s="134">
        <v>39.51</v>
      </c>
      <c r="BB23" s="134">
        <v>4.3219102040816324</v>
      </c>
      <c r="BC23" s="134">
        <v>7.5257142857142849</v>
      </c>
      <c r="BD23" s="134">
        <v>11.826122448979591</v>
      </c>
      <c r="BE23" s="134">
        <v>0</v>
      </c>
      <c r="BF23" s="134">
        <v>0</v>
      </c>
      <c r="BG23" s="134">
        <v>0</v>
      </c>
      <c r="BH23" s="134">
        <v>5.8055510204081635</v>
      </c>
      <c r="BI23" s="134">
        <v>2.8705224489795915</v>
      </c>
      <c r="BJ23" s="134">
        <v>1.6556571428571427</v>
      </c>
      <c r="BK23" s="134">
        <v>5.2679999999999998</v>
      </c>
      <c r="BL23" s="134">
        <v>0</v>
      </c>
      <c r="BM23" s="135">
        <v>0.23652244897959182</v>
      </c>
      <c r="BN23" s="136">
        <v>1809810.8640000003</v>
      </c>
      <c r="BO23" s="136">
        <v>197971.1475722449</v>
      </c>
      <c r="BP23" s="136">
        <v>344725.87885714287</v>
      </c>
      <c r="BQ23" s="136">
        <v>541712.09534693882</v>
      </c>
      <c r="BR23" s="136">
        <v>0</v>
      </c>
      <c r="BS23" s="136">
        <v>0</v>
      </c>
      <c r="BT23" s="136">
        <v>0</v>
      </c>
      <c r="BU23" s="136">
        <v>265931.39226122451</v>
      </c>
      <c r="BV23" s="136">
        <v>131488.29950693878</v>
      </c>
      <c r="BW23" s="136">
        <v>75839.693348571425</v>
      </c>
      <c r="BX23" s="136">
        <v>241308.11520000003</v>
      </c>
      <c r="BY23" s="136">
        <v>0</v>
      </c>
      <c r="BZ23" s="136">
        <v>10834.241906938774</v>
      </c>
      <c r="CA23" s="143">
        <v>2</v>
      </c>
      <c r="CF23" s="62" t="s">
        <v>227</v>
      </c>
    </row>
    <row r="24" spans="1:84" ht="12" customHeight="1" x14ac:dyDescent="0.25">
      <c r="A24" s="126" t="e">
        <v>#REF!</v>
      </c>
      <c r="B24" s="62" t="s">
        <v>226</v>
      </c>
      <c r="C24" s="127">
        <v>3908.8</v>
      </c>
      <c r="D24" s="141">
        <v>3876.8</v>
      </c>
      <c r="E24" s="141">
        <v>32</v>
      </c>
      <c r="F24" s="141">
        <v>802.06</v>
      </c>
      <c r="G24" s="126" t="s">
        <v>24</v>
      </c>
      <c r="H24" s="129">
        <v>1</v>
      </c>
      <c r="I24" s="129" t="s">
        <v>8</v>
      </c>
      <c r="J24" s="142">
        <v>36.54</v>
      </c>
      <c r="K24" s="130">
        <v>4.03</v>
      </c>
      <c r="L24" s="130">
        <v>7</v>
      </c>
      <c r="M24" s="130">
        <v>11</v>
      </c>
      <c r="N24" s="130">
        <v>5.4</v>
      </c>
      <c r="O24" s="130">
        <v>2.67</v>
      </c>
      <c r="P24" s="130">
        <v>1.54</v>
      </c>
      <c r="Q24" s="130">
        <v>4.9000000000000004</v>
      </c>
      <c r="R24" s="130">
        <v>0</v>
      </c>
      <c r="S24" s="132">
        <v>40</v>
      </c>
      <c r="T24" s="132">
        <v>40</v>
      </c>
      <c r="U24" s="132">
        <v>2604.04</v>
      </c>
      <c r="V24" s="130">
        <v>195.98199600000001</v>
      </c>
      <c r="W24" s="132">
        <v>42.3</v>
      </c>
      <c r="X24" s="132">
        <v>2604.04</v>
      </c>
      <c r="Y24" s="130">
        <v>0</v>
      </c>
      <c r="Z24" s="133">
        <v>0</v>
      </c>
      <c r="AA24" s="130">
        <v>5.05</v>
      </c>
      <c r="AB24" s="130">
        <v>10.67</v>
      </c>
      <c r="AC24" s="130">
        <v>14</v>
      </c>
      <c r="AD24" s="131">
        <v>856965.31199999992</v>
      </c>
      <c r="AE24" s="130">
        <v>94514.784000000014</v>
      </c>
      <c r="AF24" s="130">
        <v>164169.60000000001</v>
      </c>
      <c r="AG24" s="130">
        <v>257980.80000000002</v>
      </c>
      <c r="AH24" s="130">
        <v>126645.12000000002</v>
      </c>
      <c r="AI24" s="130">
        <v>62618.97600000001</v>
      </c>
      <c r="AJ24" s="130">
        <v>36117.312000000005</v>
      </c>
      <c r="AK24" s="130">
        <v>114918.72000000002</v>
      </c>
      <c r="AL24" s="130">
        <v>0</v>
      </c>
      <c r="AM24" s="112" t="s">
        <v>8</v>
      </c>
      <c r="AN24" s="134">
        <v>39.28</v>
      </c>
      <c r="AO24" s="134">
        <v>4.3321948549534763</v>
      </c>
      <c r="AP24" s="134">
        <v>7.5249042145593874</v>
      </c>
      <c r="AQ24" s="134">
        <v>11.824849480021895</v>
      </c>
      <c r="AR24" s="134"/>
      <c r="AS24" s="134"/>
      <c r="AT24" s="134"/>
      <c r="AU24" s="134">
        <v>5.8049261083743851</v>
      </c>
      <c r="AV24" s="134">
        <v>2.870213464696223</v>
      </c>
      <c r="AW24" s="134">
        <v>1.6554789272030652</v>
      </c>
      <c r="AX24" s="134">
        <v>5.267432950191572</v>
      </c>
      <c r="AY24" s="134"/>
      <c r="AZ24" s="135">
        <v>0</v>
      </c>
      <c r="BA24" s="134">
        <v>39.28</v>
      </c>
      <c r="BB24" s="134">
        <v>4.3321948549534763</v>
      </c>
      <c r="BC24" s="134">
        <v>7.5249042145593874</v>
      </c>
      <c r="BD24" s="134">
        <v>11.824849480021895</v>
      </c>
      <c r="BE24" s="134">
        <v>0</v>
      </c>
      <c r="BF24" s="134">
        <v>0</v>
      </c>
      <c r="BG24" s="134">
        <v>0</v>
      </c>
      <c r="BH24" s="134">
        <v>5.8049261083743851</v>
      </c>
      <c r="BI24" s="134">
        <v>2.870213464696223</v>
      </c>
      <c r="BJ24" s="134">
        <v>1.6554789272030652</v>
      </c>
      <c r="BK24" s="134">
        <v>5.267432950191572</v>
      </c>
      <c r="BL24" s="134">
        <v>0</v>
      </c>
      <c r="BM24" s="135">
        <v>0</v>
      </c>
      <c r="BN24" s="136">
        <v>1842451.9680000001</v>
      </c>
      <c r="BO24" s="136">
        <v>203204.19898850581</v>
      </c>
      <c r="BP24" s="136">
        <v>352960.14712643682</v>
      </c>
      <c r="BQ24" s="136">
        <v>554651.65977011493</v>
      </c>
      <c r="BR24" s="136">
        <v>0</v>
      </c>
      <c r="BS24" s="136">
        <v>0</v>
      </c>
      <c r="BT24" s="136">
        <v>0</v>
      </c>
      <c r="BU24" s="136">
        <v>272283.54206896556</v>
      </c>
      <c r="BV24" s="136">
        <v>134629.08468965517</v>
      </c>
      <c r="BW24" s="136">
        <v>77651.232367816105</v>
      </c>
      <c r="BX24" s="136">
        <v>247072.10298850582</v>
      </c>
      <c r="BY24" s="136">
        <v>0</v>
      </c>
      <c r="BZ24" s="136">
        <v>0</v>
      </c>
      <c r="CA24" s="143">
        <v>2</v>
      </c>
      <c r="CF24" s="62" t="s">
        <v>226</v>
      </c>
    </row>
    <row r="25" spans="1:84" ht="12" customHeight="1" x14ac:dyDescent="0.25">
      <c r="A25" s="126" t="e">
        <v>#REF!</v>
      </c>
      <c r="B25" s="62" t="s">
        <v>225</v>
      </c>
      <c r="C25" s="127">
        <v>4187.5</v>
      </c>
      <c r="D25" s="141">
        <v>3783.2</v>
      </c>
      <c r="E25" s="141">
        <v>404.3</v>
      </c>
      <c r="F25" s="141">
        <v>859.24</v>
      </c>
      <c r="G25" s="126" t="s">
        <v>24</v>
      </c>
      <c r="H25" s="129">
        <v>1</v>
      </c>
      <c r="I25" s="129" t="s">
        <v>8</v>
      </c>
      <c r="J25" s="142">
        <v>36.54</v>
      </c>
      <c r="K25" s="130">
        <v>4.03</v>
      </c>
      <c r="L25" s="130">
        <v>7</v>
      </c>
      <c r="M25" s="130">
        <v>11</v>
      </c>
      <c r="N25" s="130">
        <v>5.4</v>
      </c>
      <c r="O25" s="130">
        <v>2.67</v>
      </c>
      <c r="P25" s="130">
        <v>1.54</v>
      </c>
      <c r="Q25" s="130">
        <v>4.9000000000000004</v>
      </c>
      <c r="R25" s="130">
        <v>0</v>
      </c>
      <c r="S25" s="132">
        <v>40</v>
      </c>
      <c r="T25" s="132">
        <v>40</v>
      </c>
      <c r="U25" s="132">
        <v>2604.04</v>
      </c>
      <c r="V25" s="130">
        <v>195.98199600000001</v>
      </c>
      <c r="W25" s="132">
        <v>42.3</v>
      </c>
      <c r="X25" s="132">
        <v>2604.04</v>
      </c>
      <c r="Y25" s="130">
        <v>0</v>
      </c>
      <c r="Z25" s="133">
        <v>0</v>
      </c>
      <c r="AA25" s="130">
        <v>5.05</v>
      </c>
      <c r="AB25" s="130">
        <v>10.67</v>
      </c>
      <c r="AC25" s="130">
        <v>14</v>
      </c>
      <c r="AD25" s="131">
        <v>918067.5</v>
      </c>
      <c r="AE25" s="130">
        <v>101253.75</v>
      </c>
      <c r="AF25" s="130">
        <v>175875</v>
      </c>
      <c r="AG25" s="130">
        <v>276375</v>
      </c>
      <c r="AH25" s="130">
        <v>135675</v>
      </c>
      <c r="AI25" s="130">
        <v>67083.75</v>
      </c>
      <c r="AJ25" s="130">
        <v>38692.5</v>
      </c>
      <c r="AK25" s="130">
        <v>123112.5</v>
      </c>
      <c r="AL25" s="130">
        <v>0</v>
      </c>
      <c r="AM25" s="112" t="s">
        <v>8</v>
      </c>
      <c r="AN25" s="134">
        <v>39.28</v>
      </c>
      <c r="AO25" s="134">
        <v>4.3321948549534763</v>
      </c>
      <c r="AP25" s="134">
        <v>7.5249042145593874</v>
      </c>
      <c r="AQ25" s="134">
        <v>11.824849480021895</v>
      </c>
      <c r="AR25" s="134"/>
      <c r="AS25" s="134"/>
      <c r="AT25" s="134"/>
      <c r="AU25" s="134">
        <v>5.8049261083743851</v>
      </c>
      <c r="AV25" s="134">
        <v>2.870213464696223</v>
      </c>
      <c r="AW25" s="134">
        <v>1.6554789272030652</v>
      </c>
      <c r="AX25" s="134">
        <v>5.267432950191572</v>
      </c>
      <c r="AY25" s="134"/>
      <c r="AZ25" s="135">
        <v>0</v>
      </c>
      <c r="BA25" s="134">
        <v>39.28</v>
      </c>
      <c r="BB25" s="134">
        <v>4.3321948549534763</v>
      </c>
      <c r="BC25" s="134">
        <v>7.5249042145593874</v>
      </c>
      <c r="BD25" s="134">
        <v>11.824849480021895</v>
      </c>
      <c r="BE25" s="134">
        <v>0</v>
      </c>
      <c r="BF25" s="134">
        <v>0</v>
      </c>
      <c r="BG25" s="134">
        <v>0</v>
      </c>
      <c r="BH25" s="134">
        <v>5.8049261083743851</v>
      </c>
      <c r="BI25" s="134">
        <v>2.870213464696223</v>
      </c>
      <c r="BJ25" s="134">
        <v>1.6554789272030652</v>
      </c>
      <c r="BK25" s="134">
        <v>5.267432950191572</v>
      </c>
      <c r="BL25" s="134">
        <v>0</v>
      </c>
      <c r="BM25" s="135">
        <v>0</v>
      </c>
      <c r="BN25" s="136">
        <v>1973820</v>
      </c>
      <c r="BO25" s="136">
        <v>217692.79146141221</v>
      </c>
      <c r="BP25" s="136">
        <v>378126.4367816092</v>
      </c>
      <c r="BQ25" s="136">
        <v>594198.68637110014</v>
      </c>
      <c r="BR25" s="136">
        <v>0</v>
      </c>
      <c r="BS25" s="136">
        <v>0</v>
      </c>
      <c r="BT25" s="136">
        <v>0</v>
      </c>
      <c r="BU25" s="136">
        <v>291697.53694581287</v>
      </c>
      <c r="BV25" s="136">
        <v>144228.22660098522</v>
      </c>
      <c r="BW25" s="136">
        <v>83187.816091954024</v>
      </c>
      <c r="BX25" s="136">
        <v>264688.50574712653</v>
      </c>
      <c r="BY25" s="136">
        <v>0</v>
      </c>
      <c r="BZ25" s="136">
        <v>0</v>
      </c>
      <c r="CA25" s="143">
        <v>2</v>
      </c>
      <c r="CF25" s="62" t="s">
        <v>225</v>
      </c>
    </row>
    <row r="26" spans="1:84" ht="12" customHeight="1" x14ac:dyDescent="0.25">
      <c r="A26" s="126" t="e">
        <v>#REF!</v>
      </c>
      <c r="B26" s="62" t="s">
        <v>224</v>
      </c>
      <c r="C26" s="127">
        <v>1596.9</v>
      </c>
      <c r="D26" s="141">
        <v>1545.9</v>
      </c>
      <c r="E26" s="141">
        <v>51</v>
      </c>
      <c r="F26" s="141">
        <v>87.4</v>
      </c>
      <c r="G26" s="126" t="s">
        <v>24</v>
      </c>
      <c r="H26" s="129">
        <v>9</v>
      </c>
      <c r="I26" s="129" t="s">
        <v>8</v>
      </c>
      <c r="J26" s="142">
        <v>20.440000000000001</v>
      </c>
      <c r="K26" s="130">
        <v>3.11</v>
      </c>
      <c r="L26" s="130">
        <v>4.0599999999999996</v>
      </c>
      <c r="M26" s="130">
        <v>7</v>
      </c>
      <c r="N26" s="130">
        <v>4</v>
      </c>
      <c r="O26" s="130">
        <v>2.0499999999999998</v>
      </c>
      <c r="P26" s="130">
        <v>0</v>
      </c>
      <c r="Q26" s="130">
        <v>0</v>
      </c>
      <c r="R26" s="130">
        <v>0.22</v>
      </c>
      <c r="S26" s="132">
        <v>40</v>
      </c>
      <c r="T26" s="132">
        <v>0</v>
      </c>
      <c r="U26" s="132">
        <v>0</v>
      </c>
      <c r="V26" s="130">
        <v>0</v>
      </c>
      <c r="W26" s="132">
        <v>42.3</v>
      </c>
      <c r="X26" s="132">
        <v>2604.04</v>
      </c>
      <c r="Y26" s="130">
        <v>6.92</v>
      </c>
      <c r="Z26" s="133">
        <v>0</v>
      </c>
      <c r="AA26" s="130">
        <v>6.73</v>
      </c>
      <c r="AB26" s="130">
        <v>10.67</v>
      </c>
      <c r="AC26" s="130">
        <v>14</v>
      </c>
      <c r="AD26" s="131">
        <v>195843.81600000002</v>
      </c>
      <c r="AE26" s="130">
        <v>29798.154000000002</v>
      </c>
      <c r="AF26" s="130">
        <v>38900.483999999997</v>
      </c>
      <c r="AG26" s="130">
        <v>67069.8</v>
      </c>
      <c r="AH26" s="130">
        <v>38325.600000000006</v>
      </c>
      <c r="AI26" s="130">
        <v>19641.87</v>
      </c>
      <c r="AJ26" s="130">
        <v>0</v>
      </c>
      <c r="AK26" s="130">
        <v>0</v>
      </c>
      <c r="AL26" s="130">
        <v>2107.9080000000004</v>
      </c>
      <c r="AN26" s="134">
        <v>26.91</v>
      </c>
      <c r="AO26" s="192">
        <v>7.81</v>
      </c>
      <c r="AP26" s="193"/>
      <c r="AQ26" s="144">
        <v>8.4499999999999993</v>
      </c>
      <c r="AR26" s="144">
        <v>1.53</v>
      </c>
      <c r="AS26" s="144">
        <v>0.18</v>
      </c>
      <c r="AT26" s="144">
        <v>0.48</v>
      </c>
      <c r="AU26" s="144">
        <v>4.93</v>
      </c>
      <c r="AV26" s="144">
        <v>2.6</v>
      </c>
      <c r="AW26" s="144">
        <v>0</v>
      </c>
      <c r="AX26" s="144">
        <v>0</v>
      </c>
      <c r="AY26" s="144">
        <v>0</v>
      </c>
      <c r="AZ26" s="145">
        <v>0.93</v>
      </c>
      <c r="BA26" s="134">
        <v>30.48903</v>
      </c>
      <c r="BB26" s="192">
        <v>8.8487299999999998</v>
      </c>
      <c r="BC26" s="193">
        <v>0</v>
      </c>
      <c r="BD26" s="144">
        <v>9.5738499999999984</v>
      </c>
      <c r="BE26" s="144">
        <v>1.73349</v>
      </c>
      <c r="BF26" s="144">
        <v>0.20393999999999998</v>
      </c>
      <c r="BG26" s="144">
        <v>0.54383999999999999</v>
      </c>
      <c r="BH26" s="144">
        <v>5.5856899999999996</v>
      </c>
      <c r="BI26" s="144">
        <v>2.9458000000000002</v>
      </c>
      <c r="BJ26" s="144">
        <v>0</v>
      </c>
      <c r="BK26" s="144">
        <v>0</v>
      </c>
      <c r="BL26" s="144">
        <v>0</v>
      </c>
      <c r="BM26" s="145">
        <v>1.05369</v>
      </c>
      <c r="BN26" s="136">
        <v>572824.47807000007</v>
      </c>
      <c r="BO26" s="194">
        <v>166248.94737000004</v>
      </c>
      <c r="BP26" s="194">
        <v>0</v>
      </c>
      <c r="BQ26" s="136">
        <v>179872.42064999999</v>
      </c>
      <c r="BR26" s="136">
        <v>32568.615810000003</v>
      </c>
      <c r="BS26" s="136">
        <v>3831.6018599999993</v>
      </c>
      <c r="BT26" s="136">
        <v>10217.604960000001</v>
      </c>
      <c r="BU26" s="136">
        <v>104943.31761</v>
      </c>
      <c r="BV26" s="136">
        <v>55345.360200000003</v>
      </c>
      <c r="BW26" s="136">
        <v>0</v>
      </c>
      <c r="BX26" s="136">
        <v>0</v>
      </c>
      <c r="BY26" s="136">
        <v>0</v>
      </c>
      <c r="BZ26" s="136">
        <v>19796.60961</v>
      </c>
      <c r="CA26" s="112">
        <v>1</v>
      </c>
      <c r="CF26" s="62" t="s">
        <v>224</v>
      </c>
    </row>
    <row r="27" spans="1:84" ht="12" customHeight="1" x14ac:dyDescent="0.25">
      <c r="A27" s="126" t="e">
        <v>#REF!</v>
      </c>
      <c r="B27" s="62" t="s">
        <v>223</v>
      </c>
      <c r="C27" s="127">
        <v>2617.3000000000002</v>
      </c>
      <c r="D27" s="141">
        <v>2539.3000000000002</v>
      </c>
      <c r="E27" s="141">
        <v>78</v>
      </c>
      <c r="F27" s="141">
        <v>193.2</v>
      </c>
      <c r="G27" s="126" t="s">
        <v>24</v>
      </c>
      <c r="H27" s="129">
        <v>9</v>
      </c>
      <c r="I27" s="129" t="s">
        <v>8</v>
      </c>
      <c r="J27" s="142">
        <v>20.440000000000001</v>
      </c>
      <c r="K27" s="130">
        <v>3.11</v>
      </c>
      <c r="L27" s="130">
        <v>4.0599999999999996</v>
      </c>
      <c r="M27" s="130">
        <v>7</v>
      </c>
      <c r="N27" s="130">
        <v>4</v>
      </c>
      <c r="O27" s="130">
        <v>2.0499999999999998</v>
      </c>
      <c r="P27" s="130">
        <v>0</v>
      </c>
      <c r="Q27" s="130">
        <v>0</v>
      </c>
      <c r="R27" s="130">
        <v>0.22</v>
      </c>
      <c r="S27" s="132">
        <v>40</v>
      </c>
      <c r="T27" s="132">
        <v>0</v>
      </c>
      <c r="U27" s="132">
        <v>0</v>
      </c>
      <c r="V27" s="130">
        <v>0</v>
      </c>
      <c r="W27" s="132">
        <v>42.3</v>
      </c>
      <c r="X27" s="132">
        <v>2604.04</v>
      </c>
      <c r="Y27" s="130">
        <v>6.92</v>
      </c>
      <c r="Z27" s="133">
        <v>0</v>
      </c>
      <c r="AA27" s="130">
        <v>6.73</v>
      </c>
      <c r="AB27" s="130">
        <v>10.67</v>
      </c>
      <c r="AC27" s="130">
        <v>14</v>
      </c>
      <c r="AD27" s="131">
        <v>320985.67200000002</v>
      </c>
      <c r="AE27" s="130">
        <v>48838.817999999999</v>
      </c>
      <c r="AF27" s="130">
        <v>63757.428</v>
      </c>
      <c r="AG27" s="130">
        <v>109926.6</v>
      </c>
      <c r="AH27" s="130">
        <v>62815.200000000004</v>
      </c>
      <c r="AI27" s="130">
        <v>32192.79</v>
      </c>
      <c r="AJ27" s="130">
        <v>0</v>
      </c>
      <c r="AK27" s="130">
        <v>0</v>
      </c>
      <c r="AL27" s="130">
        <v>3454.8360000000002</v>
      </c>
      <c r="AN27" s="134">
        <v>26.91</v>
      </c>
      <c r="AO27" s="192">
        <v>7.81</v>
      </c>
      <c r="AP27" s="193"/>
      <c r="AQ27" s="134">
        <v>8.4499999999999993</v>
      </c>
      <c r="AR27" s="134">
        <v>1.53</v>
      </c>
      <c r="AS27" s="134">
        <v>0.18</v>
      </c>
      <c r="AT27" s="134">
        <v>0.48</v>
      </c>
      <c r="AU27" s="134">
        <v>4.93</v>
      </c>
      <c r="AV27" s="134">
        <v>2.6</v>
      </c>
      <c r="AW27" s="134">
        <v>0</v>
      </c>
      <c r="AX27" s="134">
        <v>0</v>
      </c>
      <c r="AY27" s="134">
        <v>0</v>
      </c>
      <c r="AZ27" s="135">
        <v>0.93</v>
      </c>
      <c r="BA27" s="134">
        <v>30.48903</v>
      </c>
      <c r="BB27" s="192">
        <v>8.8487299999999998</v>
      </c>
      <c r="BC27" s="193">
        <v>0</v>
      </c>
      <c r="BD27" s="134">
        <v>9.5738499999999984</v>
      </c>
      <c r="BE27" s="134">
        <v>1.73349</v>
      </c>
      <c r="BF27" s="134">
        <v>0.20393999999999998</v>
      </c>
      <c r="BG27" s="134">
        <v>0.54383999999999999</v>
      </c>
      <c r="BH27" s="134">
        <v>5.5856899999999996</v>
      </c>
      <c r="BI27" s="134">
        <v>2.9458000000000002</v>
      </c>
      <c r="BJ27" s="134">
        <v>0</v>
      </c>
      <c r="BK27" s="134">
        <v>0</v>
      </c>
      <c r="BL27" s="134">
        <v>0</v>
      </c>
      <c r="BM27" s="135">
        <v>1.05369</v>
      </c>
      <c r="BN27" s="136">
        <v>938852.46819000004</v>
      </c>
      <c r="BO27" s="194">
        <v>272480.03629000002</v>
      </c>
      <c r="BP27" s="194">
        <v>0</v>
      </c>
      <c r="BQ27" s="136">
        <v>294808.74605000002</v>
      </c>
      <c r="BR27" s="136">
        <v>53379.571770000002</v>
      </c>
      <c r="BS27" s="136">
        <v>6279.9496199999994</v>
      </c>
      <c r="BT27" s="136">
        <v>16746.532319999998</v>
      </c>
      <c r="BU27" s="136">
        <v>172000.84237</v>
      </c>
      <c r="BV27" s="136">
        <v>90710.383400000006</v>
      </c>
      <c r="BW27" s="136">
        <v>0</v>
      </c>
      <c r="BX27" s="136">
        <v>0</v>
      </c>
      <c r="BY27" s="136">
        <v>0</v>
      </c>
      <c r="BZ27" s="136">
        <v>32446.406370000001</v>
      </c>
      <c r="CA27" s="112">
        <v>1</v>
      </c>
      <c r="CF27" s="62" t="s">
        <v>223</v>
      </c>
    </row>
    <row r="28" spans="1:84" ht="12" customHeight="1" x14ac:dyDescent="0.25">
      <c r="A28" s="126" t="e">
        <v>#REF!</v>
      </c>
      <c r="B28" s="62" t="s">
        <v>222</v>
      </c>
      <c r="C28" s="127">
        <v>794.16</v>
      </c>
      <c r="D28" s="141">
        <v>794.16</v>
      </c>
      <c r="E28" s="141">
        <v>0</v>
      </c>
      <c r="F28" s="141">
        <v>96</v>
      </c>
      <c r="G28" s="126" t="s">
        <v>24</v>
      </c>
      <c r="H28" s="129">
        <v>9</v>
      </c>
      <c r="I28" s="129" t="s">
        <v>3</v>
      </c>
      <c r="J28" s="142">
        <v>16.23</v>
      </c>
      <c r="K28" s="130">
        <v>0</v>
      </c>
      <c r="L28" s="130">
        <v>3.25</v>
      </c>
      <c r="M28" s="130">
        <v>6.71</v>
      </c>
      <c r="N28" s="130">
        <v>4</v>
      </c>
      <c r="O28" s="130">
        <v>2.0499999999999998</v>
      </c>
      <c r="P28" s="130">
        <v>0</v>
      </c>
      <c r="Q28" s="130">
        <v>0</v>
      </c>
      <c r="R28" s="130">
        <v>0.22</v>
      </c>
      <c r="S28" s="132">
        <v>40</v>
      </c>
      <c r="T28" s="132">
        <v>0</v>
      </c>
      <c r="U28" s="132">
        <v>0</v>
      </c>
      <c r="V28" s="130">
        <v>0</v>
      </c>
      <c r="W28" s="132">
        <v>42.3</v>
      </c>
      <c r="X28" s="132">
        <v>2604.04</v>
      </c>
      <c r="Y28" s="130">
        <v>7.85</v>
      </c>
      <c r="Z28" s="133">
        <v>0</v>
      </c>
      <c r="AA28" s="130">
        <v>6.73</v>
      </c>
      <c r="AB28" s="130">
        <v>10.67</v>
      </c>
      <c r="AC28" s="130">
        <v>14</v>
      </c>
      <c r="AD28" s="131">
        <v>77335.300799999997</v>
      </c>
      <c r="AE28" s="130">
        <v>0</v>
      </c>
      <c r="AF28" s="130">
        <v>15486.119999999999</v>
      </c>
      <c r="AG28" s="130">
        <v>31972.881599999997</v>
      </c>
      <c r="AH28" s="130">
        <v>19059.84</v>
      </c>
      <c r="AI28" s="130">
        <v>9768.1679999999978</v>
      </c>
      <c r="AJ28" s="130">
        <v>0</v>
      </c>
      <c r="AK28" s="130">
        <v>0</v>
      </c>
      <c r="AL28" s="130">
        <v>1048.2911999999999</v>
      </c>
      <c r="AM28" s="146" t="s">
        <v>2</v>
      </c>
      <c r="AN28" s="134">
        <v>16.23</v>
      </c>
      <c r="AO28" s="134">
        <v>0</v>
      </c>
      <c r="AP28" s="134">
        <v>3.25</v>
      </c>
      <c r="AQ28" s="134">
        <v>6.71</v>
      </c>
      <c r="AR28" s="134"/>
      <c r="AS28" s="134"/>
      <c r="AT28" s="134"/>
      <c r="AU28" s="134">
        <v>4</v>
      </c>
      <c r="AV28" s="134">
        <v>2.0499999999999998</v>
      </c>
      <c r="AW28" s="134">
        <v>0</v>
      </c>
      <c r="AX28" s="134">
        <v>0</v>
      </c>
      <c r="AY28" s="134"/>
      <c r="AZ28" s="135">
        <v>0.22</v>
      </c>
      <c r="BA28" s="134">
        <v>16.23</v>
      </c>
      <c r="BB28" s="134">
        <v>0</v>
      </c>
      <c r="BC28" s="134">
        <v>3.25</v>
      </c>
      <c r="BD28" s="134">
        <v>6.71</v>
      </c>
      <c r="BE28" s="134">
        <v>0</v>
      </c>
      <c r="BF28" s="134">
        <v>0</v>
      </c>
      <c r="BG28" s="134">
        <v>0</v>
      </c>
      <c r="BH28" s="134">
        <v>4</v>
      </c>
      <c r="BI28" s="134">
        <v>2.0499999999999998</v>
      </c>
      <c r="BJ28" s="134">
        <v>0</v>
      </c>
      <c r="BK28" s="134">
        <v>0</v>
      </c>
      <c r="BL28" s="134">
        <v>0</v>
      </c>
      <c r="BM28" s="135">
        <v>0.22</v>
      </c>
      <c r="BN28" s="136">
        <v>154670.60160000002</v>
      </c>
      <c r="BO28" s="136">
        <v>0</v>
      </c>
      <c r="BP28" s="136">
        <v>30972.239999999998</v>
      </c>
      <c r="BQ28" s="136">
        <v>63945.763199999994</v>
      </c>
      <c r="BR28" s="136">
        <v>0</v>
      </c>
      <c r="BS28" s="136">
        <v>0</v>
      </c>
      <c r="BT28" s="136">
        <v>0</v>
      </c>
      <c r="BU28" s="136">
        <v>38119.68</v>
      </c>
      <c r="BV28" s="136">
        <v>19536.335999999999</v>
      </c>
      <c r="BW28" s="136">
        <v>0</v>
      </c>
      <c r="BX28" s="136">
        <v>0</v>
      </c>
      <c r="BY28" s="136">
        <v>0</v>
      </c>
      <c r="BZ28" s="136">
        <v>2096.5824000000002</v>
      </c>
      <c r="CA28" s="112">
        <v>2</v>
      </c>
      <c r="CF28" s="62" t="s">
        <v>222</v>
      </c>
    </row>
    <row r="29" spans="1:84" ht="12" customHeight="1" x14ac:dyDescent="0.25">
      <c r="A29" s="126" t="e">
        <v>#REF!</v>
      </c>
      <c r="B29" s="62" t="s">
        <v>221</v>
      </c>
      <c r="C29" s="127">
        <v>3900.4</v>
      </c>
      <c r="D29" s="141">
        <v>3900.4</v>
      </c>
      <c r="E29" s="141">
        <v>0</v>
      </c>
      <c r="F29" s="141">
        <v>628</v>
      </c>
      <c r="G29" s="126" t="s">
        <v>24</v>
      </c>
      <c r="H29" s="129">
        <v>1</v>
      </c>
      <c r="I29" s="129" t="s">
        <v>8</v>
      </c>
      <c r="J29" s="142">
        <v>36.54</v>
      </c>
      <c r="K29" s="130">
        <v>4.03</v>
      </c>
      <c r="L29" s="130">
        <v>7</v>
      </c>
      <c r="M29" s="130">
        <v>11</v>
      </c>
      <c r="N29" s="130">
        <v>5.4</v>
      </c>
      <c r="O29" s="130">
        <v>2.67</v>
      </c>
      <c r="P29" s="130">
        <v>1.54</v>
      </c>
      <c r="Q29" s="130">
        <v>4.9000000000000004</v>
      </c>
      <c r="R29" s="130">
        <v>0</v>
      </c>
      <c r="S29" s="132">
        <v>40</v>
      </c>
      <c r="T29" s="132">
        <v>40</v>
      </c>
      <c r="U29" s="132">
        <v>2604.04</v>
      </c>
      <c r="V29" s="130">
        <v>195.98199600000001</v>
      </c>
      <c r="W29" s="132">
        <v>42.3</v>
      </c>
      <c r="X29" s="132">
        <v>2604.04</v>
      </c>
      <c r="Y29" s="130">
        <v>0</v>
      </c>
      <c r="Z29" s="133">
        <v>0</v>
      </c>
      <c r="AA29" s="130">
        <v>5.05</v>
      </c>
      <c r="AB29" s="130">
        <v>10.67</v>
      </c>
      <c r="AC29" s="130">
        <v>14</v>
      </c>
      <c r="AD29" s="131">
        <v>855123.696</v>
      </c>
      <c r="AE29" s="130">
        <v>94311.672000000006</v>
      </c>
      <c r="AF29" s="130">
        <v>163816.79999999999</v>
      </c>
      <c r="AG29" s="130">
        <v>257426.40000000002</v>
      </c>
      <c r="AH29" s="130">
        <v>126372.96000000002</v>
      </c>
      <c r="AI29" s="130">
        <v>62484.407999999996</v>
      </c>
      <c r="AJ29" s="130">
        <v>36039.695999999996</v>
      </c>
      <c r="AK29" s="130">
        <v>114671.76000000001</v>
      </c>
      <c r="AL29" s="130">
        <v>0</v>
      </c>
      <c r="AM29" s="112" t="s">
        <v>8</v>
      </c>
      <c r="AN29" s="134">
        <v>39.28</v>
      </c>
      <c r="AO29" s="134">
        <v>4.3321948549534763</v>
      </c>
      <c r="AP29" s="134">
        <v>7.5249042145593874</v>
      </c>
      <c r="AQ29" s="134">
        <v>11.824849480021895</v>
      </c>
      <c r="AR29" s="134"/>
      <c r="AS29" s="134"/>
      <c r="AT29" s="134"/>
      <c r="AU29" s="134">
        <v>5.8049261083743851</v>
      </c>
      <c r="AV29" s="134">
        <v>2.870213464696223</v>
      </c>
      <c r="AW29" s="134">
        <v>1.6554789272030652</v>
      </c>
      <c r="AX29" s="134">
        <v>5.267432950191572</v>
      </c>
      <c r="AY29" s="134"/>
      <c r="AZ29" s="135">
        <v>0</v>
      </c>
      <c r="BA29" s="134">
        <v>39.28</v>
      </c>
      <c r="BB29" s="134">
        <v>4.3321948549534763</v>
      </c>
      <c r="BC29" s="134">
        <v>7.5249042145593874</v>
      </c>
      <c r="BD29" s="134">
        <v>11.824849480021895</v>
      </c>
      <c r="BE29" s="134">
        <v>0</v>
      </c>
      <c r="BF29" s="134">
        <v>0</v>
      </c>
      <c r="BG29" s="134">
        <v>0</v>
      </c>
      <c r="BH29" s="134">
        <v>5.8049261083743851</v>
      </c>
      <c r="BI29" s="134">
        <v>2.870213464696223</v>
      </c>
      <c r="BJ29" s="134">
        <v>1.6554789272030652</v>
      </c>
      <c r="BK29" s="134">
        <v>5.267432950191572</v>
      </c>
      <c r="BL29" s="134">
        <v>0</v>
      </c>
      <c r="BM29" s="135">
        <v>0</v>
      </c>
      <c r="BN29" s="136">
        <v>1838492.5440000002</v>
      </c>
      <c r="BO29" s="136">
        <v>202767.5137471265</v>
      </c>
      <c r="BP29" s="136">
        <v>352201.63678160921</v>
      </c>
      <c r="BQ29" s="136">
        <v>553459.71494252875</v>
      </c>
      <c r="BR29" s="136">
        <v>0</v>
      </c>
      <c r="BS29" s="136">
        <v>0</v>
      </c>
      <c r="BT29" s="136">
        <v>0</v>
      </c>
      <c r="BU29" s="136">
        <v>271698.40551724145</v>
      </c>
      <c r="BV29" s="136">
        <v>134339.76717241379</v>
      </c>
      <c r="BW29" s="136">
        <v>77484.360091954033</v>
      </c>
      <c r="BX29" s="136">
        <v>246541.14574712652</v>
      </c>
      <c r="BY29" s="136">
        <v>0</v>
      </c>
      <c r="BZ29" s="136">
        <v>0</v>
      </c>
      <c r="CA29" s="143">
        <v>2</v>
      </c>
      <c r="CF29" s="62" t="s">
        <v>221</v>
      </c>
    </row>
    <row r="30" spans="1:84" ht="12" customHeight="1" x14ac:dyDescent="0.25">
      <c r="A30" s="126" t="e">
        <v>#REF!</v>
      </c>
      <c r="B30" s="62" t="s">
        <v>218</v>
      </c>
      <c r="C30" s="127">
        <v>10785.62</v>
      </c>
      <c r="D30" s="141">
        <v>10785.62</v>
      </c>
      <c r="E30" s="141">
        <v>0</v>
      </c>
      <c r="F30" s="141">
        <v>980.8</v>
      </c>
      <c r="G30" s="126" t="s">
        <v>42</v>
      </c>
      <c r="H30" s="129">
        <v>3</v>
      </c>
      <c r="I30" s="129" t="s">
        <v>21</v>
      </c>
      <c r="J30" s="131">
        <v>45.06</v>
      </c>
      <c r="K30" s="130">
        <v>5.0999999999999996</v>
      </c>
      <c r="L30" s="130">
        <v>8.6300000000000008</v>
      </c>
      <c r="M30" s="130">
        <v>13.43</v>
      </c>
      <c r="N30" s="130">
        <v>6.91</v>
      </c>
      <c r="O30" s="130">
        <v>3.15</v>
      </c>
      <c r="P30" s="130">
        <v>1.81</v>
      </c>
      <c r="Q30" s="130">
        <v>5.77</v>
      </c>
      <c r="R30" s="130">
        <v>0.26</v>
      </c>
      <c r="S30" s="132">
        <v>40</v>
      </c>
      <c r="T30" s="132">
        <v>40</v>
      </c>
      <c r="U30" s="132">
        <v>2604.04</v>
      </c>
      <c r="V30" s="130">
        <v>195.98199600000001</v>
      </c>
      <c r="W30" s="132">
        <v>42.3</v>
      </c>
      <c r="X30" s="132">
        <v>2604.04</v>
      </c>
      <c r="Y30" s="130">
        <v>7.85</v>
      </c>
      <c r="Z30" s="133">
        <v>0</v>
      </c>
      <c r="AA30" s="130">
        <v>6.73</v>
      </c>
      <c r="AB30" s="130">
        <v>10.67</v>
      </c>
      <c r="AC30" s="130">
        <v>14</v>
      </c>
      <c r="AD30" s="131">
        <v>2916000.2232000004</v>
      </c>
      <c r="AE30" s="130">
        <v>330039.97199999995</v>
      </c>
      <c r="AF30" s="130">
        <v>558479.40360000008</v>
      </c>
      <c r="AG30" s="130">
        <v>869105.25960000011</v>
      </c>
      <c r="AH30" s="130">
        <v>447171.8052</v>
      </c>
      <c r="AI30" s="130">
        <v>203848.21799999999</v>
      </c>
      <c r="AJ30" s="130">
        <v>117131.83320000002</v>
      </c>
      <c r="AK30" s="130">
        <v>373398.16440000001</v>
      </c>
      <c r="AL30" s="130">
        <v>16825.567200000001</v>
      </c>
      <c r="AN30" s="134">
        <v>48.44</v>
      </c>
      <c r="AO30" s="195">
        <v>18.489999999999998</v>
      </c>
      <c r="AP30" s="195"/>
      <c r="AQ30" s="134">
        <v>6.67</v>
      </c>
      <c r="AR30" s="134">
        <v>1.53</v>
      </c>
      <c r="AS30" s="134">
        <v>0.32</v>
      </c>
      <c r="AT30" s="134">
        <v>0.87</v>
      </c>
      <c r="AU30" s="134">
        <v>5.01</v>
      </c>
      <c r="AV30" s="134">
        <v>4.99</v>
      </c>
      <c r="AW30" s="134">
        <v>2.7</v>
      </c>
      <c r="AX30" s="134">
        <v>6.46</v>
      </c>
      <c r="AY30" s="134">
        <v>0.47</v>
      </c>
      <c r="AZ30" s="135">
        <v>0.93</v>
      </c>
      <c r="BA30" s="134">
        <v>54.88252</v>
      </c>
      <c r="BB30" s="195">
        <v>20.949169999999999</v>
      </c>
      <c r="BC30" s="195">
        <v>0</v>
      </c>
      <c r="BD30" s="134">
        <v>7.5571100000000007</v>
      </c>
      <c r="BE30" s="134">
        <v>1.7334900000000002</v>
      </c>
      <c r="BF30" s="134">
        <v>0.36256000000000005</v>
      </c>
      <c r="BG30" s="134">
        <v>0.98571000000000009</v>
      </c>
      <c r="BH30" s="134">
        <v>5.6763300000000001</v>
      </c>
      <c r="BI30" s="134">
        <v>5.65367</v>
      </c>
      <c r="BJ30" s="134">
        <v>3.0591000000000004</v>
      </c>
      <c r="BK30" s="134">
        <v>7.3191800000000002</v>
      </c>
      <c r="BL30" s="134">
        <v>0.53250999999999993</v>
      </c>
      <c r="BM30" s="135">
        <v>1.05369</v>
      </c>
      <c r="BN30" s="136">
        <v>6964330.9192240005</v>
      </c>
      <c r="BO30" s="194">
        <v>2658350.0969539997</v>
      </c>
      <c r="BP30" s="194">
        <v>0</v>
      </c>
      <c r="BQ30" s="136">
        <v>958961.3383820001</v>
      </c>
      <c r="BR30" s="136">
        <v>219971.64133800002</v>
      </c>
      <c r="BS30" s="136">
        <v>46007.140672000001</v>
      </c>
      <c r="BT30" s="136">
        <v>125081.91370200002</v>
      </c>
      <c r="BU30" s="136">
        <v>720299.29614600004</v>
      </c>
      <c r="BV30" s="136">
        <v>717423.84985400003</v>
      </c>
      <c r="BW30" s="136">
        <v>388185.24942000012</v>
      </c>
      <c r="BX30" s="136">
        <v>928769.15231600008</v>
      </c>
      <c r="BY30" s="136">
        <v>67572.987861999994</v>
      </c>
      <c r="BZ30" s="136">
        <v>133708.25257799999</v>
      </c>
      <c r="CA30" s="112">
        <v>1</v>
      </c>
      <c r="CF30" s="62" t="s">
        <v>218</v>
      </c>
    </row>
    <row r="31" spans="1:84" ht="12" customHeight="1" x14ac:dyDescent="0.25">
      <c r="A31" s="126" t="e">
        <v>#REF!</v>
      </c>
      <c r="B31" s="62" t="s">
        <v>217</v>
      </c>
      <c r="C31" s="127">
        <v>10772.68</v>
      </c>
      <c r="D31" s="141">
        <v>10772.68</v>
      </c>
      <c r="E31" s="141">
        <v>0</v>
      </c>
      <c r="F31" s="141">
        <v>1031.5999999999999</v>
      </c>
      <c r="G31" s="126" t="s">
        <v>42</v>
      </c>
      <c r="H31" s="129">
        <v>3</v>
      </c>
      <c r="I31" s="129" t="s">
        <v>21</v>
      </c>
      <c r="J31" s="131">
        <v>45.06</v>
      </c>
      <c r="K31" s="130">
        <v>5.0999999999999996</v>
      </c>
      <c r="L31" s="130">
        <v>8.6300000000000008</v>
      </c>
      <c r="M31" s="130">
        <v>13.43</v>
      </c>
      <c r="N31" s="130">
        <v>6.91</v>
      </c>
      <c r="O31" s="130">
        <v>3.15</v>
      </c>
      <c r="P31" s="130">
        <v>1.81</v>
      </c>
      <c r="Q31" s="130">
        <v>5.77</v>
      </c>
      <c r="R31" s="130">
        <v>0.26</v>
      </c>
      <c r="S31" s="132">
        <v>40</v>
      </c>
      <c r="T31" s="132">
        <v>40</v>
      </c>
      <c r="U31" s="132">
        <v>2604.04</v>
      </c>
      <c r="V31" s="130">
        <v>195.98199600000001</v>
      </c>
      <c r="W31" s="132">
        <v>42.3</v>
      </c>
      <c r="X31" s="132">
        <v>2604.04</v>
      </c>
      <c r="Y31" s="130">
        <v>7.85</v>
      </c>
      <c r="Z31" s="133">
        <v>0</v>
      </c>
      <c r="AA31" s="130">
        <v>6.73</v>
      </c>
      <c r="AB31" s="130">
        <v>10.67</v>
      </c>
      <c r="AC31" s="130">
        <v>14</v>
      </c>
      <c r="AD31" s="131">
        <v>2912501.7648000005</v>
      </c>
      <c r="AE31" s="130">
        <v>329644.00799999997</v>
      </c>
      <c r="AF31" s="130">
        <v>557809.37040000001</v>
      </c>
      <c r="AG31" s="130">
        <v>868062.55440000002</v>
      </c>
      <c r="AH31" s="130">
        <v>446635.31280000001</v>
      </c>
      <c r="AI31" s="130">
        <v>203603.652</v>
      </c>
      <c r="AJ31" s="130">
        <v>116991.30480000001</v>
      </c>
      <c r="AK31" s="130">
        <v>372950.18160000001</v>
      </c>
      <c r="AL31" s="130">
        <v>16805.380799999999</v>
      </c>
      <c r="AN31" s="134">
        <v>48.44</v>
      </c>
      <c r="AO31" s="195">
        <v>18.489999999999998</v>
      </c>
      <c r="AP31" s="195"/>
      <c r="AQ31" s="134">
        <v>6.67</v>
      </c>
      <c r="AR31" s="134">
        <v>1.53</v>
      </c>
      <c r="AS31" s="134">
        <v>0.32</v>
      </c>
      <c r="AT31" s="134">
        <v>0.87</v>
      </c>
      <c r="AU31" s="134">
        <v>5.01</v>
      </c>
      <c r="AV31" s="134">
        <v>4.99</v>
      </c>
      <c r="AW31" s="134">
        <v>2.7</v>
      </c>
      <c r="AX31" s="134">
        <v>6.46</v>
      </c>
      <c r="AY31" s="134">
        <v>0.47</v>
      </c>
      <c r="AZ31" s="135">
        <v>0.93</v>
      </c>
      <c r="BA31" s="134">
        <v>54.88252</v>
      </c>
      <c r="BB31" s="195">
        <v>20.949169999999999</v>
      </c>
      <c r="BC31" s="195">
        <v>0</v>
      </c>
      <c r="BD31" s="134">
        <v>7.5571100000000007</v>
      </c>
      <c r="BE31" s="134">
        <v>1.7334900000000002</v>
      </c>
      <c r="BF31" s="134">
        <v>0.36256000000000005</v>
      </c>
      <c r="BG31" s="134">
        <v>0.98571000000000009</v>
      </c>
      <c r="BH31" s="134">
        <v>5.6763300000000001</v>
      </c>
      <c r="BI31" s="134">
        <v>5.65367</v>
      </c>
      <c r="BJ31" s="134">
        <v>3.0591000000000004</v>
      </c>
      <c r="BK31" s="134">
        <v>7.3191800000000002</v>
      </c>
      <c r="BL31" s="134">
        <v>0.53250999999999993</v>
      </c>
      <c r="BM31" s="135">
        <v>1.05369</v>
      </c>
      <c r="BN31" s="136">
        <v>6955975.4939359995</v>
      </c>
      <c r="BO31" s="194">
        <v>2655160.7531559998</v>
      </c>
      <c r="BP31" s="194">
        <v>0</v>
      </c>
      <c r="BQ31" s="136">
        <v>957810.82874800009</v>
      </c>
      <c r="BR31" s="136">
        <v>219707.731332</v>
      </c>
      <c r="BS31" s="136">
        <v>45951.943808000004</v>
      </c>
      <c r="BT31" s="136">
        <v>124931.84722800001</v>
      </c>
      <c r="BU31" s="136">
        <v>719435.12024399999</v>
      </c>
      <c r="BV31" s="136">
        <v>716563.12375600007</v>
      </c>
      <c r="BW31" s="136">
        <v>387719.52588000009</v>
      </c>
      <c r="BX31" s="136">
        <v>927654.86562400009</v>
      </c>
      <c r="BY31" s="136">
        <v>67491.917467999985</v>
      </c>
      <c r="BZ31" s="136">
        <v>133547.83669199998</v>
      </c>
      <c r="CA31" s="112">
        <v>1</v>
      </c>
      <c r="CF31" s="62" t="s">
        <v>217</v>
      </c>
    </row>
    <row r="32" spans="1:84" ht="12" customHeight="1" x14ac:dyDescent="0.25">
      <c r="A32" s="126" t="e">
        <v>#REF!</v>
      </c>
      <c r="B32" s="62" t="s">
        <v>216</v>
      </c>
      <c r="C32" s="127">
        <v>10745.800000000001</v>
      </c>
      <c r="D32" s="141">
        <v>10719.1</v>
      </c>
      <c r="E32" s="141">
        <v>26.7</v>
      </c>
      <c r="F32" s="141">
        <v>907.7</v>
      </c>
      <c r="G32" s="126" t="s">
        <v>42</v>
      </c>
      <c r="H32" s="129">
        <v>3</v>
      </c>
      <c r="I32" s="129" t="s">
        <v>21</v>
      </c>
      <c r="J32" s="131">
        <v>45.06</v>
      </c>
      <c r="K32" s="130">
        <v>5.0999999999999996</v>
      </c>
      <c r="L32" s="130">
        <v>8.6300000000000008</v>
      </c>
      <c r="M32" s="130">
        <v>13.43</v>
      </c>
      <c r="N32" s="130">
        <v>6.91</v>
      </c>
      <c r="O32" s="130">
        <v>3.15</v>
      </c>
      <c r="P32" s="130">
        <v>1.81</v>
      </c>
      <c r="Q32" s="130">
        <v>5.77</v>
      </c>
      <c r="R32" s="130">
        <v>0.26</v>
      </c>
      <c r="S32" s="132">
        <v>40</v>
      </c>
      <c r="T32" s="132">
        <v>40</v>
      </c>
      <c r="U32" s="132">
        <v>2604.04</v>
      </c>
      <c r="V32" s="130">
        <v>195.98199600000001</v>
      </c>
      <c r="W32" s="132">
        <v>42.3</v>
      </c>
      <c r="X32" s="132">
        <v>2604.04</v>
      </c>
      <c r="Y32" s="130">
        <v>7.85</v>
      </c>
      <c r="Z32" s="133">
        <v>0</v>
      </c>
      <c r="AA32" s="130">
        <v>6.73</v>
      </c>
      <c r="AB32" s="130">
        <v>10.67</v>
      </c>
      <c r="AC32" s="130">
        <v>14</v>
      </c>
      <c r="AD32" s="131">
        <v>2905234.4880000004</v>
      </c>
      <c r="AE32" s="130">
        <v>328821.48</v>
      </c>
      <c r="AF32" s="130">
        <v>556417.52400000009</v>
      </c>
      <c r="AG32" s="130">
        <v>865896.56400000001</v>
      </c>
      <c r="AH32" s="130">
        <v>445520.86800000002</v>
      </c>
      <c r="AI32" s="130">
        <v>203095.62000000002</v>
      </c>
      <c r="AJ32" s="130">
        <v>116699.38800000001</v>
      </c>
      <c r="AK32" s="130">
        <v>372019.59600000002</v>
      </c>
      <c r="AL32" s="130">
        <v>16763.448000000004</v>
      </c>
      <c r="AN32" s="134">
        <v>48.44</v>
      </c>
      <c r="AO32" s="195">
        <v>18.489999999999998</v>
      </c>
      <c r="AP32" s="195"/>
      <c r="AQ32" s="134">
        <v>6.67</v>
      </c>
      <c r="AR32" s="134">
        <v>1.53</v>
      </c>
      <c r="AS32" s="134">
        <v>0.32</v>
      </c>
      <c r="AT32" s="134">
        <v>0.87</v>
      </c>
      <c r="AU32" s="134">
        <v>5.01</v>
      </c>
      <c r="AV32" s="134">
        <v>4.99</v>
      </c>
      <c r="AW32" s="134">
        <v>2.7</v>
      </c>
      <c r="AX32" s="134">
        <v>6.46</v>
      </c>
      <c r="AY32" s="134">
        <v>0.47</v>
      </c>
      <c r="AZ32" s="135">
        <v>0.93</v>
      </c>
      <c r="BA32" s="134">
        <v>54.88252</v>
      </c>
      <c r="BB32" s="195">
        <v>20.949169999999999</v>
      </c>
      <c r="BC32" s="195">
        <v>0</v>
      </c>
      <c r="BD32" s="134">
        <v>7.5571100000000007</v>
      </c>
      <c r="BE32" s="134">
        <v>1.7334900000000002</v>
      </c>
      <c r="BF32" s="134">
        <v>0.36256000000000005</v>
      </c>
      <c r="BG32" s="134">
        <v>0.98571000000000009</v>
      </c>
      <c r="BH32" s="134">
        <v>5.6763300000000001</v>
      </c>
      <c r="BI32" s="134">
        <v>5.65367</v>
      </c>
      <c r="BJ32" s="134">
        <v>3.0591000000000004</v>
      </c>
      <c r="BK32" s="134">
        <v>7.3191800000000002</v>
      </c>
      <c r="BL32" s="134">
        <v>0.53250999999999993</v>
      </c>
      <c r="BM32" s="135">
        <v>1.05369</v>
      </c>
      <c r="BN32" s="136">
        <v>6938618.9381600004</v>
      </c>
      <c r="BO32" s="194">
        <v>2648535.5938599999</v>
      </c>
      <c r="BP32" s="194">
        <v>0</v>
      </c>
      <c r="BQ32" s="136">
        <v>955420.89838000014</v>
      </c>
      <c r="BR32" s="136">
        <v>219159.51642000003</v>
      </c>
      <c r="BS32" s="136">
        <v>45837.284480000002</v>
      </c>
      <c r="BT32" s="136">
        <v>124620.11718000003</v>
      </c>
      <c r="BU32" s="136">
        <v>717639.98514</v>
      </c>
      <c r="BV32" s="136">
        <v>714775.15486000013</v>
      </c>
      <c r="BW32" s="136">
        <v>386752.0878000001</v>
      </c>
      <c r="BX32" s="136">
        <v>925340.18044000014</v>
      </c>
      <c r="BY32" s="136">
        <v>67323.511579999991</v>
      </c>
      <c r="BZ32" s="136">
        <v>133214.60801999999</v>
      </c>
      <c r="CA32" s="112">
        <v>1</v>
      </c>
      <c r="CF32" s="62" t="s">
        <v>216</v>
      </c>
    </row>
    <row r="33" spans="1:84" ht="12" customHeight="1" x14ac:dyDescent="0.25">
      <c r="A33" s="126" t="e">
        <v>#REF!</v>
      </c>
      <c r="B33" s="62" t="s">
        <v>215</v>
      </c>
      <c r="C33" s="127">
        <v>4054.4</v>
      </c>
      <c r="D33" s="141">
        <v>3427.5</v>
      </c>
      <c r="E33" s="141">
        <v>626.9</v>
      </c>
      <c r="F33" s="141">
        <v>442.5</v>
      </c>
      <c r="G33" s="126" t="s">
        <v>42</v>
      </c>
      <c r="H33" s="129">
        <v>3</v>
      </c>
      <c r="I33" s="129" t="s">
        <v>21</v>
      </c>
      <c r="J33" s="131">
        <v>45.06</v>
      </c>
      <c r="K33" s="130">
        <v>5.0999999999999996</v>
      </c>
      <c r="L33" s="130">
        <v>8.6300000000000008</v>
      </c>
      <c r="M33" s="130">
        <v>13.43</v>
      </c>
      <c r="N33" s="130">
        <v>6.91</v>
      </c>
      <c r="O33" s="130">
        <v>3.15</v>
      </c>
      <c r="P33" s="130">
        <v>1.81</v>
      </c>
      <c r="Q33" s="130">
        <v>5.77</v>
      </c>
      <c r="R33" s="130">
        <v>0.26</v>
      </c>
      <c r="S33" s="132">
        <v>40</v>
      </c>
      <c r="T33" s="132">
        <v>40</v>
      </c>
      <c r="U33" s="132">
        <v>2604.04</v>
      </c>
      <c r="V33" s="130">
        <v>195.98199600000001</v>
      </c>
      <c r="W33" s="132">
        <v>42.3</v>
      </c>
      <c r="X33" s="132">
        <v>2604.04</v>
      </c>
      <c r="Y33" s="130">
        <v>7.85</v>
      </c>
      <c r="Z33" s="133">
        <v>0</v>
      </c>
      <c r="AA33" s="130">
        <v>6.73</v>
      </c>
      <c r="AB33" s="130">
        <v>10.67</v>
      </c>
      <c r="AC33" s="130">
        <v>14</v>
      </c>
      <c r="AD33" s="131">
        <v>1096147.5840000003</v>
      </c>
      <c r="AE33" s="130">
        <v>124064.63999999998</v>
      </c>
      <c r="AF33" s="130">
        <v>209936.83199999999</v>
      </c>
      <c r="AG33" s="130">
        <v>326703.55199999997</v>
      </c>
      <c r="AH33" s="130">
        <v>168095.424</v>
      </c>
      <c r="AI33" s="130">
        <v>76628.160000000003</v>
      </c>
      <c r="AJ33" s="130">
        <v>44030.784</v>
      </c>
      <c r="AK33" s="130">
        <v>140363.32799999998</v>
      </c>
      <c r="AL33" s="130">
        <v>6324.8639999999996</v>
      </c>
      <c r="AN33" s="134">
        <v>48.44</v>
      </c>
      <c r="AO33" s="192">
        <v>18.489999999999998</v>
      </c>
      <c r="AP33" s="193"/>
      <c r="AQ33" s="134">
        <v>6.67</v>
      </c>
      <c r="AR33" s="134">
        <v>1.53</v>
      </c>
      <c r="AS33" s="134">
        <v>0.32</v>
      </c>
      <c r="AT33" s="134">
        <v>0.87</v>
      </c>
      <c r="AU33" s="134">
        <v>5.01</v>
      </c>
      <c r="AV33" s="134">
        <v>4.99</v>
      </c>
      <c r="AW33" s="134">
        <v>2.7</v>
      </c>
      <c r="AX33" s="134">
        <v>6.46</v>
      </c>
      <c r="AY33" s="134">
        <v>0.47</v>
      </c>
      <c r="AZ33" s="135">
        <v>0.93</v>
      </c>
      <c r="BA33" s="134">
        <v>54.88252</v>
      </c>
      <c r="BB33" s="192">
        <v>20.949169999999999</v>
      </c>
      <c r="BC33" s="193">
        <v>0</v>
      </c>
      <c r="BD33" s="134">
        <v>7.5571100000000007</v>
      </c>
      <c r="BE33" s="134">
        <v>1.7334900000000002</v>
      </c>
      <c r="BF33" s="134">
        <v>0.36256000000000005</v>
      </c>
      <c r="BG33" s="134">
        <v>0.98571000000000009</v>
      </c>
      <c r="BH33" s="134">
        <v>5.6763300000000001</v>
      </c>
      <c r="BI33" s="134">
        <v>5.65367</v>
      </c>
      <c r="BJ33" s="134">
        <v>3.0591000000000004</v>
      </c>
      <c r="BK33" s="134">
        <v>7.3191800000000002</v>
      </c>
      <c r="BL33" s="134">
        <v>0.53250999999999993</v>
      </c>
      <c r="BM33" s="135">
        <v>1.05369</v>
      </c>
      <c r="BN33" s="136">
        <v>2617947.1628799997</v>
      </c>
      <c r="BO33" s="194">
        <v>999294.86047999992</v>
      </c>
      <c r="BP33" s="194">
        <v>0</v>
      </c>
      <c r="BQ33" s="136">
        <v>360481.16384000005</v>
      </c>
      <c r="BR33" s="136">
        <v>82689.082559999995</v>
      </c>
      <c r="BS33" s="136">
        <v>17294.448640000002</v>
      </c>
      <c r="BT33" s="136">
        <v>47019.282240000008</v>
      </c>
      <c r="BU33" s="136">
        <v>270766.21152000001</v>
      </c>
      <c r="BV33" s="136">
        <v>269685.30848000001</v>
      </c>
      <c r="BW33" s="136">
        <v>145921.91040000002</v>
      </c>
      <c r="BX33" s="136">
        <v>349131.68192</v>
      </c>
      <c r="BY33" s="136">
        <v>25401.221439999994</v>
      </c>
      <c r="BZ33" s="136">
        <v>50261.991359999993</v>
      </c>
      <c r="CA33" s="112">
        <v>1</v>
      </c>
      <c r="CF33" s="62" t="s">
        <v>215</v>
      </c>
    </row>
    <row r="34" spans="1:84" ht="12" customHeight="1" x14ac:dyDescent="0.25">
      <c r="A34" s="126" t="e">
        <v>#REF!</v>
      </c>
      <c r="B34" s="62" t="s">
        <v>214</v>
      </c>
      <c r="C34" s="127">
        <v>3567.1</v>
      </c>
      <c r="D34" s="141">
        <v>3567.1</v>
      </c>
      <c r="E34" s="141">
        <v>0</v>
      </c>
      <c r="F34" s="141">
        <v>685.7</v>
      </c>
      <c r="G34" s="126" t="s">
        <v>42</v>
      </c>
      <c r="H34" s="129">
        <v>3</v>
      </c>
      <c r="I34" s="129" t="s">
        <v>21</v>
      </c>
      <c r="J34" s="131">
        <v>45.06</v>
      </c>
      <c r="K34" s="130">
        <v>5.0999999999999996</v>
      </c>
      <c r="L34" s="130">
        <v>8.6300000000000008</v>
      </c>
      <c r="M34" s="130">
        <v>13.43</v>
      </c>
      <c r="N34" s="130">
        <v>6.91</v>
      </c>
      <c r="O34" s="130">
        <v>3.15</v>
      </c>
      <c r="P34" s="130">
        <v>1.81</v>
      </c>
      <c r="Q34" s="130">
        <v>5.77</v>
      </c>
      <c r="R34" s="130">
        <v>0.26</v>
      </c>
      <c r="S34" s="132">
        <v>40</v>
      </c>
      <c r="T34" s="132">
        <v>40</v>
      </c>
      <c r="U34" s="132">
        <v>2604.04</v>
      </c>
      <c r="V34" s="130">
        <v>195.98199600000001</v>
      </c>
      <c r="W34" s="132">
        <v>42.3</v>
      </c>
      <c r="X34" s="132">
        <v>2604.04</v>
      </c>
      <c r="Y34" s="130">
        <v>7.85</v>
      </c>
      <c r="Z34" s="133">
        <v>0</v>
      </c>
      <c r="AA34" s="130">
        <v>6.73</v>
      </c>
      <c r="AB34" s="130">
        <v>10.67</v>
      </c>
      <c r="AC34" s="130">
        <v>14</v>
      </c>
      <c r="AD34" s="131">
        <v>964401.15600000008</v>
      </c>
      <c r="AE34" s="130">
        <v>109153.26</v>
      </c>
      <c r="AF34" s="130">
        <v>184704.43799999999</v>
      </c>
      <c r="AG34" s="130">
        <v>287436.91800000001</v>
      </c>
      <c r="AH34" s="130">
        <v>147891.96600000001</v>
      </c>
      <c r="AI34" s="130">
        <v>67418.19</v>
      </c>
      <c r="AJ34" s="130">
        <v>38738.705999999998</v>
      </c>
      <c r="AK34" s="130">
        <v>123493.00199999998</v>
      </c>
      <c r="AL34" s="130">
        <v>5564.6760000000004</v>
      </c>
      <c r="AN34" s="134">
        <v>48.44</v>
      </c>
      <c r="AO34" s="192">
        <v>18.489999999999998</v>
      </c>
      <c r="AP34" s="193"/>
      <c r="AQ34" s="134">
        <v>6.67</v>
      </c>
      <c r="AR34" s="134">
        <v>1.53</v>
      </c>
      <c r="AS34" s="134">
        <v>0.32</v>
      </c>
      <c r="AT34" s="134">
        <v>0.87</v>
      </c>
      <c r="AU34" s="134">
        <v>5.01</v>
      </c>
      <c r="AV34" s="134">
        <v>4.99</v>
      </c>
      <c r="AW34" s="134">
        <v>2.7</v>
      </c>
      <c r="AX34" s="134">
        <v>6.46</v>
      </c>
      <c r="AY34" s="134">
        <v>0.47</v>
      </c>
      <c r="AZ34" s="135">
        <v>0.93</v>
      </c>
      <c r="BA34" s="134">
        <v>54.88252</v>
      </c>
      <c r="BB34" s="192">
        <v>20.949169999999999</v>
      </c>
      <c r="BC34" s="193">
        <v>0</v>
      </c>
      <c r="BD34" s="134">
        <v>7.5571100000000007</v>
      </c>
      <c r="BE34" s="134">
        <v>1.7334900000000002</v>
      </c>
      <c r="BF34" s="134">
        <v>0.36256000000000005</v>
      </c>
      <c r="BG34" s="134">
        <v>0.98571000000000009</v>
      </c>
      <c r="BH34" s="134">
        <v>5.6763300000000001</v>
      </c>
      <c r="BI34" s="134">
        <v>5.65367</v>
      </c>
      <c r="BJ34" s="134">
        <v>3.0591000000000004</v>
      </c>
      <c r="BK34" s="134">
        <v>7.3191800000000002</v>
      </c>
      <c r="BL34" s="134">
        <v>0.53250999999999993</v>
      </c>
      <c r="BM34" s="135">
        <v>1.05369</v>
      </c>
      <c r="BN34" s="136">
        <v>2303295.0189199997</v>
      </c>
      <c r="BO34" s="194">
        <v>879189.20106999984</v>
      </c>
      <c r="BP34" s="194">
        <v>0</v>
      </c>
      <c r="BQ34" s="136">
        <v>317154.78480999998</v>
      </c>
      <c r="BR34" s="136">
        <v>72750.647790000003</v>
      </c>
      <c r="BS34" s="136">
        <v>15215.821760000001</v>
      </c>
      <c r="BT34" s="136">
        <v>41368.01541</v>
      </c>
      <c r="BU34" s="136">
        <v>238222.70942999999</v>
      </c>
      <c r="BV34" s="136">
        <v>237271.72057</v>
      </c>
      <c r="BW34" s="136">
        <v>128383.49610000002</v>
      </c>
      <c r="BX34" s="136">
        <v>307169.40178000001</v>
      </c>
      <c r="BY34" s="136">
        <v>22348.238209999996</v>
      </c>
      <c r="BZ34" s="136">
        <v>44220.981989999993</v>
      </c>
      <c r="CA34" s="112">
        <v>1</v>
      </c>
      <c r="CF34" s="62" t="s">
        <v>214</v>
      </c>
    </row>
    <row r="35" spans="1:84" ht="12" customHeight="1" x14ac:dyDescent="0.25">
      <c r="A35" s="126" t="e">
        <v>#REF!</v>
      </c>
      <c r="B35" s="62" t="s">
        <v>213</v>
      </c>
      <c r="C35" s="127">
        <v>21973.200000000001</v>
      </c>
      <c r="D35" s="141">
        <v>20211.400000000001</v>
      </c>
      <c r="E35" s="141">
        <v>1761.8</v>
      </c>
      <c r="F35" s="141">
        <v>3728</v>
      </c>
      <c r="G35" s="126" t="s">
        <v>42</v>
      </c>
      <c r="H35" s="129">
        <v>1</v>
      </c>
      <c r="I35" s="129" t="s">
        <v>21</v>
      </c>
      <c r="J35" s="131">
        <v>44.8</v>
      </c>
      <c r="K35" s="130">
        <v>5.0999999999999996</v>
      </c>
      <c r="L35" s="130">
        <v>8.6300000000000008</v>
      </c>
      <c r="M35" s="130">
        <v>13.43</v>
      </c>
      <c r="N35" s="130">
        <v>6.91</v>
      </c>
      <c r="O35" s="130">
        <v>3.15</v>
      </c>
      <c r="P35" s="130">
        <v>1.81</v>
      </c>
      <c r="Q35" s="130">
        <v>5.77</v>
      </c>
      <c r="R35" s="130">
        <v>0</v>
      </c>
      <c r="S35" s="132">
        <v>40</v>
      </c>
      <c r="T35" s="132">
        <v>40</v>
      </c>
      <c r="U35" s="132">
        <v>2604.04</v>
      </c>
      <c r="V35" s="130">
        <v>195.98199600000001</v>
      </c>
      <c r="W35" s="132">
        <v>42.3</v>
      </c>
      <c r="X35" s="132">
        <v>2604.04</v>
      </c>
      <c r="Y35" s="130">
        <v>0</v>
      </c>
      <c r="Z35" s="133">
        <v>0</v>
      </c>
      <c r="AA35" s="130">
        <v>5.05</v>
      </c>
      <c r="AB35" s="130">
        <v>10.67</v>
      </c>
      <c r="AC35" s="130">
        <v>14</v>
      </c>
      <c r="AD35" s="131">
        <v>5906396.1600000001</v>
      </c>
      <c r="AE35" s="130">
        <v>672379.91999999993</v>
      </c>
      <c r="AF35" s="130">
        <v>1137772.2960000001</v>
      </c>
      <c r="AG35" s="130">
        <v>1770600.456</v>
      </c>
      <c r="AH35" s="130">
        <v>911008.87199999997</v>
      </c>
      <c r="AI35" s="130">
        <v>415293.48</v>
      </c>
      <c r="AJ35" s="130">
        <v>238628.95200000005</v>
      </c>
      <c r="AK35" s="130">
        <v>760712.18400000001</v>
      </c>
      <c r="AL35" s="130">
        <v>0</v>
      </c>
      <c r="AN35" s="134">
        <v>48.16</v>
      </c>
      <c r="AO35" s="192">
        <v>18.649999999999999</v>
      </c>
      <c r="AP35" s="193"/>
      <c r="AQ35" s="134">
        <v>7.16</v>
      </c>
      <c r="AR35" s="134">
        <v>1.53</v>
      </c>
      <c r="AS35" s="134">
        <v>0.32</v>
      </c>
      <c r="AT35" s="134">
        <v>0.87</v>
      </c>
      <c r="AU35" s="134">
        <v>5.01</v>
      </c>
      <c r="AV35" s="134">
        <v>4.99</v>
      </c>
      <c r="AW35" s="134">
        <v>2.7</v>
      </c>
      <c r="AX35" s="134">
        <v>6.46</v>
      </c>
      <c r="AY35" s="134">
        <v>0.47</v>
      </c>
      <c r="AZ35" s="135">
        <v>0</v>
      </c>
      <c r="BA35" s="134">
        <v>54.565279999999994</v>
      </c>
      <c r="BB35" s="192">
        <v>21.130449999999996</v>
      </c>
      <c r="BC35" s="193">
        <v>0</v>
      </c>
      <c r="BD35" s="134">
        <v>8.1122800000000002</v>
      </c>
      <c r="BE35" s="134">
        <v>1.7334900000000002</v>
      </c>
      <c r="BF35" s="134">
        <v>0.36255999999999999</v>
      </c>
      <c r="BG35" s="134">
        <v>0.98570999999999998</v>
      </c>
      <c r="BH35" s="134">
        <v>5.6763299999999992</v>
      </c>
      <c r="BI35" s="134">
        <v>5.6536700000000009</v>
      </c>
      <c r="BJ35" s="134">
        <v>3.0591000000000004</v>
      </c>
      <c r="BK35" s="134">
        <v>7.3191800000000002</v>
      </c>
      <c r="BL35" s="134">
        <v>0.53250999999999993</v>
      </c>
      <c r="BM35" s="135">
        <v>0</v>
      </c>
      <c r="BN35" s="136">
        <v>14106196.728959998</v>
      </c>
      <c r="BO35" s="194">
        <v>5462636.3993999995</v>
      </c>
      <c r="BP35" s="194">
        <v>0</v>
      </c>
      <c r="BQ35" s="136">
        <v>2097183.7329600002</v>
      </c>
      <c r="BR35" s="136">
        <v>448141.21668000001</v>
      </c>
      <c r="BS35" s="136">
        <v>93728.88192</v>
      </c>
      <c r="BT35" s="136">
        <v>254825.39771999998</v>
      </c>
      <c r="BU35" s="136">
        <v>1467442.8075599999</v>
      </c>
      <c r="BV35" s="136">
        <v>1461584.7524400004</v>
      </c>
      <c r="BW35" s="136">
        <v>790837.44120000012</v>
      </c>
      <c r="BX35" s="136">
        <v>1892151.80376</v>
      </c>
      <c r="BY35" s="136">
        <v>137664.29531999998</v>
      </c>
      <c r="BZ35" s="136">
        <v>0</v>
      </c>
      <c r="CA35" s="112">
        <v>1</v>
      </c>
      <c r="CF35" s="62" t="s">
        <v>213</v>
      </c>
    </row>
    <row r="36" spans="1:84" ht="12" customHeight="1" x14ac:dyDescent="0.25">
      <c r="A36" s="126" t="e">
        <v>#REF!</v>
      </c>
      <c r="B36" s="62" t="s">
        <v>212</v>
      </c>
      <c r="C36" s="127">
        <v>644.9</v>
      </c>
      <c r="D36" s="141">
        <v>644.9</v>
      </c>
      <c r="E36" s="141">
        <v>0</v>
      </c>
      <c r="F36" s="141">
        <v>62.2</v>
      </c>
      <c r="G36" s="126" t="s">
        <v>42</v>
      </c>
      <c r="H36" s="129">
        <v>7</v>
      </c>
      <c r="I36" s="129" t="s">
        <v>21</v>
      </c>
      <c r="J36" s="131">
        <v>31</v>
      </c>
      <c r="K36" s="130">
        <v>5.0999999999999996</v>
      </c>
      <c r="L36" s="130">
        <v>6.59</v>
      </c>
      <c r="M36" s="130">
        <v>8.98</v>
      </c>
      <c r="N36" s="130">
        <v>6.92</v>
      </c>
      <c r="O36" s="130">
        <v>3.15</v>
      </c>
      <c r="P36" s="130">
        <v>0</v>
      </c>
      <c r="Q36" s="130">
        <v>0</v>
      </c>
      <c r="R36" s="130">
        <v>0.26</v>
      </c>
      <c r="S36" s="132">
        <v>40</v>
      </c>
      <c r="T36" s="132">
        <v>40</v>
      </c>
      <c r="U36" s="132">
        <v>2604.04</v>
      </c>
      <c r="V36" s="130">
        <v>195.98199600000001</v>
      </c>
      <c r="W36" s="132">
        <v>42.3</v>
      </c>
      <c r="X36" s="132">
        <v>2604.04</v>
      </c>
      <c r="Y36" s="130">
        <v>7.85</v>
      </c>
      <c r="Z36" s="133">
        <v>0</v>
      </c>
      <c r="AA36" s="130">
        <v>6.73</v>
      </c>
      <c r="AB36" s="130">
        <v>10.67</v>
      </c>
      <c r="AC36" s="130">
        <v>14</v>
      </c>
      <c r="AD36" s="131">
        <v>119951.4</v>
      </c>
      <c r="AE36" s="130">
        <v>19733.939999999999</v>
      </c>
      <c r="AF36" s="130">
        <v>25499.345999999998</v>
      </c>
      <c r="AG36" s="130">
        <v>34747.212</v>
      </c>
      <c r="AH36" s="130">
        <v>26776.248</v>
      </c>
      <c r="AI36" s="130">
        <v>12188.61</v>
      </c>
      <c r="AJ36" s="130">
        <v>0</v>
      </c>
      <c r="AK36" s="130">
        <v>0</v>
      </c>
      <c r="AL36" s="130">
        <v>1006.0440000000001</v>
      </c>
      <c r="AN36" s="134">
        <v>33.17</v>
      </c>
      <c r="AO36" s="192">
        <v>13.89</v>
      </c>
      <c r="AP36" s="193"/>
      <c r="AQ36" s="134">
        <v>5.9</v>
      </c>
      <c r="AR36" s="134">
        <v>1.53</v>
      </c>
      <c r="AS36" s="134">
        <v>0.32</v>
      </c>
      <c r="AT36" s="134">
        <v>0.6</v>
      </c>
      <c r="AU36" s="134">
        <v>5.01</v>
      </c>
      <c r="AV36" s="134">
        <v>4.99</v>
      </c>
      <c r="AW36" s="134">
        <v>0</v>
      </c>
      <c r="AX36" s="134">
        <v>0</v>
      </c>
      <c r="AY36" s="134">
        <v>0</v>
      </c>
      <c r="AZ36" s="135">
        <v>0.93</v>
      </c>
      <c r="BA36" s="134">
        <v>37.581610000000005</v>
      </c>
      <c r="BB36" s="192">
        <v>15.737370000000004</v>
      </c>
      <c r="BC36" s="193">
        <v>0</v>
      </c>
      <c r="BD36" s="134">
        <v>6.6847000000000012</v>
      </c>
      <c r="BE36" s="134">
        <v>1.7334900000000002</v>
      </c>
      <c r="BF36" s="134">
        <v>0.36256000000000005</v>
      </c>
      <c r="BG36" s="134">
        <v>0.67980000000000007</v>
      </c>
      <c r="BH36" s="134">
        <v>5.6763300000000001</v>
      </c>
      <c r="BI36" s="134">
        <v>5.65367</v>
      </c>
      <c r="BJ36" s="134">
        <v>0</v>
      </c>
      <c r="BK36" s="134">
        <v>0</v>
      </c>
      <c r="BL36" s="134">
        <v>0</v>
      </c>
      <c r="BM36" s="135">
        <v>1.0536900000000002</v>
      </c>
      <c r="BN36" s="136">
        <v>285146.46889000008</v>
      </c>
      <c r="BO36" s="194">
        <v>119405.62113000003</v>
      </c>
      <c r="BP36" s="194">
        <v>0</v>
      </c>
      <c r="BQ36" s="136">
        <v>50719.450300000004</v>
      </c>
      <c r="BR36" s="136">
        <v>13152.67101</v>
      </c>
      <c r="BS36" s="136">
        <v>2750.88544</v>
      </c>
      <c r="BT36" s="136">
        <v>5157.9102000000003</v>
      </c>
      <c r="BU36" s="136">
        <v>43068.550169999995</v>
      </c>
      <c r="BV36" s="136">
        <v>42896.619829999996</v>
      </c>
      <c r="BW36" s="136">
        <v>0</v>
      </c>
      <c r="BX36" s="136">
        <v>0</v>
      </c>
      <c r="BY36" s="136">
        <v>0</v>
      </c>
      <c r="BZ36" s="136">
        <v>7994.7608100000016</v>
      </c>
      <c r="CA36" s="112">
        <v>1</v>
      </c>
      <c r="CF36" s="62" t="s">
        <v>212</v>
      </c>
    </row>
    <row r="37" spans="1:84" ht="12" customHeight="1" x14ac:dyDescent="0.25">
      <c r="A37" s="126" t="e">
        <v>#REF!</v>
      </c>
      <c r="B37" s="62" t="s">
        <v>211</v>
      </c>
      <c r="C37" s="127">
        <v>1486.2</v>
      </c>
      <c r="D37" s="141">
        <v>1376.2</v>
      </c>
      <c r="E37" s="141">
        <v>110</v>
      </c>
      <c r="F37" s="141">
        <v>88.8</v>
      </c>
      <c r="G37" s="126" t="s">
        <v>24</v>
      </c>
      <c r="H37" s="129">
        <v>9</v>
      </c>
      <c r="I37" s="129" t="s">
        <v>8</v>
      </c>
      <c r="J37" s="142">
        <v>20.440000000000001</v>
      </c>
      <c r="K37" s="130">
        <v>3.11</v>
      </c>
      <c r="L37" s="130">
        <v>4.0599999999999996</v>
      </c>
      <c r="M37" s="130">
        <v>7</v>
      </c>
      <c r="N37" s="130">
        <v>4</v>
      </c>
      <c r="O37" s="130">
        <v>2.0499999999999998</v>
      </c>
      <c r="P37" s="130">
        <v>0</v>
      </c>
      <c r="Q37" s="130">
        <v>0</v>
      </c>
      <c r="R37" s="130">
        <v>0.22</v>
      </c>
      <c r="S37" s="132">
        <v>40</v>
      </c>
      <c r="T37" s="132">
        <v>0</v>
      </c>
      <c r="U37" s="132">
        <v>0</v>
      </c>
      <c r="V37" s="130">
        <v>0</v>
      </c>
      <c r="W37" s="132">
        <v>42.3</v>
      </c>
      <c r="X37" s="132">
        <v>2604.04</v>
      </c>
      <c r="Y37" s="130">
        <v>6.92</v>
      </c>
      <c r="Z37" s="133">
        <v>0</v>
      </c>
      <c r="AA37" s="130">
        <v>6.73</v>
      </c>
      <c r="AB37" s="130">
        <v>10.67</v>
      </c>
      <c r="AC37" s="130">
        <v>14</v>
      </c>
      <c r="AD37" s="131">
        <v>182267.56800000003</v>
      </c>
      <c r="AE37" s="130">
        <v>27732.492000000002</v>
      </c>
      <c r="AF37" s="130">
        <v>36203.831999999995</v>
      </c>
      <c r="AG37" s="130">
        <v>62420.399999999994</v>
      </c>
      <c r="AH37" s="130">
        <v>35668.800000000003</v>
      </c>
      <c r="AI37" s="130">
        <v>18280.260000000002</v>
      </c>
      <c r="AJ37" s="130">
        <v>0</v>
      </c>
      <c r="AK37" s="130">
        <v>0</v>
      </c>
      <c r="AL37" s="130">
        <v>1961.7840000000001</v>
      </c>
      <c r="AN37" s="134">
        <v>26.91</v>
      </c>
      <c r="AO37" s="192">
        <v>7.81</v>
      </c>
      <c r="AP37" s="193"/>
      <c r="AQ37" s="134">
        <v>8.4499999999999993</v>
      </c>
      <c r="AR37" s="134">
        <v>1.53</v>
      </c>
      <c r="AS37" s="134">
        <v>0.18</v>
      </c>
      <c r="AT37" s="134">
        <v>0.48</v>
      </c>
      <c r="AU37" s="134">
        <v>4.93</v>
      </c>
      <c r="AV37" s="134">
        <v>2.6</v>
      </c>
      <c r="AW37" s="134">
        <v>0</v>
      </c>
      <c r="AX37" s="134">
        <v>0</v>
      </c>
      <c r="AY37" s="134">
        <v>0</v>
      </c>
      <c r="AZ37" s="135">
        <v>0.93</v>
      </c>
      <c r="BA37" s="134">
        <v>30.48903</v>
      </c>
      <c r="BB37" s="192">
        <v>8.8487299999999998</v>
      </c>
      <c r="BC37" s="193">
        <v>0</v>
      </c>
      <c r="BD37" s="134">
        <v>9.5738499999999984</v>
      </c>
      <c r="BE37" s="134">
        <v>1.73349</v>
      </c>
      <c r="BF37" s="134">
        <v>0.20393999999999998</v>
      </c>
      <c r="BG37" s="134">
        <v>0.54383999999999999</v>
      </c>
      <c r="BH37" s="134">
        <v>5.5856899999999996</v>
      </c>
      <c r="BI37" s="134">
        <v>2.9458000000000002</v>
      </c>
      <c r="BJ37" s="134">
        <v>0</v>
      </c>
      <c r="BK37" s="134">
        <v>0</v>
      </c>
      <c r="BL37" s="134">
        <v>0</v>
      </c>
      <c r="BM37" s="135">
        <v>1.05369</v>
      </c>
      <c r="BN37" s="136">
        <v>533115.24786</v>
      </c>
      <c r="BO37" s="194">
        <v>154724.26926000003</v>
      </c>
      <c r="BP37" s="194">
        <v>0</v>
      </c>
      <c r="BQ37" s="136">
        <v>167403.33869999999</v>
      </c>
      <c r="BR37" s="136">
        <v>30310.900379999999</v>
      </c>
      <c r="BS37" s="136">
        <v>3565.9882799999996</v>
      </c>
      <c r="BT37" s="136">
        <v>9509.3020799999995</v>
      </c>
      <c r="BU37" s="136">
        <v>97668.456779999993</v>
      </c>
      <c r="BV37" s="136">
        <v>51508.719600000004</v>
      </c>
      <c r="BW37" s="136">
        <v>0</v>
      </c>
      <c r="BX37" s="136">
        <v>0</v>
      </c>
      <c r="BY37" s="136">
        <v>0</v>
      </c>
      <c r="BZ37" s="136">
        <v>18424.272779999999</v>
      </c>
      <c r="CA37" s="112">
        <v>1</v>
      </c>
      <c r="CF37" s="62" t="s">
        <v>211</v>
      </c>
    </row>
    <row r="38" spans="1:84" ht="12" customHeight="1" x14ac:dyDescent="0.25">
      <c r="A38" s="126" t="e">
        <v>#REF!</v>
      </c>
      <c r="B38" s="62" t="s">
        <v>210</v>
      </c>
      <c r="C38" s="127">
        <v>879.9</v>
      </c>
      <c r="D38" s="141">
        <v>879.9</v>
      </c>
      <c r="E38" s="141">
        <v>0</v>
      </c>
      <c r="F38" s="141">
        <v>88.8</v>
      </c>
      <c r="G38" s="129" t="s">
        <v>24</v>
      </c>
      <c r="H38" s="129">
        <v>9</v>
      </c>
      <c r="I38" s="129" t="s">
        <v>8</v>
      </c>
      <c r="J38" s="142">
        <v>20.440000000000001</v>
      </c>
      <c r="K38" s="130">
        <v>3.11</v>
      </c>
      <c r="L38" s="130">
        <v>4.0599999999999996</v>
      </c>
      <c r="M38" s="130">
        <v>7</v>
      </c>
      <c r="N38" s="130">
        <v>4</v>
      </c>
      <c r="O38" s="130">
        <v>2.0499999999999998</v>
      </c>
      <c r="P38" s="130">
        <v>0</v>
      </c>
      <c r="Q38" s="130">
        <v>0</v>
      </c>
      <c r="R38" s="130">
        <v>0.22</v>
      </c>
      <c r="S38" s="132">
        <v>40</v>
      </c>
      <c r="T38" s="132">
        <v>0</v>
      </c>
      <c r="U38" s="132">
        <v>0</v>
      </c>
      <c r="V38" s="130">
        <v>0</v>
      </c>
      <c r="W38" s="132">
        <v>42.3</v>
      </c>
      <c r="X38" s="132">
        <v>2604.04</v>
      </c>
      <c r="Y38" s="130">
        <v>6.92</v>
      </c>
      <c r="Z38" s="133">
        <v>0</v>
      </c>
      <c r="AA38" s="130">
        <v>6.73</v>
      </c>
      <c r="AB38" s="130">
        <v>10.67</v>
      </c>
      <c r="AC38" s="130">
        <v>14</v>
      </c>
      <c r="AD38" s="131">
        <v>107910.93599999999</v>
      </c>
      <c r="AE38" s="130">
        <v>16418.934000000001</v>
      </c>
      <c r="AF38" s="130">
        <v>21434.363999999998</v>
      </c>
      <c r="AG38" s="130">
        <v>36955.800000000003</v>
      </c>
      <c r="AH38" s="130">
        <v>21117.599999999999</v>
      </c>
      <c r="AI38" s="130">
        <v>10822.769999999999</v>
      </c>
      <c r="AJ38" s="130">
        <v>0</v>
      </c>
      <c r="AK38" s="130">
        <v>0</v>
      </c>
      <c r="AL38" s="130">
        <v>1161.4680000000001</v>
      </c>
      <c r="AN38" s="134">
        <v>26.91</v>
      </c>
      <c r="AO38" s="192">
        <v>7.81</v>
      </c>
      <c r="AP38" s="193"/>
      <c r="AQ38" s="134">
        <v>8.4499999999999993</v>
      </c>
      <c r="AR38" s="134">
        <v>1.53</v>
      </c>
      <c r="AS38" s="134">
        <v>0.18</v>
      </c>
      <c r="AT38" s="134">
        <v>0.48</v>
      </c>
      <c r="AU38" s="134">
        <v>4.93</v>
      </c>
      <c r="AV38" s="134">
        <v>2.6</v>
      </c>
      <c r="AW38" s="134">
        <v>0</v>
      </c>
      <c r="AX38" s="134">
        <v>0</v>
      </c>
      <c r="AY38" s="134">
        <v>0</v>
      </c>
      <c r="AZ38" s="135">
        <v>0.93</v>
      </c>
      <c r="BA38" s="134">
        <v>30.48903</v>
      </c>
      <c r="BB38" s="192">
        <v>8.8487299999999998</v>
      </c>
      <c r="BC38" s="193">
        <v>0</v>
      </c>
      <c r="BD38" s="134">
        <v>9.5738499999999984</v>
      </c>
      <c r="BE38" s="134">
        <v>1.73349</v>
      </c>
      <c r="BF38" s="134">
        <v>0.20393999999999998</v>
      </c>
      <c r="BG38" s="134">
        <v>0.54383999999999999</v>
      </c>
      <c r="BH38" s="134">
        <v>5.5856899999999996</v>
      </c>
      <c r="BI38" s="134">
        <v>2.9458000000000002</v>
      </c>
      <c r="BJ38" s="134">
        <v>0</v>
      </c>
      <c r="BK38" s="134">
        <v>0</v>
      </c>
      <c r="BL38" s="134">
        <v>0</v>
      </c>
      <c r="BM38" s="135">
        <v>1.05369</v>
      </c>
      <c r="BN38" s="136">
        <v>315629.19296999997</v>
      </c>
      <c r="BO38" s="194">
        <v>91604.01327000001</v>
      </c>
      <c r="BP38" s="194">
        <v>0</v>
      </c>
      <c r="BQ38" s="136">
        <v>99110.616149999987</v>
      </c>
      <c r="BR38" s="136">
        <v>17945.47251</v>
      </c>
      <c r="BS38" s="136">
        <v>2111.2320599999994</v>
      </c>
      <c r="BT38" s="136">
        <v>5629.9521599999998</v>
      </c>
      <c r="BU38" s="136">
        <v>57824.300309999991</v>
      </c>
      <c r="BV38" s="136">
        <v>30495.574199999999</v>
      </c>
      <c r="BW38" s="136">
        <v>0</v>
      </c>
      <c r="BX38" s="136">
        <v>0</v>
      </c>
      <c r="BY38" s="136">
        <v>0</v>
      </c>
      <c r="BZ38" s="136">
        <v>10908.032309999999</v>
      </c>
      <c r="CA38" s="112">
        <v>1</v>
      </c>
      <c r="CF38" s="62" t="s">
        <v>210</v>
      </c>
    </row>
    <row r="39" spans="1:84" ht="12" customHeight="1" x14ac:dyDescent="0.25">
      <c r="A39" s="126" t="e">
        <v>#REF!</v>
      </c>
      <c r="B39" s="62" t="s">
        <v>209</v>
      </c>
      <c r="C39" s="127">
        <v>886.63</v>
      </c>
      <c r="D39" s="141">
        <v>886.63</v>
      </c>
      <c r="E39" s="141">
        <v>0</v>
      </c>
      <c r="F39" s="141">
        <v>89.5</v>
      </c>
      <c r="G39" s="129" t="s">
        <v>24</v>
      </c>
      <c r="H39" s="129">
        <v>9</v>
      </c>
      <c r="I39" s="129" t="s">
        <v>8</v>
      </c>
      <c r="J39" s="142">
        <v>20.440000000000001</v>
      </c>
      <c r="K39" s="130">
        <v>3.11</v>
      </c>
      <c r="L39" s="130">
        <v>4.0599999999999996</v>
      </c>
      <c r="M39" s="130">
        <v>7</v>
      </c>
      <c r="N39" s="130">
        <v>4</v>
      </c>
      <c r="O39" s="130">
        <v>2.0499999999999998</v>
      </c>
      <c r="P39" s="130">
        <v>0</v>
      </c>
      <c r="Q39" s="130">
        <v>0</v>
      </c>
      <c r="R39" s="130">
        <v>0.22</v>
      </c>
      <c r="S39" s="132">
        <v>40</v>
      </c>
      <c r="T39" s="132">
        <v>0</v>
      </c>
      <c r="U39" s="132">
        <v>0</v>
      </c>
      <c r="V39" s="130">
        <v>0</v>
      </c>
      <c r="W39" s="132">
        <v>42.3</v>
      </c>
      <c r="X39" s="132">
        <v>2604.04</v>
      </c>
      <c r="Y39" s="130">
        <v>6.92</v>
      </c>
      <c r="Z39" s="133">
        <v>0</v>
      </c>
      <c r="AA39" s="130">
        <v>6.73</v>
      </c>
      <c r="AB39" s="130">
        <v>10.67</v>
      </c>
      <c r="AC39" s="130">
        <v>14</v>
      </c>
      <c r="AD39" s="131">
        <v>108736.30320000002</v>
      </c>
      <c r="AE39" s="130">
        <v>16544.515800000001</v>
      </c>
      <c r="AF39" s="130">
        <v>21598.306799999998</v>
      </c>
      <c r="AG39" s="130">
        <v>37238.46</v>
      </c>
      <c r="AH39" s="130">
        <v>21279.119999999999</v>
      </c>
      <c r="AI39" s="130">
        <v>10905.548999999999</v>
      </c>
      <c r="AJ39" s="130">
        <v>0</v>
      </c>
      <c r="AK39" s="130">
        <v>0</v>
      </c>
      <c r="AL39" s="130">
        <v>1170.3516</v>
      </c>
      <c r="AN39" s="134">
        <v>26.91</v>
      </c>
      <c r="AO39" s="192">
        <v>7.81</v>
      </c>
      <c r="AP39" s="193"/>
      <c r="AQ39" s="134">
        <v>8.4499999999999993</v>
      </c>
      <c r="AR39" s="134">
        <v>1.53</v>
      </c>
      <c r="AS39" s="134">
        <v>0.18</v>
      </c>
      <c r="AT39" s="134">
        <v>0.48</v>
      </c>
      <c r="AU39" s="134">
        <v>4.93</v>
      </c>
      <c r="AV39" s="134">
        <v>2.6</v>
      </c>
      <c r="AW39" s="134">
        <v>0</v>
      </c>
      <c r="AX39" s="134">
        <v>0</v>
      </c>
      <c r="AY39" s="134">
        <v>0</v>
      </c>
      <c r="AZ39" s="135">
        <v>0.93</v>
      </c>
      <c r="BA39" s="134">
        <v>30.48903</v>
      </c>
      <c r="BB39" s="192">
        <v>8.8487299999999998</v>
      </c>
      <c r="BC39" s="193">
        <v>0</v>
      </c>
      <c r="BD39" s="134">
        <v>9.5738499999999984</v>
      </c>
      <c r="BE39" s="134">
        <v>1.73349</v>
      </c>
      <c r="BF39" s="134">
        <v>0.20393999999999998</v>
      </c>
      <c r="BG39" s="134">
        <v>0.54383999999999999</v>
      </c>
      <c r="BH39" s="134">
        <v>5.5856899999999996</v>
      </c>
      <c r="BI39" s="134">
        <v>2.9458000000000002</v>
      </c>
      <c r="BJ39" s="134">
        <v>0</v>
      </c>
      <c r="BK39" s="134">
        <v>0</v>
      </c>
      <c r="BL39" s="134">
        <v>0</v>
      </c>
      <c r="BM39" s="135">
        <v>1.05369</v>
      </c>
      <c r="BN39" s="136">
        <v>318043.31328900007</v>
      </c>
      <c r="BO39" s="194">
        <v>92304.65539900001</v>
      </c>
      <c r="BP39" s="194">
        <v>0</v>
      </c>
      <c r="BQ39" s="136">
        <v>99868.673254999987</v>
      </c>
      <c r="BR39" s="136">
        <v>18082.730187000001</v>
      </c>
      <c r="BS39" s="136">
        <v>2127.3800219999994</v>
      </c>
      <c r="BT39" s="136">
        <v>5673.0133919999998</v>
      </c>
      <c r="BU39" s="136">
        <v>58266.575046999998</v>
      </c>
      <c r="BV39" s="136">
        <v>30728.822540000001</v>
      </c>
      <c r="BW39" s="136">
        <v>0</v>
      </c>
      <c r="BX39" s="136">
        <v>0</v>
      </c>
      <c r="BY39" s="136">
        <v>0</v>
      </c>
      <c r="BZ39" s="136">
        <v>10991.463446999998</v>
      </c>
      <c r="CA39" s="112">
        <v>1</v>
      </c>
      <c r="CF39" s="62" t="s">
        <v>209</v>
      </c>
    </row>
    <row r="40" spans="1:84" ht="12" customHeight="1" x14ac:dyDescent="0.25">
      <c r="A40" s="126" t="e">
        <v>#REF!</v>
      </c>
      <c r="B40" s="62" t="s">
        <v>208</v>
      </c>
      <c r="C40" s="127">
        <v>885.3</v>
      </c>
      <c r="D40" s="141">
        <v>885.3</v>
      </c>
      <c r="E40" s="141">
        <v>0</v>
      </c>
      <c r="F40" s="141">
        <v>88.8</v>
      </c>
      <c r="G40" s="129" t="s">
        <v>24</v>
      </c>
      <c r="H40" s="129">
        <v>9</v>
      </c>
      <c r="I40" s="129" t="s">
        <v>8</v>
      </c>
      <c r="J40" s="142">
        <v>20.440000000000001</v>
      </c>
      <c r="K40" s="130">
        <v>3.11</v>
      </c>
      <c r="L40" s="130">
        <v>4.0599999999999996</v>
      </c>
      <c r="M40" s="130">
        <v>7</v>
      </c>
      <c r="N40" s="130">
        <v>4</v>
      </c>
      <c r="O40" s="130">
        <v>2.0499999999999998</v>
      </c>
      <c r="P40" s="130">
        <v>0</v>
      </c>
      <c r="Q40" s="130">
        <v>0</v>
      </c>
      <c r="R40" s="130">
        <v>0.22</v>
      </c>
      <c r="S40" s="132">
        <v>40</v>
      </c>
      <c r="T40" s="132">
        <v>0</v>
      </c>
      <c r="U40" s="132">
        <v>0</v>
      </c>
      <c r="V40" s="130">
        <v>0</v>
      </c>
      <c r="W40" s="132">
        <v>42.3</v>
      </c>
      <c r="X40" s="132">
        <v>2604.04</v>
      </c>
      <c r="Y40" s="130">
        <v>6.92</v>
      </c>
      <c r="Z40" s="133">
        <v>0</v>
      </c>
      <c r="AA40" s="130">
        <v>6.73</v>
      </c>
      <c r="AB40" s="130">
        <v>10.67</v>
      </c>
      <c r="AC40" s="130">
        <v>14</v>
      </c>
      <c r="AD40" s="131">
        <v>108573.192</v>
      </c>
      <c r="AE40" s="130">
        <v>16519.698</v>
      </c>
      <c r="AF40" s="130">
        <v>21565.907999999996</v>
      </c>
      <c r="AG40" s="130">
        <v>37182.6</v>
      </c>
      <c r="AH40" s="130">
        <v>21247.199999999997</v>
      </c>
      <c r="AI40" s="130">
        <v>10889.189999999999</v>
      </c>
      <c r="AJ40" s="130">
        <v>0</v>
      </c>
      <c r="AK40" s="130">
        <v>0</v>
      </c>
      <c r="AL40" s="130">
        <v>1168.596</v>
      </c>
      <c r="AN40" s="134">
        <v>26.91</v>
      </c>
      <c r="AO40" s="192">
        <v>7.81</v>
      </c>
      <c r="AP40" s="193"/>
      <c r="AQ40" s="134">
        <v>8.4499999999999993</v>
      </c>
      <c r="AR40" s="134">
        <v>1.53</v>
      </c>
      <c r="AS40" s="134">
        <v>0.18</v>
      </c>
      <c r="AT40" s="134">
        <v>0.48</v>
      </c>
      <c r="AU40" s="134">
        <v>4.93</v>
      </c>
      <c r="AV40" s="134">
        <v>2.6</v>
      </c>
      <c r="AW40" s="134">
        <v>0</v>
      </c>
      <c r="AX40" s="134">
        <v>0</v>
      </c>
      <c r="AY40" s="134">
        <v>0</v>
      </c>
      <c r="AZ40" s="135">
        <v>0.93</v>
      </c>
      <c r="BA40" s="134">
        <v>30.48903</v>
      </c>
      <c r="BB40" s="192">
        <v>8.8487299999999998</v>
      </c>
      <c r="BC40" s="193">
        <v>0</v>
      </c>
      <c r="BD40" s="134">
        <v>9.5738499999999984</v>
      </c>
      <c r="BE40" s="134">
        <v>1.73349</v>
      </c>
      <c r="BF40" s="134">
        <v>0.20393999999999998</v>
      </c>
      <c r="BG40" s="134">
        <v>0.54383999999999999</v>
      </c>
      <c r="BH40" s="134">
        <v>5.5856899999999996</v>
      </c>
      <c r="BI40" s="134">
        <v>2.9458000000000002</v>
      </c>
      <c r="BJ40" s="134">
        <v>0</v>
      </c>
      <c r="BK40" s="134">
        <v>0</v>
      </c>
      <c r="BL40" s="134">
        <v>0</v>
      </c>
      <c r="BM40" s="135">
        <v>1.05369</v>
      </c>
      <c r="BN40" s="136">
        <v>317566.22858999996</v>
      </c>
      <c r="BO40" s="194">
        <v>92166.192689999996</v>
      </c>
      <c r="BP40" s="194">
        <v>0</v>
      </c>
      <c r="BQ40" s="136">
        <v>99718.864049999989</v>
      </c>
      <c r="BR40" s="136">
        <v>18055.60497</v>
      </c>
      <c r="BS40" s="136">
        <v>2124.1888199999994</v>
      </c>
      <c r="BT40" s="136">
        <v>5664.5035199999993</v>
      </c>
      <c r="BU40" s="136">
        <v>58179.171569999991</v>
      </c>
      <c r="BV40" s="136">
        <v>30682.7274</v>
      </c>
      <c r="BW40" s="136">
        <v>0</v>
      </c>
      <c r="BX40" s="136">
        <v>0</v>
      </c>
      <c r="BY40" s="136">
        <v>0</v>
      </c>
      <c r="BZ40" s="136">
        <v>10974.975569999999</v>
      </c>
      <c r="CA40" s="112">
        <v>1</v>
      </c>
      <c r="CF40" s="62" t="s">
        <v>208</v>
      </c>
    </row>
    <row r="41" spans="1:84" ht="12" customHeight="1" x14ac:dyDescent="0.25">
      <c r="A41" s="126" t="e">
        <v>#REF!</v>
      </c>
      <c r="B41" s="62" t="s">
        <v>207</v>
      </c>
      <c r="C41" s="127">
        <v>1380.65</v>
      </c>
      <c r="D41" s="141">
        <v>1380.65</v>
      </c>
      <c r="E41" s="141">
        <v>0</v>
      </c>
      <c r="F41" s="141">
        <v>142.19999999999999</v>
      </c>
      <c r="G41" s="129" t="s">
        <v>24</v>
      </c>
      <c r="H41" s="129">
        <v>9</v>
      </c>
      <c r="I41" s="129" t="s">
        <v>8</v>
      </c>
      <c r="J41" s="142">
        <v>20.440000000000001</v>
      </c>
      <c r="K41" s="130">
        <v>3.11</v>
      </c>
      <c r="L41" s="130">
        <v>4.0599999999999996</v>
      </c>
      <c r="M41" s="130">
        <v>7</v>
      </c>
      <c r="N41" s="130">
        <v>4</v>
      </c>
      <c r="O41" s="130">
        <v>2.0499999999999998</v>
      </c>
      <c r="P41" s="130">
        <v>0</v>
      </c>
      <c r="Q41" s="130">
        <v>0</v>
      </c>
      <c r="R41" s="130">
        <v>0.22</v>
      </c>
      <c r="S41" s="132">
        <v>40</v>
      </c>
      <c r="T41" s="132">
        <v>0</v>
      </c>
      <c r="U41" s="132">
        <v>0</v>
      </c>
      <c r="V41" s="130">
        <v>0</v>
      </c>
      <c r="W41" s="132">
        <v>42.3</v>
      </c>
      <c r="X41" s="132">
        <v>2604.04</v>
      </c>
      <c r="Y41" s="130">
        <v>6.92</v>
      </c>
      <c r="Z41" s="133">
        <v>0</v>
      </c>
      <c r="AA41" s="130">
        <v>6.73</v>
      </c>
      <c r="AB41" s="130">
        <v>10.67</v>
      </c>
      <c r="AC41" s="130">
        <v>14</v>
      </c>
      <c r="AD41" s="131">
        <v>169322.91600000003</v>
      </c>
      <c r="AE41" s="130">
        <v>25762.929</v>
      </c>
      <c r="AF41" s="130">
        <v>33632.633999999998</v>
      </c>
      <c r="AG41" s="130">
        <v>57987.3</v>
      </c>
      <c r="AH41" s="130">
        <v>33135.600000000006</v>
      </c>
      <c r="AI41" s="130">
        <v>16981.994999999999</v>
      </c>
      <c r="AJ41" s="130">
        <v>0</v>
      </c>
      <c r="AK41" s="130">
        <v>0</v>
      </c>
      <c r="AL41" s="130">
        <v>1822.4580000000001</v>
      </c>
      <c r="AN41" s="134">
        <v>26.91</v>
      </c>
      <c r="AO41" s="192">
        <v>7.81</v>
      </c>
      <c r="AP41" s="193"/>
      <c r="AQ41" s="134">
        <v>8.4499999999999993</v>
      </c>
      <c r="AR41" s="134">
        <v>1.53</v>
      </c>
      <c r="AS41" s="134">
        <v>0.18</v>
      </c>
      <c r="AT41" s="134">
        <v>0.48</v>
      </c>
      <c r="AU41" s="134">
        <v>4.93</v>
      </c>
      <c r="AV41" s="134">
        <v>2.6</v>
      </c>
      <c r="AW41" s="134">
        <v>0</v>
      </c>
      <c r="AX41" s="134">
        <v>0</v>
      </c>
      <c r="AY41" s="134">
        <v>0</v>
      </c>
      <c r="AZ41" s="135">
        <v>0.93</v>
      </c>
      <c r="BA41" s="134">
        <v>30.48903</v>
      </c>
      <c r="BB41" s="192">
        <v>8.8487299999999998</v>
      </c>
      <c r="BC41" s="193">
        <v>0</v>
      </c>
      <c r="BD41" s="134">
        <v>9.5738499999999984</v>
      </c>
      <c r="BE41" s="134">
        <v>1.73349</v>
      </c>
      <c r="BF41" s="134">
        <v>0.20393999999999998</v>
      </c>
      <c r="BG41" s="134">
        <v>0.54383999999999999</v>
      </c>
      <c r="BH41" s="134">
        <v>5.5856899999999996</v>
      </c>
      <c r="BI41" s="134">
        <v>2.9458000000000002</v>
      </c>
      <c r="BJ41" s="134">
        <v>0</v>
      </c>
      <c r="BK41" s="134">
        <v>0</v>
      </c>
      <c r="BL41" s="134">
        <v>0</v>
      </c>
      <c r="BM41" s="135">
        <v>1.05369</v>
      </c>
      <c r="BN41" s="136">
        <v>495253.37569500005</v>
      </c>
      <c r="BO41" s="194">
        <v>143735.74374500001</v>
      </c>
      <c r="BP41" s="194">
        <v>0</v>
      </c>
      <c r="BQ41" s="136">
        <v>155514.34502499999</v>
      </c>
      <c r="BR41" s="136">
        <v>28158.218685</v>
      </c>
      <c r="BS41" s="136">
        <v>3312.7316099999994</v>
      </c>
      <c r="BT41" s="136">
        <v>8833.9509600000001</v>
      </c>
      <c r="BU41" s="136">
        <v>90732.037985000003</v>
      </c>
      <c r="BV41" s="136">
        <v>47850.567700000007</v>
      </c>
      <c r="BW41" s="136">
        <v>0</v>
      </c>
      <c r="BX41" s="136">
        <v>0</v>
      </c>
      <c r="BY41" s="136">
        <v>0</v>
      </c>
      <c r="BZ41" s="136">
        <v>17115.779985000001</v>
      </c>
      <c r="CA41" s="112">
        <v>1</v>
      </c>
      <c r="CF41" s="62" t="s">
        <v>207</v>
      </c>
    </row>
    <row r="42" spans="1:84" ht="12" customHeight="1" x14ac:dyDescent="0.25">
      <c r="A42" s="126" t="e">
        <v>#REF!</v>
      </c>
      <c r="B42" s="62" t="s">
        <v>206</v>
      </c>
      <c r="C42" s="127">
        <v>379.15</v>
      </c>
      <c r="D42" s="141">
        <v>379.15</v>
      </c>
      <c r="E42" s="141">
        <v>0</v>
      </c>
      <c r="F42" s="141">
        <v>160.9</v>
      </c>
      <c r="G42" s="129" t="s">
        <v>24</v>
      </c>
      <c r="H42" s="129">
        <v>7</v>
      </c>
      <c r="I42" s="129" t="s">
        <v>8</v>
      </c>
      <c r="J42" s="142">
        <v>25.29</v>
      </c>
      <c r="K42" s="130">
        <v>4.32</v>
      </c>
      <c r="L42" s="130">
        <v>5.61</v>
      </c>
      <c r="M42" s="130">
        <v>7.16</v>
      </c>
      <c r="N42" s="130">
        <v>5.31</v>
      </c>
      <c r="O42" s="130">
        <v>2.67</v>
      </c>
      <c r="P42" s="130">
        <v>0</v>
      </c>
      <c r="Q42" s="130">
        <v>0</v>
      </c>
      <c r="R42" s="130">
        <v>0.22</v>
      </c>
      <c r="S42" s="132">
        <v>40</v>
      </c>
      <c r="T42" s="132">
        <v>40</v>
      </c>
      <c r="U42" s="132">
        <v>2604.04</v>
      </c>
      <c r="V42" s="130">
        <v>195.98199600000001</v>
      </c>
      <c r="W42" s="132">
        <v>42.3</v>
      </c>
      <c r="X42" s="132">
        <v>2604.04</v>
      </c>
      <c r="Y42" s="130">
        <v>7.85</v>
      </c>
      <c r="Z42" s="133">
        <v>0</v>
      </c>
      <c r="AA42" s="130">
        <v>6.73</v>
      </c>
      <c r="AB42" s="130">
        <v>10.67</v>
      </c>
      <c r="AC42" s="130">
        <v>14</v>
      </c>
      <c r="AD42" s="131">
        <v>57532.220999999998</v>
      </c>
      <c r="AE42" s="130">
        <v>9827.5680000000011</v>
      </c>
      <c r="AF42" s="130">
        <v>12762.189</v>
      </c>
      <c r="AG42" s="130">
        <v>16288.284</v>
      </c>
      <c r="AH42" s="130">
        <v>12079.718999999997</v>
      </c>
      <c r="AI42" s="130">
        <v>6073.9829999999993</v>
      </c>
      <c r="AJ42" s="130">
        <v>0</v>
      </c>
      <c r="AK42" s="130">
        <v>0</v>
      </c>
      <c r="AL42" s="130">
        <v>500.47799999999995</v>
      </c>
      <c r="AN42" s="134">
        <v>33.17</v>
      </c>
      <c r="AO42" s="192">
        <v>13.89</v>
      </c>
      <c r="AP42" s="193"/>
      <c r="AQ42" s="134">
        <v>5.9</v>
      </c>
      <c r="AR42" s="134">
        <v>1.53</v>
      </c>
      <c r="AS42" s="134">
        <v>0.32</v>
      </c>
      <c r="AT42" s="134">
        <v>0.6</v>
      </c>
      <c r="AU42" s="134">
        <v>5.01</v>
      </c>
      <c r="AV42" s="134">
        <v>4.99</v>
      </c>
      <c r="AW42" s="134">
        <v>0</v>
      </c>
      <c r="AX42" s="134">
        <v>0</v>
      </c>
      <c r="AY42" s="134">
        <v>0</v>
      </c>
      <c r="AZ42" s="135">
        <v>0.93</v>
      </c>
      <c r="BA42" s="134">
        <v>37.581610000000005</v>
      </c>
      <c r="BB42" s="192">
        <v>15.737370000000004</v>
      </c>
      <c r="BC42" s="193">
        <v>0</v>
      </c>
      <c r="BD42" s="134">
        <v>6.6847000000000012</v>
      </c>
      <c r="BE42" s="134">
        <v>1.7334900000000002</v>
      </c>
      <c r="BF42" s="134">
        <v>0.36256000000000005</v>
      </c>
      <c r="BG42" s="134">
        <v>0.67980000000000007</v>
      </c>
      <c r="BH42" s="134">
        <v>5.6763300000000001</v>
      </c>
      <c r="BI42" s="134">
        <v>5.65367</v>
      </c>
      <c r="BJ42" s="134">
        <v>0</v>
      </c>
      <c r="BK42" s="134">
        <v>0</v>
      </c>
      <c r="BL42" s="134">
        <v>0</v>
      </c>
      <c r="BM42" s="135">
        <v>1.0536900000000002</v>
      </c>
      <c r="BN42" s="136">
        <v>167643.485315</v>
      </c>
      <c r="BO42" s="194">
        <v>70201.025355000005</v>
      </c>
      <c r="BP42" s="194">
        <v>0</v>
      </c>
      <c r="BQ42" s="136">
        <v>29819.010050000001</v>
      </c>
      <c r="BR42" s="136">
        <v>7732.7263349999994</v>
      </c>
      <c r="BS42" s="136">
        <v>1617.30224</v>
      </c>
      <c r="BT42" s="136">
        <v>3032.4417000000003</v>
      </c>
      <c r="BU42" s="136">
        <v>25320.888194999996</v>
      </c>
      <c r="BV42" s="136">
        <v>25219.806805</v>
      </c>
      <c r="BW42" s="136">
        <v>0</v>
      </c>
      <c r="BX42" s="136">
        <v>0</v>
      </c>
      <c r="BY42" s="136">
        <v>0</v>
      </c>
      <c r="BZ42" s="136">
        <v>4700.2846350000009</v>
      </c>
      <c r="CA42" s="112">
        <v>1</v>
      </c>
      <c r="CF42" s="62" t="s">
        <v>206</v>
      </c>
    </row>
    <row r="43" spans="1:84" ht="12" customHeight="1" x14ac:dyDescent="0.25">
      <c r="A43" s="126" t="e">
        <v>#REF!</v>
      </c>
      <c r="B43" s="62" t="s">
        <v>205</v>
      </c>
      <c r="C43" s="127">
        <v>502.68</v>
      </c>
      <c r="D43" s="141">
        <v>502.68</v>
      </c>
      <c r="E43" s="141">
        <v>0</v>
      </c>
      <c r="F43" s="141">
        <v>65.2</v>
      </c>
      <c r="G43" s="129" t="s">
        <v>24</v>
      </c>
      <c r="H43" s="129">
        <v>9</v>
      </c>
      <c r="I43" s="129" t="s">
        <v>8</v>
      </c>
      <c r="J43" s="142">
        <v>20.440000000000001</v>
      </c>
      <c r="K43" s="130">
        <v>3.11</v>
      </c>
      <c r="L43" s="130">
        <v>4.0599999999999996</v>
      </c>
      <c r="M43" s="130">
        <v>7</v>
      </c>
      <c r="N43" s="130">
        <v>4</v>
      </c>
      <c r="O43" s="130">
        <v>2.0499999999999998</v>
      </c>
      <c r="P43" s="130">
        <v>0</v>
      </c>
      <c r="Q43" s="130">
        <v>0</v>
      </c>
      <c r="R43" s="130">
        <v>0.22</v>
      </c>
      <c r="S43" s="132">
        <v>40</v>
      </c>
      <c r="T43" s="132">
        <v>0</v>
      </c>
      <c r="U43" s="132">
        <v>0</v>
      </c>
      <c r="V43" s="130">
        <v>0</v>
      </c>
      <c r="W43" s="132">
        <v>42.3</v>
      </c>
      <c r="X43" s="132">
        <v>2604.04</v>
      </c>
      <c r="Y43" s="130">
        <v>6.92</v>
      </c>
      <c r="Z43" s="133">
        <v>0</v>
      </c>
      <c r="AA43" s="130">
        <v>6.73</v>
      </c>
      <c r="AB43" s="130">
        <v>10.67</v>
      </c>
      <c r="AC43" s="130">
        <v>14</v>
      </c>
      <c r="AD43" s="131">
        <v>61648.675200000005</v>
      </c>
      <c r="AE43" s="130">
        <v>9380.0087999999996</v>
      </c>
      <c r="AF43" s="130">
        <v>12245.284799999999</v>
      </c>
      <c r="AG43" s="130">
        <v>21112.560000000001</v>
      </c>
      <c r="AH43" s="130">
        <v>12064.32</v>
      </c>
      <c r="AI43" s="130">
        <v>6182.9639999999999</v>
      </c>
      <c r="AJ43" s="130">
        <v>0</v>
      </c>
      <c r="AK43" s="130">
        <v>0</v>
      </c>
      <c r="AL43" s="130">
        <v>663.5376</v>
      </c>
      <c r="AN43" s="134">
        <v>26.91</v>
      </c>
      <c r="AO43" s="192">
        <v>7.81</v>
      </c>
      <c r="AP43" s="193"/>
      <c r="AQ43" s="134">
        <v>8.4499999999999993</v>
      </c>
      <c r="AR43" s="134">
        <v>1.53</v>
      </c>
      <c r="AS43" s="134">
        <v>0.18</v>
      </c>
      <c r="AT43" s="134">
        <v>0.48</v>
      </c>
      <c r="AU43" s="134">
        <v>4.93</v>
      </c>
      <c r="AV43" s="134">
        <v>2.6</v>
      </c>
      <c r="AW43" s="134">
        <v>0</v>
      </c>
      <c r="AX43" s="134">
        <v>0</v>
      </c>
      <c r="AY43" s="134">
        <v>0</v>
      </c>
      <c r="AZ43" s="135">
        <v>0.93</v>
      </c>
      <c r="BA43" s="134">
        <v>30.48903</v>
      </c>
      <c r="BB43" s="192">
        <v>8.8487299999999998</v>
      </c>
      <c r="BC43" s="193">
        <v>0</v>
      </c>
      <c r="BD43" s="134">
        <v>9.5738499999999984</v>
      </c>
      <c r="BE43" s="134">
        <v>1.73349</v>
      </c>
      <c r="BF43" s="134">
        <v>0.20393999999999998</v>
      </c>
      <c r="BG43" s="134">
        <v>0.54383999999999999</v>
      </c>
      <c r="BH43" s="134">
        <v>5.5856899999999996</v>
      </c>
      <c r="BI43" s="134">
        <v>2.9458000000000002</v>
      </c>
      <c r="BJ43" s="134">
        <v>0</v>
      </c>
      <c r="BK43" s="134">
        <v>0</v>
      </c>
      <c r="BL43" s="134">
        <v>0</v>
      </c>
      <c r="BM43" s="135">
        <v>1.05369</v>
      </c>
      <c r="BN43" s="136">
        <v>180316.49360400005</v>
      </c>
      <c r="BO43" s="194">
        <v>52332.657564000008</v>
      </c>
      <c r="BP43" s="194">
        <v>0</v>
      </c>
      <c r="BQ43" s="136">
        <v>56621.121179999995</v>
      </c>
      <c r="BR43" s="136">
        <v>10252.108332</v>
      </c>
      <c r="BS43" s="136">
        <v>1206.1303919999998</v>
      </c>
      <c r="BT43" s="136">
        <v>3216.3477119999998</v>
      </c>
      <c r="BU43" s="136">
        <v>33034.571292000001</v>
      </c>
      <c r="BV43" s="136">
        <v>17421.883440000001</v>
      </c>
      <c r="BW43" s="136">
        <v>0</v>
      </c>
      <c r="BX43" s="136">
        <v>0</v>
      </c>
      <c r="BY43" s="136">
        <v>0</v>
      </c>
      <c r="BZ43" s="136">
        <v>6231.6736919999994</v>
      </c>
      <c r="CA43" s="112">
        <v>1</v>
      </c>
      <c r="CF43" s="62" t="s">
        <v>205</v>
      </c>
    </row>
    <row r="44" spans="1:84" ht="12" customHeight="1" x14ac:dyDescent="0.25">
      <c r="A44" s="126" t="e">
        <v>#REF!</v>
      </c>
      <c r="B44" s="62" t="s">
        <v>204</v>
      </c>
      <c r="C44" s="127">
        <v>758.99</v>
      </c>
      <c r="D44" s="141">
        <v>758.99</v>
      </c>
      <c r="E44" s="141">
        <v>0</v>
      </c>
      <c r="F44" s="141">
        <v>99.8</v>
      </c>
      <c r="G44" s="126" t="s">
        <v>24</v>
      </c>
      <c r="H44" s="129">
        <v>9</v>
      </c>
      <c r="I44" s="129" t="s">
        <v>8</v>
      </c>
      <c r="J44" s="142">
        <v>20.440000000000001</v>
      </c>
      <c r="K44" s="130">
        <v>3.11</v>
      </c>
      <c r="L44" s="130">
        <v>4.0599999999999996</v>
      </c>
      <c r="M44" s="130">
        <v>7</v>
      </c>
      <c r="N44" s="130">
        <v>4</v>
      </c>
      <c r="O44" s="130">
        <v>2.0499999999999998</v>
      </c>
      <c r="P44" s="130">
        <v>0</v>
      </c>
      <c r="Q44" s="130">
        <v>0</v>
      </c>
      <c r="R44" s="130">
        <v>0.22</v>
      </c>
      <c r="S44" s="132">
        <v>40</v>
      </c>
      <c r="T44" s="132">
        <v>0</v>
      </c>
      <c r="U44" s="132">
        <v>0</v>
      </c>
      <c r="V44" s="130">
        <v>0</v>
      </c>
      <c r="W44" s="132">
        <v>42.3</v>
      </c>
      <c r="X44" s="132">
        <v>2604.04</v>
      </c>
      <c r="Y44" s="130">
        <v>6.92</v>
      </c>
      <c r="Z44" s="133">
        <v>0</v>
      </c>
      <c r="AA44" s="130">
        <v>6.73</v>
      </c>
      <c r="AB44" s="130">
        <v>10.67</v>
      </c>
      <c r="AC44" s="130">
        <v>14</v>
      </c>
      <c r="AD44" s="131">
        <v>93082.533599999995</v>
      </c>
      <c r="AE44" s="130">
        <v>14162.753400000001</v>
      </c>
      <c r="AF44" s="130">
        <v>18488.996399999996</v>
      </c>
      <c r="AG44" s="130">
        <v>31877.58</v>
      </c>
      <c r="AH44" s="130">
        <v>18215.760000000002</v>
      </c>
      <c r="AI44" s="130">
        <v>9335.5769999999993</v>
      </c>
      <c r="AJ44" s="130">
        <v>0</v>
      </c>
      <c r="AK44" s="130">
        <v>0</v>
      </c>
      <c r="AL44" s="130">
        <v>1001.8668</v>
      </c>
      <c r="AN44" s="134">
        <v>26.91</v>
      </c>
      <c r="AO44" s="192">
        <v>7.81</v>
      </c>
      <c r="AP44" s="193"/>
      <c r="AQ44" s="134">
        <v>8.4499999999999993</v>
      </c>
      <c r="AR44" s="134">
        <v>1.53</v>
      </c>
      <c r="AS44" s="134">
        <v>0.18</v>
      </c>
      <c r="AT44" s="134">
        <v>0.48</v>
      </c>
      <c r="AU44" s="134">
        <v>4.93</v>
      </c>
      <c r="AV44" s="134">
        <v>2.6</v>
      </c>
      <c r="AW44" s="134">
        <v>0</v>
      </c>
      <c r="AX44" s="134">
        <v>0</v>
      </c>
      <c r="AY44" s="134">
        <v>0</v>
      </c>
      <c r="AZ44" s="135">
        <v>0.93</v>
      </c>
      <c r="BA44" s="134">
        <v>30.48903</v>
      </c>
      <c r="BB44" s="192">
        <v>8.8487299999999998</v>
      </c>
      <c r="BC44" s="193">
        <v>0</v>
      </c>
      <c r="BD44" s="134">
        <v>9.5738499999999984</v>
      </c>
      <c r="BE44" s="134">
        <v>1.73349</v>
      </c>
      <c r="BF44" s="134">
        <v>0.20393999999999998</v>
      </c>
      <c r="BG44" s="134">
        <v>0.54383999999999999</v>
      </c>
      <c r="BH44" s="134">
        <v>5.5856899999999996</v>
      </c>
      <c r="BI44" s="134">
        <v>2.9458000000000002</v>
      </c>
      <c r="BJ44" s="134">
        <v>0</v>
      </c>
      <c r="BK44" s="134">
        <v>0</v>
      </c>
      <c r="BL44" s="134">
        <v>0</v>
      </c>
      <c r="BM44" s="135">
        <v>1.05369</v>
      </c>
      <c r="BN44" s="136">
        <v>272257.53059699998</v>
      </c>
      <c r="BO44" s="194">
        <v>79016.399627000006</v>
      </c>
      <c r="BP44" s="194">
        <v>0</v>
      </c>
      <c r="BQ44" s="136">
        <v>85491.495114999998</v>
      </c>
      <c r="BR44" s="136">
        <v>15479.525151</v>
      </c>
      <c r="BS44" s="136">
        <v>1821.1206059999997</v>
      </c>
      <c r="BT44" s="136">
        <v>4856.3216160000002</v>
      </c>
      <c r="BU44" s="136">
        <v>49878.469931</v>
      </c>
      <c r="BV44" s="136">
        <v>26305.075420000001</v>
      </c>
      <c r="BW44" s="136">
        <v>0</v>
      </c>
      <c r="BX44" s="136">
        <v>0</v>
      </c>
      <c r="BY44" s="136">
        <v>0</v>
      </c>
      <c r="BZ44" s="136">
        <v>9409.1231309999985</v>
      </c>
      <c r="CA44" s="112">
        <v>1</v>
      </c>
      <c r="CF44" s="62" t="s">
        <v>204</v>
      </c>
    </row>
    <row r="45" spans="1:84" ht="12" customHeight="1" x14ac:dyDescent="0.2">
      <c r="A45" s="126" t="e">
        <v>#REF!</v>
      </c>
      <c r="B45" s="184" t="s">
        <v>461</v>
      </c>
      <c r="C45" s="127">
        <v>5789.9398064828247</v>
      </c>
      <c r="D45" s="141">
        <v>5758.6998064828249</v>
      </c>
      <c r="E45" s="141">
        <v>31.24</v>
      </c>
      <c r="F45" s="141">
        <v>1030.1199999999999</v>
      </c>
      <c r="G45" s="126" t="s">
        <v>22</v>
      </c>
      <c r="H45" s="129">
        <v>3</v>
      </c>
      <c r="I45" s="129" t="s">
        <v>21</v>
      </c>
      <c r="J45" s="131">
        <v>45.06</v>
      </c>
      <c r="K45" s="130">
        <v>5.0999999999999996</v>
      </c>
      <c r="L45" s="130">
        <v>8.6300000000000008</v>
      </c>
      <c r="M45" s="130">
        <v>13.43</v>
      </c>
      <c r="N45" s="130">
        <v>6.91</v>
      </c>
      <c r="O45" s="130">
        <v>3.15</v>
      </c>
      <c r="P45" s="130">
        <v>1.81</v>
      </c>
      <c r="Q45" s="130">
        <v>5.77</v>
      </c>
      <c r="R45" s="130">
        <v>0.26</v>
      </c>
      <c r="S45" s="132">
        <v>40</v>
      </c>
      <c r="T45" s="132">
        <v>40</v>
      </c>
      <c r="U45" s="132">
        <v>2604.04</v>
      </c>
      <c r="V45" s="130">
        <v>195.98199600000001</v>
      </c>
      <c r="W45" s="132">
        <v>42.3</v>
      </c>
      <c r="X45" s="132">
        <v>2604.04</v>
      </c>
      <c r="Y45" s="130">
        <v>7.85</v>
      </c>
      <c r="Z45" s="133">
        <v>0</v>
      </c>
      <c r="AA45" s="130">
        <v>6.73</v>
      </c>
      <c r="AB45" s="130">
        <v>10.67</v>
      </c>
      <c r="AC45" s="130">
        <v>14</v>
      </c>
      <c r="AD45" s="131">
        <v>1565368.1260806965</v>
      </c>
      <c r="AE45" s="130">
        <v>177172.1580783744</v>
      </c>
      <c r="AF45" s="130">
        <v>299803.08317968069</v>
      </c>
      <c r="AG45" s="130">
        <v>466553.34960638598</v>
      </c>
      <c r="AH45" s="130">
        <v>240050.90437677794</v>
      </c>
      <c r="AI45" s="130">
        <v>109429.86234252539</v>
      </c>
      <c r="AJ45" s="130">
        <v>62878.746298403479</v>
      </c>
      <c r="AK45" s="130">
        <v>200447.71610043535</v>
      </c>
      <c r="AL45" s="130">
        <v>9032.3060981132076</v>
      </c>
      <c r="AN45" s="134">
        <v>48.44</v>
      </c>
      <c r="AO45" s="134">
        <v>18.489999999999998</v>
      </c>
      <c r="AP45" s="134"/>
      <c r="AQ45" s="134">
        <v>6.67</v>
      </c>
      <c r="AR45" s="134">
        <v>1.53</v>
      </c>
      <c r="AS45" s="134">
        <v>0.32</v>
      </c>
      <c r="AT45" s="134">
        <v>0.87</v>
      </c>
      <c r="AU45" s="134">
        <v>5.01</v>
      </c>
      <c r="AV45" s="134">
        <v>4.99</v>
      </c>
      <c r="AW45" s="134">
        <v>2.7</v>
      </c>
      <c r="AX45" s="134">
        <v>6.46</v>
      </c>
      <c r="AY45" s="134">
        <v>0.47</v>
      </c>
      <c r="AZ45" s="135">
        <v>0.93</v>
      </c>
      <c r="BA45" s="134">
        <v>54.88252</v>
      </c>
      <c r="BB45" s="192">
        <v>20.949169999999999</v>
      </c>
      <c r="BC45" s="193">
        <v>0</v>
      </c>
      <c r="BD45" s="134">
        <v>7.5571100000000007</v>
      </c>
      <c r="BE45" s="134">
        <v>1.7334900000000002</v>
      </c>
      <c r="BF45" s="134">
        <v>0.36256000000000005</v>
      </c>
      <c r="BG45" s="134">
        <v>0.98571000000000009</v>
      </c>
      <c r="BH45" s="134">
        <v>5.6763300000000001</v>
      </c>
      <c r="BI45" s="134">
        <v>5.65367</v>
      </c>
      <c r="BJ45" s="134">
        <v>3.0591000000000004</v>
      </c>
      <c r="BK45" s="134">
        <v>7.3191800000000002</v>
      </c>
      <c r="BL45" s="134">
        <v>0.53250999999999993</v>
      </c>
      <c r="BM45" s="135">
        <v>1.05369</v>
      </c>
      <c r="BN45" s="136">
        <v>3738594.2407329534</v>
      </c>
      <c r="BO45" s="194">
        <v>1427056.3070014927</v>
      </c>
      <c r="BP45" s="194">
        <v>0</v>
      </c>
      <c r="BQ45" s="136">
        <v>514789.91712817509</v>
      </c>
      <c r="BR45" s="136">
        <v>118085.24335923656</v>
      </c>
      <c r="BS45" s="136">
        <v>24697.567238533138</v>
      </c>
      <c r="BT45" s="136">
        <v>67146.510929761978</v>
      </c>
      <c r="BU45" s="136">
        <v>386671.28707828443</v>
      </c>
      <c r="BV45" s="136">
        <v>385127.68912587612</v>
      </c>
      <c r="BW45" s="136">
        <v>208385.72357512338</v>
      </c>
      <c r="BX45" s="136">
        <v>498582.1386278877</v>
      </c>
      <c r="BY45" s="136">
        <v>36274.551881595537</v>
      </c>
      <c r="BZ45" s="136">
        <v>71777.304786986919</v>
      </c>
      <c r="CA45" s="112">
        <v>1</v>
      </c>
      <c r="CF45" s="184" t="s">
        <v>461</v>
      </c>
    </row>
    <row r="46" spans="1:84" ht="12" customHeight="1" x14ac:dyDescent="0.2">
      <c r="A46" s="126" t="e">
        <v>#REF!</v>
      </c>
      <c r="B46" s="184" t="s">
        <v>463</v>
      </c>
      <c r="C46" s="127">
        <v>5804.9</v>
      </c>
      <c r="D46" s="141">
        <v>5804.9</v>
      </c>
      <c r="E46" s="141">
        <v>0</v>
      </c>
      <c r="F46" s="141">
        <v>1032.78</v>
      </c>
      <c r="G46" s="126" t="s">
        <v>22</v>
      </c>
      <c r="H46" s="129">
        <v>3</v>
      </c>
      <c r="I46" s="129" t="s">
        <v>21</v>
      </c>
      <c r="J46" s="131">
        <v>45.06</v>
      </c>
      <c r="K46" s="130">
        <v>5.0999999999999996</v>
      </c>
      <c r="L46" s="130">
        <v>8.6300000000000008</v>
      </c>
      <c r="M46" s="130">
        <v>13.43</v>
      </c>
      <c r="N46" s="130">
        <v>6.91</v>
      </c>
      <c r="O46" s="130">
        <v>3.15</v>
      </c>
      <c r="P46" s="130">
        <v>1.81</v>
      </c>
      <c r="Q46" s="130">
        <v>5.77</v>
      </c>
      <c r="R46" s="130">
        <v>0.26</v>
      </c>
      <c r="S46" s="132">
        <v>40</v>
      </c>
      <c r="T46" s="132">
        <v>40</v>
      </c>
      <c r="U46" s="132">
        <v>2604.04</v>
      </c>
      <c r="V46" s="130">
        <v>195.98199600000001</v>
      </c>
      <c r="W46" s="132">
        <v>42.3</v>
      </c>
      <c r="X46" s="132">
        <v>2604.04</v>
      </c>
      <c r="Y46" s="130">
        <v>7.85</v>
      </c>
      <c r="Z46" s="133">
        <v>0</v>
      </c>
      <c r="AA46" s="130">
        <v>6.73</v>
      </c>
      <c r="AB46" s="130">
        <v>10.67</v>
      </c>
      <c r="AC46" s="130">
        <v>14</v>
      </c>
      <c r="AD46" s="131">
        <v>1569412.764</v>
      </c>
      <c r="AE46" s="130">
        <v>177629.93999999997</v>
      </c>
      <c r="AF46" s="130">
        <v>300577.72200000001</v>
      </c>
      <c r="AG46" s="130">
        <v>467758.842</v>
      </c>
      <c r="AH46" s="130">
        <v>240671.15399999998</v>
      </c>
      <c r="AI46" s="130">
        <v>109712.60999999999</v>
      </c>
      <c r="AJ46" s="130">
        <v>63041.213999999993</v>
      </c>
      <c r="AK46" s="130">
        <v>200965.63799999998</v>
      </c>
      <c r="AL46" s="130">
        <v>9055.6440000000002</v>
      </c>
      <c r="AN46" s="134">
        <v>48.44</v>
      </c>
      <c r="AO46" s="134">
        <v>18.489999999999998</v>
      </c>
      <c r="AP46" s="134"/>
      <c r="AQ46" s="134">
        <v>6.67</v>
      </c>
      <c r="AR46" s="134">
        <v>1.53</v>
      </c>
      <c r="AS46" s="134">
        <v>0.32</v>
      </c>
      <c r="AT46" s="134">
        <v>0.87</v>
      </c>
      <c r="AU46" s="134">
        <v>5.01</v>
      </c>
      <c r="AV46" s="134">
        <v>4.99</v>
      </c>
      <c r="AW46" s="134">
        <v>2.7</v>
      </c>
      <c r="AX46" s="134">
        <v>6.46</v>
      </c>
      <c r="AY46" s="134">
        <v>0.47</v>
      </c>
      <c r="AZ46" s="135">
        <v>0.93</v>
      </c>
      <c r="BA46" s="134">
        <v>54.88252</v>
      </c>
      <c r="BB46" s="192">
        <v>20.949169999999999</v>
      </c>
      <c r="BC46" s="193">
        <v>0</v>
      </c>
      <c r="BD46" s="134">
        <v>7.5571100000000007</v>
      </c>
      <c r="BE46" s="134">
        <v>1.7334900000000002</v>
      </c>
      <c r="BF46" s="134">
        <v>0.36256000000000005</v>
      </c>
      <c r="BG46" s="134">
        <v>0.98571000000000009</v>
      </c>
      <c r="BH46" s="134">
        <v>5.6763300000000001</v>
      </c>
      <c r="BI46" s="134">
        <v>5.65367</v>
      </c>
      <c r="BJ46" s="134">
        <v>3.0591000000000004</v>
      </c>
      <c r="BK46" s="134">
        <v>7.3191800000000002</v>
      </c>
      <c r="BL46" s="134">
        <v>0.53250999999999993</v>
      </c>
      <c r="BM46" s="135">
        <v>1.05369</v>
      </c>
      <c r="BN46" s="136">
        <v>3748254.1154799997</v>
      </c>
      <c r="BO46" s="194">
        <v>1430743.5713299997</v>
      </c>
      <c r="BP46" s="194">
        <v>0</v>
      </c>
      <c r="BQ46" s="136">
        <v>516120.04439</v>
      </c>
      <c r="BR46" s="136">
        <v>118390.35500999998</v>
      </c>
      <c r="BS46" s="136">
        <v>24761.381439999997</v>
      </c>
      <c r="BT46" s="136">
        <v>67320.005789999996</v>
      </c>
      <c r="BU46" s="136">
        <v>387670.37816999998</v>
      </c>
      <c r="BV46" s="136">
        <v>386122.79183</v>
      </c>
      <c r="BW46" s="136">
        <v>208924.15590000001</v>
      </c>
      <c r="BX46" s="136">
        <v>499870.38782</v>
      </c>
      <c r="BY46" s="136">
        <v>36368.278989999992</v>
      </c>
      <c r="BZ46" s="136">
        <v>71962.764809999993</v>
      </c>
      <c r="CA46" s="112">
        <v>1</v>
      </c>
      <c r="CF46" s="184" t="s">
        <v>463</v>
      </c>
    </row>
    <row r="47" spans="1:84" ht="12" customHeight="1" x14ac:dyDescent="0.25">
      <c r="A47" s="126" t="e">
        <v>#REF!</v>
      </c>
      <c r="B47" s="62" t="s">
        <v>201</v>
      </c>
      <c r="C47" s="127">
        <v>10302.899999999998</v>
      </c>
      <c r="D47" s="141">
        <v>9629.5999999999985</v>
      </c>
      <c r="E47" s="141">
        <v>673.3</v>
      </c>
      <c r="F47" s="141">
        <v>1358.8</v>
      </c>
      <c r="G47" s="126" t="s">
        <v>22</v>
      </c>
      <c r="H47" s="129">
        <v>1</v>
      </c>
      <c r="I47" s="129" t="s">
        <v>21</v>
      </c>
      <c r="J47" s="131">
        <v>44.8</v>
      </c>
      <c r="K47" s="130">
        <v>5.0999999999999996</v>
      </c>
      <c r="L47" s="130">
        <v>8.6300000000000008</v>
      </c>
      <c r="M47" s="130">
        <v>13.43</v>
      </c>
      <c r="N47" s="130">
        <v>6.91</v>
      </c>
      <c r="O47" s="130">
        <v>3.15</v>
      </c>
      <c r="P47" s="130">
        <v>1.81</v>
      </c>
      <c r="Q47" s="130">
        <v>5.77</v>
      </c>
      <c r="R47" s="130">
        <v>0</v>
      </c>
      <c r="S47" s="132">
        <v>40</v>
      </c>
      <c r="T47" s="132">
        <v>40</v>
      </c>
      <c r="U47" s="132">
        <v>2604.04</v>
      </c>
      <c r="V47" s="130">
        <v>195.98199600000001</v>
      </c>
      <c r="W47" s="132">
        <v>42.3</v>
      </c>
      <c r="X47" s="132">
        <v>2604.04</v>
      </c>
      <c r="Y47" s="130">
        <v>0</v>
      </c>
      <c r="Z47" s="133">
        <v>0</v>
      </c>
      <c r="AA47" s="130">
        <v>5.05</v>
      </c>
      <c r="AB47" s="130">
        <v>10.67</v>
      </c>
      <c r="AC47" s="130">
        <v>14</v>
      </c>
      <c r="AD47" s="131">
        <v>2769419.5199999991</v>
      </c>
      <c r="AE47" s="130">
        <v>315268.73999999993</v>
      </c>
      <c r="AF47" s="130">
        <v>533484.16199999989</v>
      </c>
      <c r="AG47" s="130">
        <v>830207.6819999998</v>
      </c>
      <c r="AH47" s="130">
        <v>427158.23399999994</v>
      </c>
      <c r="AI47" s="130">
        <v>194724.80999999994</v>
      </c>
      <c r="AJ47" s="130">
        <v>111889.49399999998</v>
      </c>
      <c r="AK47" s="130">
        <v>356686.39799999993</v>
      </c>
      <c r="AL47" s="130">
        <v>0</v>
      </c>
      <c r="AN47" s="134">
        <v>48.16</v>
      </c>
      <c r="AO47" s="192">
        <v>18.649999999999999</v>
      </c>
      <c r="AP47" s="193"/>
      <c r="AQ47" s="134">
        <v>7.16</v>
      </c>
      <c r="AR47" s="134">
        <v>1.53</v>
      </c>
      <c r="AS47" s="134">
        <v>0.32</v>
      </c>
      <c r="AT47" s="134">
        <v>0.87</v>
      </c>
      <c r="AU47" s="134">
        <v>5.01</v>
      </c>
      <c r="AV47" s="134">
        <v>4.99</v>
      </c>
      <c r="AW47" s="134">
        <v>2.7</v>
      </c>
      <c r="AX47" s="134">
        <v>6.46</v>
      </c>
      <c r="AY47" s="134">
        <v>0.47</v>
      </c>
      <c r="AZ47" s="135">
        <v>0</v>
      </c>
      <c r="BA47" s="134">
        <v>54.565279999999994</v>
      </c>
      <c r="BB47" s="192">
        <v>21.130449999999996</v>
      </c>
      <c r="BC47" s="193">
        <v>0</v>
      </c>
      <c r="BD47" s="134">
        <v>8.1122800000000002</v>
      </c>
      <c r="BE47" s="134">
        <v>1.7334900000000002</v>
      </c>
      <c r="BF47" s="134">
        <v>0.36255999999999999</v>
      </c>
      <c r="BG47" s="134">
        <v>0.98570999999999998</v>
      </c>
      <c r="BH47" s="134">
        <v>5.6763299999999992</v>
      </c>
      <c r="BI47" s="134">
        <v>5.6536700000000009</v>
      </c>
      <c r="BJ47" s="134">
        <v>3.0591000000000004</v>
      </c>
      <c r="BK47" s="134">
        <v>7.3191800000000002</v>
      </c>
      <c r="BL47" s="134">
        <v>0.53250999999999993</v>
      </c>
      <c r="BM47" s="135">
        <v>0</v>
      </c>
      <c r="BN47" s="136">
        <v>6614181.5611199969</v>
      </c>
      <c r="BO47" s="194">
        <v>2561347.3030499993</v>
      </c>
      <c r="BP47" s="194">
        <v>0</v>
      </c>
      <c r="BQ47" s="136">
        <v>983337.62411999982</v>
      </c>
      <c r="BR47" s="136">
        <v>210126.61520999996</v>
      </c>
      <c r="BS47" s="136">
        <v>43948.05023999999</v>
      </c>
      <c r="BT47" s="136">
        <v>119483.76158999997</v>
      </c>
      <c r="BU47" s="136">
        <v>688061.66156999988</v>
      </c>
      <c r="BV47" s="136">
        <v>685314.90842999995</v>
      </c>
      <c r="BW47" s="136">
        <v>370811.67389999999</v>
      </c>
      <c r="BX47" s="136">
        <v>887201.26421999978</v>
      </c>
      <c r="BY47" s="136">
        <v>64548.698789999973</v>
      </c>
      <c r="BZ47" s="136">
        <v>0</v>
      </c>
      <c r="CA47" s="112">
        <v>1</v>
      </c>
      <c r="CF47" s="62" t="s">
        <v>201</v>
      </c>
    </row>
    <row r="48" spans="1:84" ht="12" customHeight="1" x14ac:dyDescent="0.25">
      <c r="A48" s="126" t="e">
        <v>#REF!</v>
      </c>
      <c r="B48" s="62" t="s">
        <v>200</v>
      </c>
      <c r="C48" s="127">
        <v>4904.3</v>
      </c>
      <c r="D48" s="141">
        <v>4904.3</v>
      </c>
      <c r="E48" s="141">
        <v>0</v>
      </c>
      <c r="F48" s="141">
        <v>536.79999999999995</v>
      </c>
      <c r="G48" s="126" t="s">
        <v>22</v>
      </c>
      <c r="H48" s="129">
        <v>1</v>
      </c>
      <c r="I48" s="129" t="s">
        <v>21</v>
      </c>
      <c r="J48" s="131">
        <v>44.8</v>
      </c>
      <c r="K48" s="130">
        <v>5.0999999999999996</v>
      </c>
      <c r="L48" s="130">
        <v>8.6300000000000008</v>
      </c>
      <c r="M48" s="130">
        <v>13.43</v>
      </c>
      <c r="N48" s="130">
        <v>6.91</v>
      </c>
      <c r="O48" s="130">
        <v>3.15</v>
      </c>
      <c r="P48" s="130">
        <v>1.81</v>
      </c>
      <c r="Q48" s="130">
        <v>5.77</v>
      </c>
      <c r="R48" s="130">
        <v>0</v>
      </c>
      <c r="S48" s="132">
        <v>40</v>
      </c>
      <c r="T48" s="132">
        <v>40</v>
      </c>
      <c r="U48" s="132">
        <v>2604.04</v>
      </c>
      <c r="V48" s="130">
        <v>195.98199600000001</v>
      </c>
      <c r="W48" s="132">
        <v>42.3</v>
      </c>
      <c r="X48" s="132">
        <v>2604.04</v>
      </c>
      <c r="Y48" s="130">
        <v>0</v>
      </c>
      <c r="Z48" s="133">
        <v>0</v>
      </c>
      <c r="AA48" s="130">
        <v>5.05</v>
      </c>
      <c r="AB48" s="130">
        <v>10.67</v>
      </c>
      <c r="AC48" s="130">
        <v>14</v>
      </c>
      <c r="AD48" s="131">
        <v>1318275.8399999999</v>
      </c>
      <c r="AE48" s="130">
        <v>150071.58000000002</v>
      </c>
      <c r="AF48" s="130">
        <v>253944.65400000004</v>
      </c>
      <c r="AG48" s="130">
        <v>395188.49399999995</v>
      </c>
      <c r="AH48" s="130">
        <v>203332.27800000002</v>
      </c>
      <c r="AI48" s="130">
        <v>92691.27</v>
      </c>
      <c r="AJ48" s="130">
        <v>53260.698000000004</v>
      </c>
      <c r="AK48" s="130">
        <v>169786.86599999998</v>
      </c>
      <c r="AL48" s="130">
        <v>0</v>
      </c>
      <c r="AN48" s="134">
        <v>48.16</v>
      </c>
      <c r="AO48" s="192">
        <v>18.649999999999999</v>
      </c>
      <c r="AP48" s="193"/>
      <c r="AQ48" s="134">
        <v>7.16</v>
      </c>
      <c r="AR48" s="134">
        <v>1.53</v>
      </c>
      <c r="AS48" s="134">
        <v>0.32</v>
      </c>
      <c r="AT48" s="134">
        <v>0.87</v>
      </c>
      <c r="AU48" s="134">
        <v>5.01</v>
      </c>
      <c r="AV48" s="134">
        <v>4.99</v>
      </c>
      <c r="AW48" s="134">
        <v>2.7</v>
      </c>
      <c r="AX48" s="134">
        <v>6.46</v>
      </c>
      <c r="AY48" s="134">
        <v>0.47</v>
      </c>
      <c r="AZ48" s="135">
        <v>0</v>
      </c>
      <c r="BA48" s="134">
        <v>54.565279999999994</v>
      </c>
      <c r="BB48" s="192">
        <v>21.130449999999996</v>
      </c>
      <c r="BC48" s="193">
        <v>0</v>
      </c>
      <c r="BD48" s="134">
        <v>8.1122800000000002</v>
      </c>
      <c r="BE48" s="134">
        <v>1.7334900000000002</v>
      </c>
      <c r="BF48" s="134">
        <v>0.36255999999999999</v>
      </c>
      <c r="BG48" s="134">
        <v>0.98570999999999998</v>
      </c>
      <c r="BH48" s="134">
        <v>5.6763299999999992</v>
      </c>
      <c r="BI48" s="134">
        <v>5.6536700000000009</v>
      </c>
      <c r="BJ48" s="134">
        <v>3.0591000000000004</v>
      </c>
      <c r="BK48" s="134">
        <v>7.3191800000000002</v>
      </c>
      <c r="BL48" s="134">
        <v>0.53250999999999993</v>
      </c>
      <c r="BM48" s="135">
        <v>0</v>
      </c>
      <c r="BN48" s="136">
        <v>3148427.2030400001</v>
      </c>
      <c r="BO48" s="194">
        <v>1219231.04935</v>
      </c>
      <c r="BP48" s="194">
        <v>0</v>
      </c>
      <c r="BQ48" s="136">
        <v>468080.12404000002</v>
      </c>
      <c r="BR48" s="136">
        <v>100022.70807000001</v>
      </c>
      <c r="BS48" s="136">
        <v>20919.782080000001</v>
      </c>
      <c r="BT48" s="136">
        <v>56875.657529999997</v>
      </c>
      <c r="BU48" s="136">
        <v>327525.33818999998</v>
      </c>
      <c r="BV48" s="136">
        <v>326217.85181000008</v>
      </c>
      <c r="BW48" s="136">
        <v>176510.66130000004</v>
      </c>
      <c r="BX48" s="136">
        <v>422318.10074000002</v>
      </c>
      <c r="BY48" s="136">
        <v>30725.929929999995</v>
      </c>
      <c r="BZ48" s="136">
        <v>0</v>
      </c>
      <c r="CA48" s="112">
        <v>1</v>
      </c>
      <c r="CF48" s="62" t="s">
        <v>200</v>
      </c>
    </row>
    <row r="49" spans="1:84" ht="12" customHeight="1" x14ac:dyDescent="0.25">
      <c r="A49" s="126" t="e">
        <v>#REF!</v>
      </c>
      <c r="B49" s="62" t="s">
        <v>199</v>
      </c>
      <c r="C49" s="127">
        <v>3072.3</v>
      </c>
      <c r="D49" s="141">
        <v>3018.9</v>
      </c>
      <c r="E49" s="141">
        <v>53.4</v>
      </c>
      <c r="F49" s="141">
        <v>530.6</v>
      </c>
      <c r="G49" s="126" t="s">
        <v>24</v>
      </c>
      <c r="H49" s="129">
        <v>3</v>
      </c>
      <c r="I49" s="129" t="s">
        <v>8</v>
      </c>
      <c r="J49" s="142">
        <v>36.75</v>
      </c>
      <c r="K49" s="130">
        <v>4.0199999999999996</v>
      </c>
      <c r="L49" s="130">
        <v>7</v>
      </c>
      <c r="M49" s="130">
        <v>11</v>
      </c>
      <c r="N49" s="130">
        <v>5.4</v>
      </c>
      <c r="O49" s="130">
        <v>2.67</v>
      </c>
      <c r="P49" s="130">
        <v>1.54</v>
      </c>
      <c r="Q49" s="130">
        <v>4.9000000000000004</v>
      </c>
      <c r="R49" s="130">
        <v>0.22</v>
      </c>
      <c r="S49" s="132">
        <v>40</v>
      </c>
      <c r="T49" s="132">
        <v>40</v>
      </c>
      <c r="U49" s="132">
        <v>2604.04</v>
      </c>
      <c r="V49" s="130">
        <v>195.98199600000001</v>
      </c>
      <c r="W49" s="132">
        <v>42.3</v>
      </c>
      <c r="X49" s="132">
        <v>2604.04</v>
      </c>
      <c r="Y49" s="130">
        <v>7.85</v>
      </c>
      <c r="Z49" s="133">
        <v>0</v>
      </c>
      <c r="AA49" s="130">
        <v>6.73</v>
      </c>
      <c r="AB49" s="130">
        <v>10.67</v>
      </c>
      <c r="AC49" s="130">
        <v>14</v>
      </c>
      <c r="AD49" s="131">
        <v>677442.15</v>
      </c>
      <c r="AE49" s="130">
        <v>74103.875999999989</v>
      </c>
      <c r="AF49" s="130">
        <v>129036.6</v>
      </c>
      <c r="AG49" s="130">
        <v>202771.80000000002</v>
      </c>
      <c r="AH49" s="130">
        <v>99542.520000000019</v>
      </c>
      <c r="AI49" s="130">
        <v>49218.246000000006</v>
      </c>
      <c r="AJ49" s="130">
        <v>28388.052000000003</v>
      </c>
      <c r="AK49" s="130">
        <v>90325.62000000001</v>
      </c>
      <c r="AL49" s="130">
        <v>4055.4360000000006</v>
      </c>
      <c r="AM49" s="112" t="s">
        <v>8</v>
      </c>
      <c r="AN49" s="134">
        <v>39.51</v>
      </c>
      <c r="AO49" s="134">
        <v>4.3219102040816324</v>
      </c>
      <c r="AP49" s="134">
        <v>7.5257142857142849</v>
      </c>
      <c r="AQ49" s="134">
        <v>11.826122448979591</v>
      </c>
      <c r="AR49" s="134"/>
      <c r="AS49" s="134"/>
      <c r="AT49" s="134"/>
      <c r="AU49" s="134">
        <v>5.8055510204081635</v>
      </c>
      <c r="AV49" s="134">
        <v>2.8705224489795915</v>
      </c>
      <c r="AW49" s="134">
        <v>1.6556571428571427</v>
      </c>
      <c r="AX49" s="134">
        <v>5.2679999999999998</v>
      </c>
      <c r="AY49" s="134"/>
      <c r="AZ49" s="135">
        <v>0.23652244897959185</v>
      </c>
      <c r="BA49" s="134">
        <v>39.51</v>
      </c>
      <c r="BB49" s="134">
        <v>4.3219102040816324</v>
      </c>
      <c r="BC49" s="134">
        <v>7.5257142857142849</v>
      </c>
      <c r="BD49" s="134">
        <v>11.826122448979591</v>
      </c>
      <c r="BE49" s="134">
        <v>0</v>
      </c>
      <c r="BF49" s="134">
        <v>0</v>
      </c>
      <c r="BG49" s="134">
        <v>0</v>
      </c>
      <c r="BH49" s="134">
        <v>5.8055510204081635</v>
      </c>
      <c r="BI49" s="134">
        <v>2.8705224489795915</v>
      </c>
      <c r="BJ49" s="134">
        <v>1.6556571428571427</v>
      </c>
      <c r="BK49" s="134">
        <v>5.2679999999999998</v>
      </c>
      <c r="BL49" s="134">
        <v>0</v>
      </c>
      <c r="BM49" s="135">
        <v>0.23652244897959182</v>
      </c>
      <c r="BN49" s="136">
        <v>1456638.8760000002</v>
      </c>
      <c r="BO49" s="136">
        <v>159338.45663999999</v>
      </c>
      <c r="BP49" s="136">
        <v>277455.02400000003</v>
      </c>
      <c r="BQ49" s="136">
        <v>436000.75200000004</v>
      </c>
      <c r="BR49" s="136">
        <v>0</v>
      </c>
      <c r="BS49" s="136">
        <v>0</v>
      </c>
      <c r="BT49" s="136">
        <v>0</v>
      </c>
      <c r="BU49" s="136">
        <v>214036.73280000003</v>
      </c>
      <c r="BV49" s="136">
        <v>105829.27344</v>
      </c>
      <c r="BW49" s="136">
        <v>61040.105279999996</v>
      </c>
      <c r="BX49" s="136">
        <v>194218.51680000001</v>
      </c>
      <c r="BY49" s="136">
        <v>0</v>
      </c>
      <c r="BZ49" s="136">
        <v>8720.0150400000002</v>
      </c>
      <c r="CA49" s="143">
        <v>2</v>
      </c>
      <c r="CF49" s="62" t="s">
        <v>199</v>
      </c>
    </row>
    <row r="50" spans="1:84" ht="12" customHeight="1" x14ac:dyDescent="0.25">
      <c r="A50" s="126" t="e">
        <v>#REF!</v>
      </c>
      <c r="B50" s="62" t="s">
        <v>198</v>
      </c>
      <c r="C50" s="127">
        <v>4398.8</v>
      </c>
      <c r="D50" s="141">
        <v>3854.6</v>
      </c>
      <c r="E50" s="141">
        <v>544.20000000000005</v>
      </c>
      <c r="F50" s="141">
        <v>1214.2</v>
      </c>
      <c r="G50" s="126" t="s">
        <v>24</v>
      </c>
      <c r="H50" s="129">
        <v>1</v>
      </c>
      <c r="I50" s="129" t="s">
        <v>8</v>
      </c>
      <c r="J50" s="142">
        <v>36.54</v>
      </c>
      <c r="K50" s="130">
        <v>4.03</v>
      </c>
      <c r="L50" s="130">
        <v>7</v>
      </c>
      <c r="M50" s="130">
        <v>11</v>
      </c>
      <c r="N50" s="130">
        <v>5.4</v>
      </c>
      <c r="O50" s="130">
        <v>2.67</v>
      </c>
      <c r="P50" s="130">
        <v>1.54</v>
      </c>
      <c r="Q50" s="130">
        <v>4.9000000000000004</v>
      </c>
      <c r="R50" s="130">
        <v>0</v>
      </c>
      <c r="S50" s="132">
        <v>40</v>
      </c>
      <c r="T50" s="132">
        <v>40</v>
      </c>
      <c r="U50" s="132">
        <v>2604.04</v>
      </c>
      <c r="V50" s="130">
        <v>195.98199600000001</v>
      </c>
      <c r="W50" s="132">
        <v>42.3</v>
      </c>
      <c r="X50" s="132">
        <v>2604.04</v>
      </c>
      <c r="Y50" s="130">
        <v>0</v>
      </c>
      <c r="Z50" s="133">
        <v>0</v>
      </c>
      <c r="AA50" s="130">
        <v>5.05</v>
      </c>
      <c r="AB50" s="130">
        <v>10.67</v>
      </c>
      <c r="AC50" s="130">
        <v>14</v>
      </c>
      <c r="AD50" s="131">
        <v>964392.91200000001</v>
      </c>
      <c r="AE50" s="130">
        <v>106362.984</v>
      </c>
      <c r="AF50" s="130">
        <v>184749.6</v>
      </c>
      <c r="AG50" s="130">
        <v>290320.80000000005</v>
      </c>
      <c r="AH50" s="130">
        <v>142521.12000000002</v>
      </c>
      <c r="AI50" s="130">
        <v>70468.775999999998</v>
      </c>
      <c r="AJ50" s="130">
        <v>40644.911999999997</v>
      </c>
      <c r="AK50" s="130">
        <v>129324.72000000002</v>
      </c>
      <c r="AL50" s="130">
        <v>0</v>
      </c>
      <c r="AM50" s="112" t="s">
        <v>8</v>
      </c>
      <c r="AN50" s="134">
        <v>39.28</v>
      </c>
      <c r="AO50" s="134">
        <v>4.3321948549534763</v>
      </c>
      <c r="AP50" s="134">
        <v>7.5249042145593874</v>
      </c>
      <c r="AQ50" s="134">
        <v>11.824849480021895</v>
      </c>
      <c r="AR50" s="134"/>
      <c r="AS50" s="134"/>
      <c r="AT50" s="134"/>
      <c r="AU50" s="134">
        <v>5.8049261083743851</v>
      </c>
      <c r="AV50" s="134">
        <v>2.870213464696223</v>
      </c>
      <c r="AW50" s="134">
        <v>1.6554789272030652</v>
      </c>
      <c r="AX50" s="134">
        <v>5.267432950191572</v>
      </c>
      <c r="AY50" s="134"/>
      <c r="AZ50" s="135">
        <v>0</v>
      </c>
      <c r="BA50" s="134">
        <v>39.28</v>
      </c>
      <c r="BB50" s="134">
        <v>4.3321948549534763</v>
      </c>
      <c r="BC50" s="134">
        <v>7.5249042145593874</v>
      </c>
      <c r="BD50" s="134">
        <v>11.824849480021895</v>
      </c>
      <c r="BE50" s="134">
        <v>0</v>
      </c>
      <c r="BF50" s="134">
        <v>0</v>
      </c>
      <c r="BG50" s="134">
        <v>0</v>
      </c>
      <c r="BH50" s="134">
        <v>5.8049261083743851</v>
      </c>
      <c r="BI50" s="134">
        <v>2.870213464696223</v>
      </c>
      <c r="BJ50" s="134">
        <v>1.6554789272030652</v>
      </c>
      <c r="BK50" s="134">
        <v>5.267432950191572</v>
      </c>
      <c r="BL50" s="134">
        <v>0</v>
      </c>
      <c r="BM50" s="135">
        <v>0</v>
      </c>
      <c r="BN50" s="136">
        <v>2073418.3680000002</v>
      </c>
      <c r="BO50" s="136">
        <v>228677.50473563228</v>
      </c>
      <c r="BP50" s="136">
        <v>397206.58390804601</v>
      </c>
      <c r="BQ50" s="136">
        <v>624181.7747126437</v>
      </c>
      <c r="BR50" s="136">
        <v>0</v>
      </c>
      <c r="BS50" s="136">
        <v>0</v>
      </c>
      <c r="BT50" s="136">
        <v>0</v>
      </c>
      <c r="BU50" s="136">
        <v>306416.50758620695</v>
      </c>
      <c r="BV50" s="136">
        <v>151505.93986206895</v>
      </c>
      <c r="BW50" s="136">
        <v>87385.448459770123</v>
      </c>
      <c r="BX50" s="136">
        <v>278044.60873563227</v>
      </c>
      <c r="BY50" s="136">
        <v>0</v>
      </c>
      <c r="BZ50" s="136">
        <v>0</v>
      </c>
      <c r="CA50" s="143">
        <v>2</v>
      </c>
      <c r="CF50" s="62" t="s">
        <v>198</v>
      </c>
    </row>
    <row r="51" spans="1:84" ht="12" customHeight="1" x14ac:dyDescent="0.25">
      <c r="A51" s="126" t="e">
        <v>#REF!</v>
      </c>
      <c r="B51" s="62" t="s">
        <v>197</v>
      </c>
      <c r="C51" s="127">
        <v>7902.2</v>
      </c>
      <c r="D51" s="141">
        <v>7770.8</v>
      </c>
      <c r="E51" s="141">
        <v>131.4</v>
      </c>
      <c r="F51" s="141">
        <v>1429.18</v>
      </c>
      <c r="G51" s="126" t="s">
        <v>24</v>
      </c>
      <c r="H51" s="129">
        <v>3</v>
      </c>
      <c r="I51" s="129" t="s">
        <v>8</v>
      </c>
      <c r="J51" s="142">
        <v>36.75</v>
      </c>
      <c r="K51" s="130">
        <v>4.0199999999999996</v>
      </c>
      <c r="L51" s="130">
        <v>7</v>
      </c>
      <c r="M51" s="130">
        <v>11</v>
      </c>
      <c r="N51" s="130">
        <v>5.4</v>
      </c>
      <c r="O51" s="130">
        <v>2.67</v>
      </c>
      <c r="P51" s="130">
        <v>1.54</v>
      </c>
      <c r="Q51" s="130">
        <v>4.9000000000000004</v>
      </c>
      <c r="R51" s="130">
        <v>0.22</v>
      </c>
      <c r="S51" s="132">
        <v>40</v>
      </c>
      <c r="T51" s="132">
        <v>40</v>
      </c>
      <c r="U51" s="132">
        <v>2604.04</v>
      </c>
      <c r="V51" s="130">
        <v>195.98199600000001</v>
      </c>
      <c r="W51" s="132">
        <v>42.3</v>
      </c>
      <c r="X51" s="132">
        <v>2604.04</v>
      </c>
      <c r="Y51" s="130">
        <v>7.85</v>
      </c>
      <c r="Z51" s="133">
        <v>0</v>
      </c>
      <c r="AA51" s="130">
        <v>6.73</v>
      </c>
      <c r="AB51" s="130">
        <v>10.67</v>
      </c>
      <c r="AC51" s="130">
        <v>14</v>
      </c>
      <c r="AD51" s="131">
        <v>1742435.0999999999</v>
      </c>
      <c r="AE51" s="130">
        <v>190601.06399999998</v>
      </c>
      <c r="AF51" s="130">
        <v>331892.40000000002</v>
      </c>
      <c r="AG51" s="130">
        <v>521545.19999999995</v>
      </c>
      <c r="AH51" s="130">
        <v>256031.28000000003</v>
      </c>
      <c r="AI51" s="130">
        <v>126593.24400000001</v>
      </c>
      <c r="AJ51" s="130">
        <v>73016.328000000009</v>
      </c>
      <c r="AK51" s="130">
        <v>232324.68</v>
      </c>
      <c r="AL51" s="130">
        <v>10430.903999999999</v>
      </c>
      <c r="AM51" s="112" t="s">
        <v>8</v>
      </c>
      <c r="AN51" s="134">
        <v>39.51</v>
      </c>
      <c r="AO51" s="134">
        <v>4.3219102040816324</v>
      </c>
      <c r="AP51" s="134">
        <v>7.5257142857142849</v>
      </c>
      <c r="AQ51" s="134">
        <v>11.826122448979591</v>
      </c>
      <c r="AR51" s="134"/>
      <c r="AS51" s="134"/>
      <c r="AT51" s="134"/>
      <c r="AU51" s="134">
        <v>5.8055510204081635</v>
      </c>
      <c r="AV51" s="134">
        <v>2.8705224489795915</v>
      </c>
      <c r="AW51" s="134">
        <v>1.6556571428571427</v>
      </c>
      <c r="AX51" s="134">
        <v>5.2679999999999998</v>
      </c>
      <c r="AY51" s="134"/>
      <c r="AZ51" s="135">
        <v>0.23652244897959185</v>
      </c>
      <c r="BA51" s="134">
        <v>39.51</v>
      </c>
      <c r="BB51" s="134">
        <v>4.3219102040816324</v>
      </c>
      <c r="BC51" s="134">
        <v>7.5257142857142849</v>
      </c>
      <c r="BD51" s="134">
        <v>11.826122448979591</v>
      </c>
      <c r="BE51" s="134">
        <v>0</v>
      </c>
      <c r="BF51" s="134">
        <v>0</v>
      </c>
      <c r="BG51" s="134">
        <v>0</v>
      </c>
      <c r="BH51" s="134">
        <v>5.8055510204081635</v>
      </c>
      <c r="BI51" s="134">
        <v>2.8705224489795915</v>
      </c>
      <c r="BJ51" s="134">
        <v>1.6556571428571427</v>
      </c>
      <c r="BK51" s="134">
        <v>5.2679999999999998</v>
      </c>
      <c r="BL51" s="134">
        <v>0</v>
      </c>
      <c r="BM51" s="135">
        <v>0.23652244897959182</v>
      </c>
      <c r="BN51" s="136">
        <v>3746591.0640000002</v>
      </c>
      <c r="BO51" s="136">
        <v>409831.18577632651</v>
      </c>
      <c r="BP51" s="136">
        <v>713636.39314285712</v>
      </c>
      <c r="BQ51" s="136">
        <v>1121428.6177959184</v>
      </c>
      <c r="BR51" s="136">
        <v>0</v>
      </c>
      <c r="BS51" s="136">
        <v>0</v>
      </c>
      <c r="BT51" s="136">
        <v>0</v>
      </c>
      <c r="BU51" s="136">
        <v>550519.50328163267</v>
      </c>
      <c r="BV51" s="136">
        <v>272201.30995591835</v>
      </c>
      <c r="BW51" s="136">
        <v>157000.00649142856</v>
      </c>
      <c r="BX51" s="136">
        <v>499545.47519999999</v>
      </c>
      <c r="BY51" s="136">
        <v>0</v>
      </c>
      <c r="BZ51" s="136">
        <v>22428.572355918364</v>
      </c>
      <c r="CA51" s="143">
        <v>2</v>
      </c>
      <c r="CF51" s="62" t="s">
        <v>197</v>
      </c>
    </row>
    <row r="52" spans="1:84" ht="12" customHeight="1" x14ac:dyDescent="0.25">
      <c r="A52" s="126" t="e">
        <v>#REF!</v>
      </c>
      <c r="B52" s="62" t="s">
        <v>196</v>
      </c>
      <c r="C52" s="127">
        <v>6108.4400000000005</v>
      </c>
      <c r="D52" s="141">
        <v>5292.14</v>
      </c>
      <c r="E52" s="141">
        <v>816.3</v>
      </c>
      <c r="F52" s="141">
        <v>984.8</v>
      </c>
      <c r="G52" s="126" t="s">
        <v>24</v>
      </c>
      <c r="H52" s="129">
        <v>1</v>
      </c>
      <c r="I52" s="129" t="s">
        <v>8</v>
      </c>
      <c r="J52" s="142">
        <v>36.54</v>
      </c>
      <c r="K52" s="130">
        <v>4.03</v>
      </c>
      <c r="L52" s="130">
        <v>7</v>
      </c>
      <c r="M52" s="130">
        <v>11</v>
      </c>
      <c r="N52" s="130">
        <v>5.4</v>
      </c>
      <c r="O52" s="130">
        <v>2.67</v>
      </c>
      <c r="P52" s="130">
        <v>1.54</v>
      </c>
      <c r="Q52" s="130">
        <v>4.9000000000000004</v>
      </c>
      <c r="R52" s="130">
        <v>0</v>
      </c>
      <c r="S52" s="132">
        <v>40</v>
      </c>
      <c r="T52" s="132">
        <v>40</v>
      </c>
      <c r="U52" s="132">
        <v>2604.04</v>
      </c>
      <c r="V52" s="130">
        <v>195.98199600000001</v>
      </c>
      <c r="W52" s="132">
        <v>42.3</v>
      </c>
      <c r="X52" s="132">
        <v>2604.04</v>
      </c>
      <c r="Y52" s="130">
        <v>0</v>
      </c>
      <c r="Z52" s="133">
        <v>0</v>
      </c>
      <c r="AA52" s="130">
        <v>5.05</v>
      </c>
      <c r="AB52" s="130">
        <v>10.67</v>
      </c>
      <c r="AC52" s="130">
        <v>14</v>
      </c>
      <c r="AD52" s="131">
        <v>1339214.3856000002</v>
      </c>
      <c r="AE52" s="130">
        <v>147702.07920000004</v>
      </c>
      <c r="AF52" s="130">
        <v>256554.48</v>
      </c>
      <c r="AG52" s="130">
        <v>403157.04000000004</v>
      </c>
      <c r="AH52" s="130">
        <v>197913.45600000006</v>
      </c>
      <c r="AI52" s="130">
        <v>97857.208800000008</v>
      </c>
      <c r="AJ52" s="130">
        <v>56441.9856</v>
      </c>
      <c r="AK52" s="130">
        <v>179588.13600000003</v>
      </c>
      <c r="AL52" s="130">
        <v>0</v>
      </c>
      <c r="AM52" s="112" t="s">
        <v>8</v>
      </c>
      <c r="AN52" s="134">
        <v>39.28</v>
      </c>
      <c r="AO52" s="134">
        <v>4.3321948549534763</v>
      </c>
      <c r="AP52" s="134">
        <v>7.5249042145593874</v>
      </c>
      <c r="AQ52" s="134">
        <v>11.824849480021895</v>
      </c>
      <c r="AR52" s="134"/>
      <c r="AS52" s="134"/>
      <c r="AT52" s="134"/>
      <c r="AU52" s="134">
        <v>5.8049261083743851</v>
      </c>
      <c r="AV52" s="134">
        <v>2.870213464696223</v>
      </c>
      <c r="AW52" s="134">
        <v>1.6554789272030652</v>
      </c>
      <c r="AX52" s="134">
        <v>5.267432950191572</v>
      </c>
      <c r="AY52" s="134"/>
      <c r="AZ52" s="135">
        <v>0</v>
      </c>
      <c r="BA52" s="134">
        <v>39.28</v>
      </c>
      <c r="BB52" s="134">
        <v>4.3321948549534763</v>
      </c>
      <c r="BC52" s="134">
        <v>7.5249042145593874</v>
      </c>
      <c r="BD52" s="134">
        <v>11.824849480021895</v>
      </c>
      <c r="BE52" s="134">
        <v>0</v>
      </c>
      <c r="BF52" s="134">
        <v>0</v>
      </c>
      <c r="BG52" s="134">
        <v>0</v>
      </c>
      <c r="BH52" s="134">
        <v>5.8049261083743851</v>
      </c>
      <c r="BI52" s="134">
        <v>2.870213464696223</v>
      </c>
      <c r="BJ52" s="134">
        <v>1.6554789272030652</v>
      </c>
      <c r="BK52" s="134">
        <v>5.267432950191572</v>
      </c>
      <c r="BL52" s="134">
        <v>0</v>
      </c>
      <c r="BM52" s="135">
        <v>0</v>
      </c>
      <c r="BN52" s="136">
        <v>2879274.2784000002</v>
      </c>
      <c r="BO52" s="136">
        <v>317555.42807750421</v>
      </c>
      <c r="BP52" s="136">
        <v>551585.11080459773</v>
      </c>
      <c r="BQ52" s="136">
        <v>866776.60269293934</v>
      </c>
      <c r="BR52" s="136">
        <v>0</v>
      </c>
      <c r="BS52" s="136">
        <v>0</v>
      </c>
      <c r="BT52" s="136">
        <v>0</v>
      </c>
      <c r="BU52" s="136">
        <v>425508.51404926117</v>
      </c>
      <c r="BV52" s="136">
        <v>210390.32083546798</v>
      </c>
      <c r="BW52" s="136">
        <v>121348.72437701152</v>
      </c>
      <c r="BX52" s="136">
        <v>386109.57756321854</v>
      </c>
      <c r="BY52" s="136">
        <v>0</v>
      </c>
      <c r="BZ52" s="136">
        <v>0</v>
      </c>
      <c r="CA52" s="143">
        <v>2</v>
      </c>
      <c r="CF52" s="62" t="s">
        <v>196</v>
      </c>
    </row>
    <row r="53" spans="1:84" ht="12" customHeight="1" x14ac:dyDescent="0.25">
      <c r="A53" s="126" t="e">
        <v>#REF!</v>
      </c>
      <c r="B53" s="62" t="s">
        <v>195</v>
      </c>
      <c r="C53" s="127">
        <v>5301.46</v>
      </c>
      <c r="D53" s="141">
        <v>5301.46</v>
      </c>
      <c r="E53" s="141">
        <v>0</v>
      </c>
      <c r="F53" s="141">
        <v>996.3</v>
      </c>
      <c r="G53" s="126" t="s">
        <v>24</v>
      </c>
      <c r="H53" s="129">
        <v>1</v>
      </c>
      <c r="I53" s="129" t="s">
        <v>8</v>
      </c>
      <c r="J53" s="142">
        <v>36.54</v>
      </c>
      <c r="K53" s="130">
        <v>4.03</v>
      </c>
      <c r="L53" s="130">
        <v>7</v>
      </c>
      <c r="M53" s="130">
        <v>11</v>
      </c>
      <c r="N53" s="130">
        <v>5.4</v>
      </c>
      <c r="O53" s="130">
        <v>2.67</v>
      </c>
      <c r="P53" s="130">
        <v>1.54</v>
      </c>
      <c r="Q53" s="130">
        <v>4.9000000000000004</v>
      </c>
      <c r="R53" s="130">
        <v>0</v>
      </c>
      <c r="S53" s="132">
        <v>40</v>
      </c>
      <c r="T53" s="132">
        <v>40</v>
      </c>
      <c r="U53" s="132">
        <v>2604.04</v>
      </c>
      <c r="V53" s="130">
        <v>195.98199600000001</v>
      </c>
      <c r="W53" s="132">
        <v>42.3</v>
      </c>
      <c r="X53" s="132">
        <v>2604.04</v>
      </c>
      <c r="Y53" s="130">
        <v>0</v>
      </c>
      <c r="Z53" s="133">
        <v>0</v>
      </c>
      <c r="AA53" s="130">
        <v>5.05</v>
      </c>
      <c r="AB53" s="130">
        <v>10.67</v>
      </c>
      <c r="AC53" s="130">
        <v>14</v>
      </c>
      <c r="AD53" s="131">
        <v>1162292.0903999999</v>
      </c>
      <c r="AE53" s="130">
        <v>128189.30280000002</v>
      </c>
      <c r="AF53" s="130">
        <v>222661.32</v>
      </c>
      <c r="AG53" s="130">
        <v>349896.36</v>
      </c>
      <c r="AH53" s="130">
        <v>171767.304</v>
      </c>
      <c r="AI53" s="130">
        <v>84929.389200000005</v>
      </c>
      <c r="AJ53" s="130">
        <v>48985.490400000002</v>
      </c>
      <c r="AK53" s="130">
        <v>155862.924</v>
      </c>
      <c r="AL53" s="130">
        <v>0</v>
      </c>
      <c r="AM53" s="112" t="s">
        <v>8</v>
      </c>
      <c r="AN53" s="134">
        <v>39.28</v>
      </c>
      <c r="AO53" s="134">
        <v>4.3321948549534763</v>
      </c>
      <c r="AP53" s="134">
        <v>7.5249042145593874</v>
      </c>
      <c r="AQ53" s="134">
        <v>11.824849480021895</v>
      </c>
      <c r="AR53" s="134"/>
      <c r="AS53" s="134"/>
      <c r="AT53" s="134"/>
      <c r="AU53" s="134">
        <v>5.8049261083743851</v>
      </c>
      <c r="AV53" s="134">
        <v>2.870213464696223</v>
      </c>
      <c r="AW53" s="134">
        <v>1.6554789272030652</v>
      </c>
      <c r="AX53" s="134">
        <v>5.267432950191572</v>
      </c>
      <c r="AY53" s="134"/>
      <c r="AZ53" s="135">
        <v>0</v>
      </c>
      <c r="BA53" s="134">
        <v>39.28</v>
      </c>
      <c r="BB53" s="134">
        <v>4.3321948549534763</v>
      </c>
      <c r="BC53" s="134">
        <v>7.5249042145593874</v>
      </c>
      <c r="BD53" s="134">
        <v>11.824849480021895</v>
      </c>
      <c r="BE53" s="134">
        <v>0</v>
      </c>
      <c r="BF53" s="134">
        <v>0</v>
      </c>
      <c r="BG53" s="134">
        <v>0</v>
      </c>
      <c r="BH53" s="134">
        <v>5.8049261083743851</v>
      </c>
      <c r="BI53" s="134">
        <v>2.870213464696223</v>
      </c>
      <c r="BJ53" s="134">
        <v>1.6554789272030652</v>
      </c>
      <c r="BK53" s="134">
        <v>5.267432950191572</v>
      </c>
      <c r="BL53" s="134">
        <v>0</v>
      </c>
      <c r="BM53" s="135">
        <v>0</v>
      </c>
      <c r="BN53" s="136">
        <v>2498896.1856</v>
      </c>
      <c r="BO53" s="136">
        <v>275603.49282889994</v>
      </c>
      <c r="BP53" s="136">
        <v>478715.74436781608</v>
      </c>
      <c r="BQ53" s="136">
        <v>752267.59829228243</v>
      </c>
      <c r="BR53" s="136">
        <v>0</v>
      </c>
      <c r="BS53" s="136">
        <v>0</v>
      </c>
      <c r="BT53" s="136">
        <v>0</v>
      </c>
      <c r="BU53" s="136">
        <v>369295.00279802963</v>
      </c>
      <c r="BV53" s="136">
        <v>182595.86249458126</v>
      </c>
      <c r="BW53" s="136">
        <v>105317.46376091955</v>
      </c>
      <c r="BX53" s="136">
        <v>335101.02105747134</v>
      </c>
      <c r="BY53" s="136">
        <v>0</v>
      </c>
      <c r="BZ53" s="136">
        <v>0</v>
      </c>
      <c r="CA53" s="143">
        <v>2</v>
      </c>
      <c r="CF53" s="62" t="s">
        <v>195</v>
      </c>
    </row>
    <row r="54" spans="1:84" ht="12" customHeight="1" x14ac:dyDescent="0.25">
      <c r="A54" s="126" t="e">
        <v>#REF!</v>
      </c>
      <c r="B54" s="62" t="s">
        <v>194</v>
      </c>
      <c r="C54" s="127">
        <v>5275.3899999999967</v>
      </c>
      <c r="D54" s="141">
        <v>5275.3899999999967</v>
      </c>
      <c r="E54" s="141">
        <v>0</v>
      </c>
      <c r="F54" s="141">
        <v>932.6</v>
      </c>
      <c r="G54" s="126" t="s">
        <v>24</v>
      </c>
      <c r="H54" s="129">
        <v>1</v>
      </c>
      <c r="I54" s="129" t="s">
        <v>8</v>
      </c>
      <c r="J54" s="142">
        <v>36.54</v>
      </c>
      <c r="K54" s="130">
        <v>4.03</v>
      </c>
      <c r="L54" s="130">
        <v>7</v>
      </c>
      <c r="M54" s="130">
        <v>11</v>
      </c>
      <c r="N54" s="130">
        <v>5.4</v>
      </c>
      <c r="O54" s="130">
        <v>2.67</v>
      </c>
      <c r="P54" s="130">
        <v>1.54</v>
      </c>
      <c r="Q54" s="130">
        <v>4.9000000000000004</v>
      </c>
      <c r="R54" s="130">
        <v>0</v>
      </c>
      <c r="S54" s="132">
        <v>40</v>
      </c>
      <c r="T54" s="132">
        <v>40</v>
      </c>
      <c r="U54" s="132">
        <v>2604.04</v>
      </c>
      <c r="V54" s="130">
        <v>195.98199600000001</v>
      </c>
      <c r="W54" s="132">
        <v>42.3</v>
      </c>
      <c r="X54" s="132">
        <v>2604.04</v>
      </c>
      <c r="Y54" s="130">
        <v>0</v>
      </c>
      <c r="Z54" s="133">
        <v>0</v>
      </c>
      <c r="AA54" s="130">
        <v>5.05</v>
      </c>
      <c r="AB54" s="130">
        <v>10.67</v>
      </c>
      <c r="AC54" s="130">
        <v>14</v>
      </c>
      <c r="AD54" s="131">
        <v>1156576.5035999992</v>
      </c>
      <c r="AE54" s="130">
        <v>127558.93019999994</v>
      </c>
      <c r="AF54" s="130">
        <v>221566.37999999983</v>
      </c>
      <c r="AG54" s="130">
        <v>348175.73999999976</v>
      </c>
      <c r="AH54" s="130">
        <v>170922.63599999991</v>
      </c>
      <c r="AI54" s="130">
        <v>84511.747799999954</v>
      </c>
      <c r="AJ54" s="130">
        <v>48744.603599999973</v>
      </c>
      <c r="AK54" s="130">
        <v>155096.4659999999</v>
      </c>
      <c r="AL54" s="130">
        <v>0</v>
      </c>
      <c r="AM54" s="112" t="s">
        <v>8</v>
      </c>
      <c r="AN54" s="134">
        <v>39.28</v>
      </c>
      <c r="AO54" s="134">
        <v>4.3321948549534763</v>
      </c>
      <c r="AP54" s="134">
        <v>7.5249042145593874</v>
      </c>
      <c r="AQ54" s="134">
        <v>11.824849480021895</v>
      </c>
      <c r="AR54" s="134"/>
      <c r="AS54" s="134"/>
      <c r="AT54" s="134"/>
      <c r="AU54" s="134">
        <v>5.8049261083743851</v>
      </c>
      <c r="AV54" s="134">
        <v>2.870213464696223</v>
      </c>
      <c r="AW54" s="134">
        <v>1.6554789272030652</v>
      </c>
      <c r="AX54" s="134">
        <v>5.267432950191572</v>
      </c>
      <c r="AY54" s="134"/>
      <c r="AZ54" s="135">
        <v>0</v>
      </c>
      <c r="BA54" s="134">
        <v>39.28</v>
      </c>
      <c r="BB54" s="134">
        <v>4.3321948549534763</v>
      </c>
      <c r="BC54" s="134">
        <v>7.5249042145593874</v>
      </c>
      <c r="BD54" s="134">
        <v>11.824849480021895</v>
      </c>
      <c r="BE54" s="134">
        <v>0</v>
      </c>
      <c r="BF54" s="134">
        <v>0</v>
      </c>
      <c r="BG54" s="134">
        <v>0</v>
      </c>
      <c r="BH54" s="134">
        <v>5.8049261083743851</v>
      </c>
      <c r="BI54" s="134">
        <v>2.870213464696223</v>
      </c>
      <c r="BJ54" s="134">
        <v>1.6554789272030652</v>
      </c>
      <c r="BK54" s="134">
        <v>5.267432950191572</v>
      </c>
      <c r="BL54" s="134">
        <v>0</v>
      </c>
      <c r="BM54" s="135">
        <v>0</v>
      </c>
      <c r="BN54" s="136">
        <v>2486607.8303999989</v>
      </c>
      <c r="BO54" s="136">
        <v>274248.20899047609</v>
      </c>
      <c r="BP54" s="136">
        <v>476361.65333333303</v>
      </c>
      <c r="BQ54" s="136">
        <v>748568.31238095195</v>
      </c>
      <c r="BR54" s="136">
        <v>0</v>
      </c>
      <c r="BS54" s="136">
        <v>0</v>
      </c>
      <c r="BT54" s="136">
        <v>0</v>
      </c>
      <c r="BU54" s="136">
        <v>367478.98971428553</v>
      </c>
      <c r="BV54" s="136">
        <v>181697.94491428559</v>
      </c>
      <c r="BW54" s="136">
        <v>104799.56373333327</v>
      </c>
      <c r="BX54" s="136">
        <v>333453.15733333322</v>
      </c>
      <c r="BY54" s="136">
        <v>0</v>
      </c>
      <c r="BZ54" s="136">
        <v>0</v>
      </c>
      <c r="CA54" s="143">
        <v>2</v>
      </c>
      <c r="CF54" s="62" t="s">
        <v>194</v>
      </c>
    </row>
    <row r="55" spans="1:84" ht="12" customHeight="1" x14ac:dyDescent="0.25">
      <c r="A55" s="126" t="e">
        <v>#REF!</v>
      </c>
      <c r="B55" s="62" t="s">
        <v>193</v>
      </c>
      <c r="C55" s="127">
        <v>4404.8</v>
      </c>
      <c r="D55" s="141">
        <v>4242.8</v>
      </c>
      <c r="E55" s="141">
        <v>162</v>
      </c>
      <c r="F55" s="141">
        <v>1118.2</v>
      </c>
      <c r="G55" s="126" t="s">
        <v>22</v>
      </c>
      <c r="H55" s="129">
        <v>1</v>
      </c>
      <c r="I55" s="129" t="s">
        <v>21</v>
      </c>
      <c r="J55" s="131">
        <v>44.8</v>
      </c>
      <c r="K55" s="130">
        <v>5.0999999999999996</v>
      </c>
      <c r="L55" s="130">
        <v>8.6300000000000008</v>
      </c>
      <c r="M55" s="130">
        <v>13.43</v>
      </c>
      <c r="N55" s="130">
        <v>6.91</v>
      </c>
      <c r="O55" s="130">
        <v>3.15</v>
      </c>
      <c r="P55" s="130">
        <v>1.81</v>
      </c>
      <c r="Q55" s="130">
        <v>5.77</v>
      </c>
      <c r="R55" s="130">
        <v>0</v>
      </c>
      <c r="S55" s="132">
        <v>40</v>
      </c>
      <c r="T55" s="132">
        <v>40</v>
      </c>
      <c r="U55" s="132">
        <v>2604.04</v>
      </c>
      <c r="V55" s="130">
        <v>195.98199600000001</v>
      </c>
      <c r="W55" s="132">
        <v>42.3</v>
      </c>
      <c r="X55" s="132">
        <v>2604.04</v>
      </c>
      <c r="Y55" s="130">
        <v>0</v>
      </c>
      <c r="Z55" s="133">
        <v>0</v>
      </c>
      <c r="AA55" s="130">
        <v>5.05</v>
      </c>
      <c r="AB55" s="130">
        <v>10.67</v>
      </c>
      <c r="AC55" s="130">
        <v>14</v>
      </c>
      <c r="AD55" s="131">
        <v>1184010.24</v>
      </c>
      <c r="AE55" s="130">
        <v>134786.88</v>
      </c>
      <c r="AF55" s="130">
        <v>228080.54400000005</v>
      </c>
      <c r="AG55" s="130">
        <v>354938.78399999999</v>
      </c>
      <c r="AH55" s="130">
        <v>182623.008</v>
      </c>
      <c r="AI55" s="130">
        <v>83250.720000000001</v>
      </c>
      <c r="AJ55" s="130">
        <v>47836.128000000004</v>
      </c>
      <c r="AK55" s="130">
        <v>152494.17600000001</v>
      </c>
      <c r="AL55" s="130">
        <v>0</v>
      </c>
      <c r="AM55" s="112" t="s">
        <v>8</v>
      </c>
      <c r="AN55" s="134">
        <v>44.8</v>
      </c>
      <c r="AO55" s="134">
        <v>5.0999999999999996</v>
      </c>
      <c r="AP55" s="134">
        <v>8.6300000000000008</v>
      </c>
      <c r="AQ55" s="134">
        <v>13.43</v>
      </c>
      <c r="AR55" s="134"/>
      <c r="AS55" s="134"/>
      <c r="AT55" s="134"/>
      <c r="AU55" s="134">
        <v>6.91</v>
      </c>
      <c r="AV55" s="134">
        <v>3.15</v>
      </c>
      <c r="AW55" s="134">
        <v>1.81</v>
      </c>
      <c r="AX55" s="134">
        <v>5.7699999999999987</v>
      </c>
      <c r="AY55" s="134"/>
      <c r="AZ55" s="135">
        <v>0</v>
      </c>
      <c r="BA55" s="134">
        <v>44.8</v>
      </c>
      <c r="BB55" s="134">
        <v>5.0999999999999996</v>
      </c>
      <c r="BC55" s="134">
        <v>8.6300000000000008</v>
      </c>
      <c r="BD55" s="134">
        <v>13.43</v>
      </c>
      <c r="BE55" s="134">
        <v>0</v>
      </c>
      <c r="BF55" s="134">
        <v>0</v>
      </c>
      <c r="BG55" s="134">
        <v>0</v>
      </c>
      <c r="BH55" s="134">
        <v>6.91</v>
      </c>
      <c r="BI55" s="134">
        <v>3.1499999999999995</v>
      </c>
      <c r="BJ55" s="134">
        <v>1.81</v>
      </c>
      <c r="BK55" s="134">
        <v>5.7699999999999987</v>
      </c>
      <c r="BL55" s="134">
        <v>0</v>
      </c>
      <c r="BM55" s="135">
        <v>0</v>
      </c>
      <c r="BN55" s="136">
        <v>2368020.48</v>
      </c>
      <c r="BO55" s="136">
        <v>269573.76000000001</v>
      </c>
      <c r="BP55" s="136">
        <v>456161.08800000011</v>
      </c>
      <c r="BQ55" s="136">
        <v>709877.56800000009</v>
      </c>
      <c r="BR55" s="136">
        <v>0</v>
      </c>
      <c r="BS55" s="136">
        <v>0</v>
      </c>
      <c r="BT55" s="136">
        <v>0</v>
      </c>
      <c r="BU55" s="136">
        <v>365246.01599999995</v>
      </c>
      <c r="BV55" s="136">
        <v>166501.43999999997</v>
      </c>
      <c r="BW55" s="136">
        <v>95672.256000000008</v>
      </c>
      <c r="BX55" s="136">
        <v>304988.35199999996</v>
      </c>
      <c r="BY55" s="136">
        <v>0</v>
      </c>
      <c r="BZ55" s="136">
        <v>0</v>
      </c>
      <c r="CA55" s="143">
        <v>2</v>
      </c>
      <c r="CF55" s="62" t="s">
        <v>193</v>
      </c>
    </row>
    <row r="56" spans="1:84" ht="12" customHeight="1" x14ac:dyDescent="0.25">
      <c r="A56" s="126" t="e">
        <v>#REF!</v>
      </c>
      <c r="B56" s="62" t="s">
        <v>192</v>
      </c>
      <c r="C56" s="127">
        <v>3066.8</v>
      </c>
      <c r="D56" s="141">
        <v>3066.8</v>
      </c>
      <c r="E56" s="141">
        <v>0</v>
      </c>
      <c r="F56" s="141">
        <v>397.54</v>
      </c>
      <c r="G56" s="126" t="s">
        <v>44</v>
      </c>
      <c r="H56" s="129">
        <v>3</v>
      </c>
      <c r="I56" s="129" t="s">
        <v>21</v>
      </c>
      <c r="J56" s="131">
        <v>45.06</v>
      </c>
      <c r="K56" s="130">
        <v>5.0999999999999996</v>
      </c>
      <c r="L56" s="130">
        <v>8.6300000000000008</v>
      </c>
      <c r="M56" s="130">
        <v>13.43</v>
      </c>
      <c r="N56" s="130">
        <v>6.91</v>
      </c>
      <c r="O56" s="130">
        <v>3.15</v>
      </c>
      <c r="P56" s="130">
        <v>1.81</v>
      </c>
      <c r="Q56" s="130">
        <v>5.77</v>
      </c>
      <c r="R56" s="130">
        <v>0.26</v>
      </c>
      <c r="S56" s="132">
        <v>40</v>
      </c>
      <c r="T56" s="132">
        <v>40</v>
      </c>
      <c r="U56" s="132">
        <v>2604.04</v>
      </c>
      <c r="V56" s="130">
        <v>195.98199600000001</v>
      </c>
      <c r="W56" s="132">
        <v>42.3</v>
      </c>
      <c r="X56" s="132">
        <v>2604.04</v>
      </c>
      <c r="Y56" s="130">
        <v>7.85</v>
      </c>
      <c r="Z56" s="133">
        <v>0</v>
      </c>
      <c r="AA56" s="130">
        <v>6.73</v>
      </c>
      <c r="AB56" s="130">
        <v>10.67</v>
      </c>
      <c r="AC56" s="130">
        <v>14</v>
      </c>
      <c r="AD56" s="131">
        <v>829140.04799999995</v>
      </c>
      <c r="AE56" s="130">
        <v>93844.08</v>
      </c>
      <c r="AF56" s="130">
        <v>158798.90400000004</v>
      </c>
      <c r="AG56" s="130">
        <v>247122.74400000001</v>
      </c>
      <c r="AH56" s="130">
        <v>127149.52800000002</v>
      </c>
      <c r="AI56" s="130">
        <v>57962.520000000004</v>
      </c>
      <c r="AJ56" s="130">
        <v>33305.448000000004</v>
      </c>
      <c r="AK56" s="130">
        <v>106172.61600000001</v>
      </c>
      <c r="AL56" s="130">
        <v>4784.2080000000005</v>
      </c>
      <c r="AN56" s="134">
        <v>48.44</v>
      </c>
      <c r="AO56" s="192">
        <v>18.489999999999998</v>
      </c>
      <c r="AP56" s="193"/>
      <c r="AQ56" s="144">
        <v>6.67</v>
      </c>
      <c r="AR56" s="144">
        <v>1.53</v>
      </c>
      <c r="AS56" s="144">
        <v>0.32</v>
      </c>
      <c r="AT56" s="144">
        <v>0.87</v>
      </c>
      <c r="AU56" s="144">
        <v>5.01</v>
      </c>
      <c r="AV56" s="144">
        <v>4.99</v>
      </c>
      <c r="AW56" s="144">
        <v>2.7</v>
      </c>
      <c r="AX56" s="144">
        <v>6.46</v>
      </c>
      <c r="AY56" s="144">
        <v>0.47</v>
      </c>
      <c r="AZ56" s="145">
        <v>0.93</v>
      </c>
      <c r="BA56" s="134">
        <v>54.88252</v>
      </c>
      <c r="BB56" s="192">
        <v>20.949169999999999</v>
      </c>
      <c r="BC56" s="193">
        <v>0</v>
      </c>
      <c r="BD56" s="144">
        <v>7.5571100000000007</v>
      </c>
      <c r="BE56" s="144">
        <v>1.7334900000000002</v>
      </c>
      <c r="BF56" s="144">
        <v>0.36256000000000005</v>
      </c>
      <c r="BG56" s="144">
        <v>0.98571000000000009</v>
      </c>
      <c r="BH56" s="144">
        <v>5.6763300000000001</v>
      </c>
      <c r="BI56" s="144">
        <v>5.65367</v>
      </c>
      <c r="BJ56" s="144">
        <v>3.0591000000000004</v>
      </c>
      <c r="BK56" s="144">
        <v>7.3191800000000002</v>
      </c>
      <c r="BL56" s="144">
        <v>0.53250999999999993</v>
      </c>
      <c r="BM56" s="145">
        <v>1.05369</v>
      </c>
      <c r="BN56" s="136">
        <v>1980248.7073600003</v>
      </c>
      <c r="BO56" s="194">
        <v>755879.40955999994</v>
      </c>
      <c r="BP56" s="194">
        <v>0</v>
      </c>
      <c r="BQ56" s="136">
        <v>272672.56148000003</v>
      </c>
      <c r="BR56" s="136">
        <v>62547.079320000004</v>
      </c>
      <c r="BS56" s="136">
        <v>13081.742080000002</v>
      </c>
      <c r="BT56" s="136">
        <v>35565.986280000005</v>
      </c>
      <c r="BU56" s="136">
        <v>204811.02444000001</v>
      </c>
      <c r="BV56" s="136">
        <v>203993.41556000002</v>
      </c>
      <c r="BW56" s="136">
        <v>110377.19880000003</v>
      </c>
      <c r="BX56" s="136">
        <v>264087.66824000003</v>
      </c>
      <c r="BY56" s="136">
        <v>19213.808679999998</v>
      </c>
      <c r="BZ56" s="136">
        <v>38018.812919999997</v>
      </c>
      <c r="CA56" s="112">
        <v>1</v>
      </c>
      <c r="CF56" s="62" t="s">
        <v>192</v>
      </c>
    </row>
    <row r="57" spans="1:84" ht="12" customHeight="1" x14ac:dyDescent="0.25">
      <c r="A57" s="126" t="e">
        <v>#REF!</v>
      </c>
      <c r="B57" s="62" t="s">
        <v>191</v>
      </c>
      <c r="C57" s="127">
        <v>3045.4</v>
      </c>
      <c r="D57" s="141">
        <v>2884.8</v>
      </c>
      <c r="E57" s="141">
        <v>160.6</v>
      </c>
      <c r="F57" s="141">
        <v>394.76</v>
      </c>
      <c r="G57" s="126" t="s">
        <v>44</v>
      </c>
      <c r="H57" s="129">
        <v>3</v>
      </c>
      <c r="I57" s="129" t="s">
        <v>21</v>
      </c>
      <c r="J57" s="131">
        <v>45.06</v>
      </c>
      <c r="K57" s="130">
        <v>5.0999999999999996</v>
      </c>
      <c r="L57" s="130">
        <v>8.6300000000000008</v>
      </c>
      <c r="M57" s="130">
        <v>13.43</v>
      </c>
      <c r="N57" s="130">
        <v>6.91</v>
      </c>
      <c r="O57" s="130">
        <v>3.15</v>
      </c>
      <c r="P57" s="130">
        <v>1.81</v>
      </c>
      <c r="Q57" s="130">
        <v>5.77</v>
      </c>
      <c r="R57" s="130">
        <v>0.26</v>
      </c>
      <c r="S57" s="132">
        <v>40</v>
      </c>
      <c r="T57" s="132">
        <v>40</v>
      </c>
      <c r="U57" s="132">
        <v>2604.04</v>
      </c>
      <c r="V57" s="130">
        <v>195.98199600000001</v>
      </c>
      <c r="W57" s="132">
        <v>42.3</v>
      </c>
      <c r="X57" s="132">
        <v>2604.04</v>
      </c>
      <c r="Y57" s="130">
        <v>7.85</v>
      </c>
      <c r="Z57" s="133">
        <v>0</v>
      </c>
      <c r="AA57" s="130">
        <v>6.73</v>
      </c>
      <c r="AB57" s="130">
        <v>10.67</v>
      </c>
      <c r="AC57" s="130">
        <v>14</v>
      </c>
      <c r="AD57" s="131">
        <v>823354.34400000004</v>
      </c>
      <c r="AE57" s="130">
        <v>93189.239999999991</v>
      </c>
      <c r="AF57" s="130">
        <v>157690.81200000003</v>
      </c>
      <c r="AG57" s="130">
        <v>245398.33199999999</v>
      </c>
      <c r="AH57" s="130">
        <v>126262.284</v>
      </c>
      <c r="AI57" s="130">
        <v>57558.06</v>
      </c>
      <c r="AJ57" s="130">
        <v>33073.044000000002</v>
      </c>
      <c r="AK57" s="130">
        <v>105431.74799999999</v>
      </c>
      <c r="AL57" s="130">
        <v>4750.8240000000005</v>
      </c>
      <c r="AN57" s="134">
        <v>48.44</v>
      </c>
      <c r="AO57" s="192">
        <v>18.489999999999998</v>
      </c>
      <c r="AP57" s="193"/>
      <c r="AQ57" s="134">
        <v>6.67</v>
      </c>
      <c r="AR57" s="134">
        <v>1.53</v>
      </c>
      <c r="AS57" s="134">
        <v>0.32</v>
      </c>
      <c r="AT57" s="134">
        <v>0.87</v>
      </c>
      <c r="AU57" s="134">
        <v>5.01</v>
      </c>
      <c r="AV57" s="134">
        <v>4.99</v>
      </c>
      <c r="AW57" s="134">
        <v>2.7</v>
      </c>
      <c r="AX57" s="134">
        <v>6.46</v>
      </c>
      <c r="AY57" s="134">
        <v>0.47</v>
      </c>
      <c r="AZ57" s="135">
        <v>0.93</v>
      </c>
      <c r="BA57" s="134">
        <v>54.88252</v>
      </c>
      <c r="BB57" s="192">
        <v>20.949169999999999</v>
      </c>
      <c r="BC57" s="193">
        <v>0</v>
      </c>
      <c r="BD57" s="134">
        <v>7.5571100000000007</v>
      </c>
      <c r="BE57" s="134">
        <v>1.7334900000000002</v>
      </c>
      <c r="BF57" s="134">
        <v>0.36256000000000005</v>
      </c>
      <c r="BG57" s="134">
        <v>0.98571000000000009</v>
      </c>
      <c r="BH57" s="134">
        <v>5.6763300000000001</v>
      </c>
      <c r="BI57" s="134">
        <v>5.65367</v>
      </c>
      <c r="BJ57" s="134">
        <v>3.0591000000000004</v>
      </c>
      <c r="BK57" s="134">
        <v>7.3191800000000002</v>
      </c>
      <c r="BL57" s="134">
        <v>0.53250999999999993</v>
      </c>
      <c r="BM57" s="135">
        <v>1.05369</v>
      </c>
      <c r="BN57" s="136">
        <v>1966430.6160799998</v>
      </c>
      <c r="BO57" s="194">
        <v>750604.91517999989</v>
      </c>
      <c r="BP57" s="194">
        <v>0</v>
      </c>
      <c r="BQ57" s="136">
        <v>270769.86394000001</v>
      </c>
      <c r="BR57" s="136">
        <v>62110.62846</v>
      </c>
      <c r="BS57" s="136">
        <v>12990.45824</v>
      </c>
      <c r="BT57" s="136">
        <v>35317.808340000003</v>
      </c>
      <c r="BU57" s="136">
        <v>203381.86181999999</v>
      </c>
      <c r="BV57" s="136">
        <v>202569.95818000002</v>
      </c>
      <c r="BW57" s="136">
        <v>109606.99140000003</v>
      </c>
      <c r="BX57" s="136">
        <v>262244.87572000001</v>
      </c>
      <c r="BY57" s="136">
        <v>19079.735539999998</v>
      </c>
      <c r="BZ57" s="136">
        <v>37753.519259999994</v>
      </c>
      <c r="CA57" s="112">
        <v>1</v>
      </c>
      <c r="CF57" s="62" t="s">
        <v>191</v>
      </c>
    </row>
    <row r="58" spans="1:84" ht="12" customHeight="1" x14ac:dyDescent="0.25">
      <c r="A58" s="126" t="e">
        <v>#REF!</v>
      </c>
      <c r="B58" s="62" t="s">
        <v>190</v>
      </c>
      <c r="C58" s="127">
        <v>2826.5</v>
      </c>
      <c r="D58" s="141">
        <v>2826.5</v>
      </c>
      <c r="E58" s="141">
        <v>0</v>
      </c>
      <c r="F58" s="141">
        <v>514.29999999999995</v>
      </c>
      <c r="G58" s="126" t="s">
        <v>53</v>
      </c>
      <c r="H58" s="129">
        <v>3</v>
      </c>
      <c r="I58" s="129" t="s">
        <v>21</v>
      </c>
      <c r="J58" s="131">
        <v>45.06</v>
      </c>
      <c r="K58" s="130">
        <v>5.0999999999999996</v>
      </c>
      <c r="L58" s="130">
        <v>8.6300000000000008</v>
      </c>
      <c r="M58" s="130">
        <v>13.43</v>
      </c>
      <c r="N58" s="130">
        <v>6.91</v>
      </c>
      <c r="O58" s="130">
        <v>3.15</v>
      </c>
      <c r="P58" s="130">
        <v>1.81</v>
      </c>
      <c r="Q58" s="130">
        <v>5.77</v>
      </c>
      <c r="R58" s="130">
        <v>0.26</v>
      </c>
      <c r="S58" s="132">
        <v>40</v>
      </c>
      <c r="T58" s="132">
        <v>40</v>
      </c>
      <c r="U58" s="132">
        <v>2604.04</v>
      </c>
      <c r="V58" s="130">
        <v>195.98199600000001</v>
      </c>
      <c r="W58" s="132">
        <v>42.3</v>
      </c>
      <c r="X58" s="132">
        <v>2604.04</v>
      </c>
      <c r="Y58" s="130">
        <v>7.85</v>
      </c>
      <c r="Z58" s="133">
        <v>0</v>
      </c>
      <c r="AA58" s="130">
        <v>6.73</v>
      </c>
      <c r="AB58" s="130">
        <v>10.67</v>
      </c>
      <c r="AC58" s="130">
        <v>14</v>
      </c>
      <c r="AD58" s="131">
        <v>764172.54</v>
      </c>
      <c r="AE58" s="130">
        <v>86490.9</v>
      </c>
      <c r="AF58" s="130">
        <v>146356.17000000001</v>
      </c>
      <c r="AG58" s="130">
        <v>227759.37</v>
      </c>
      <c r="AH58" s="130">
        <v>117186.69</v>
      </c>
      <c r="AI58" s="130">
        <v>53420.850000000006</v>
      </c>
      <c r="AJ58" s="130">
        <v>30695.79</v>
      </c>
      <c r="AK58" s="130">
        <v>97853.43</v>
      </c>
      <c r="AL58" s="130">
        <v>4409.34</v>
      </c>
      <c r="AN58" s="134">
        <v>48.44</v>
      </c>
      <c r="AO58" s="192">
        <v>18.489999999999998</v>
      </c>
      <c r="AP58" s="193"/>
      <c r="AQ58" s="134">
        <v>6.67</v>
      </c>
      <c r="AR58" s="134">
        <v>1.53</v>
      </c>
      <c r="AS58" s="134">
        <v>0.32</v>
      </c>
      <c r="AT58" s="134">
        <v>0.87</v>
      </c>
      <c r="AU58" s="134">
        <v>5.01</v>
      </c>
      <c r="AV58" s="134">
        <v>4.99</v>
      </c>
      <c r="AW58" s="134">
        <v>2.7</v>
      </c>
      <c r="AX58" s="134">
        <v>6.46</v>
      </c>
      <c r="AY58" s="134">
        <v>0.47</v>
      </c>
      <c r="AZ58" s="135">
        <v>0.93</v>
      </c>
      <c r="BA58" s="134">
        <v>54.88252</v>
      </c>
      <c r="BB58" s="192">
        <v>20.949169999999999</v>
      </c>
      <c r="BC58" s="193">
        <v>0</v>
      </c>
      <c r="BD58" s="134">
        <v>7.5571100000000007</v>
      </c>
      <c r="BE58" s="134">
        <v>1.7334900000000002</v>
      </c>
      <c r="BF58" s="134">
        <v>0.36256000000000005</v>
      </c>
      <c r="BG58" s="134">
        <v>0.98571000000000009</v>
      </c>
      <c r="BH58" s="134">
        <v>5.6763300000000001</v>
      </c>
      <c r="BI58" s="134">
        <v>5.65367</v>
      </c>
      <c r="BJ58" s="134">
        <v>3.0591000000000004</v>
      </c>
      <c r="BK58" s="134">
        <v>7.3191800000000002</v>
      </c>
      <c r="BL58" s="134">
        <v>0.53250999999999993</v>
      </c>
      <c r="BM58" s="135">
        <v>1.05369</v>
      </c>
      <c r="BN58" s="136">
        <v>1825085.7478</v>
      </c>
      <c r="BO58" s="194">
        <v>696652.26004999992</v>
      </c>
      <c r="BP58" s="194">
        <v>0</v>
      </c>
      <c r="BQ58" s="136">
        <v>251307.22415000002</v>
      </c>
      <c r="BR58" s="136">
        <v>57646.184849999998</v>
      </c>
      <c r="BS58" s="136">
        <v>12056.7184</v>
      </c>
      <c r="BT58" s="136">
        <v>32779.203150000001</v>
      </c>
      <c r="BU58" s="136">
        <v>188762.99745</v>
      </c>
      <c r="BV58" s="136">
        <v>188009.45254999999</v>
      </c>
      <c r="BW58" s="136">
        <v>101728.56150000003</v>
      </c>
      <c r="BX58" s="136">
        <v>243395.00270000001</v>
      </c>
      <c r="BY58" s="136">
        <v>17708.305149999997</v>
      </c>
      <c r="BZ58" s="136">
        <v>35039.837849999996</v>
      </c>
      <c r="CA58" s="112">
        <v>1</v>
      </c>
      <c r="CF58" s="62" t="s">
        <v>190</v>
      </c>
    </row>
    <row r="59" spans="1:84" ht="12" customHeight="1" x14ac:dyDescent="0.25">
      <c r="A59" s="126" t="e">
        <v>#REF!</v>
      </c>
      <c r="B59" s="62" t="s">
        <v>189</v>
      </c>
      <c r="C59" s="127">
        <v>2848.6</v>
      </c>
      <c r="D59" s="141">
        <v>2848.6</v>
      </c>
      <c r="E59" s="141">
        <v>0</v>
      </c>
      <c r="F59" s="141">
        <v>471.5</v>
      </c>
      <c r="G59" s="126" t="s">
        <v>53</v>
      </c>
      <c r="H59" s="129">
        <v>3</v>
      </c>
      <c r="I59" s="129" t="s">
        <v>21</v>
      </c>
      <c r="J59" s="131">
        <v>45.06</v>
      </c>
      <c r="K59" s="130">
        <v>5.0999999999999996</v>
      </c>
      <c r="L59" s="130">
        <v>8.6300000000000008</v>
      </c>
      <c r="M59" s="130">
        <v>13.43</v>
      </c>
      <c r="N59" s="130">
        <v>6.91</v>
      </c>
      <c r="O59" s="130">
        <v>3.15</v>
      </c>
      <c r="P59" s="130">
        <v>1.81</v>
      </c>
      <c r="Q59" s="130">
        <v>5.77</v>
      </c>
      <c r="R59" s="130">
        <v>0.26</v>
      </c>
      <c r="S59" s="132">
        <v>40</v>
      </c>
      <c r="T59" s="132">
        <v>40</v>
      </c>
      <c r="U59" s="132">
        <v>2604.04</v>
      </c>
      <c r="V59" s="130">
        <v>195.98199600000001</v>
      </c>
      <c r="W59" s="132">
        <v>42.3</v>
      </c>
      <c r="X59" s="132">
        <v>2604.04</v>
      </c>
      <c r="Y59" s="130">
        <v>7.85</v>
      </c>
      <c r="Z59" s="133">
        <v>0</v>
      </c>
      <c r="AA59" s="130">
        <v>6.73</v>
      </c>
      <c r="AB59" s="130">
        <v>10.67</v>
      </c>
      <c r="AC59" s="130">
        <v>14</v>
      </c>
      <c r="AD59" s="131">
        <v>770147.49600000004</v>
      </c>
      <c r="AE59" s="130">
        <v>87167.159999999989</v>
      </c>
      <c r="AF59" s="130">
        <v>147500.508</v>
      </c>
      <c r="AG59" s="130">
        <v>229540.18799999997</v>
      </c>
      <c r="AH59" s="130">
        <v>118102.95600000001</v>
      </c>
      <c r="AI59" s="130">
        <v>53838.54</v>
      </c>
      <c r="AJ59" s="130">
        <v>30935.796000000002</v>
      </c>
      <c r="AK59" s="130">
        <v>98618.531999999992</v>
      </c>
      <c r="AL59" s="130">
        <v>4443.8159999999998</v>
      </c>
      <c r="AN59" s="134">
        <v>48.44</v>
      </c>
      <c r="AO59" s="192">
        <v>18.489999999999998</v>
      </c>
      <c r="AP59" s="193"/>
      <c r="AQ59" s="134">
        <v>6.67</v>
      </c>
      <c r="AR59" s="134">
        <v>1.53</v>
      </c>
      <c r="AS59" s="134">
        <v>0.32</v>
      </c>
      <c r="AT59" s="134">
        <v>0.87</v>
      </c>
      <c r="AU59" s="134">
        <v>5.01</v>
      </c>
      <c r="AV59" s="134">
        <v>4.99</v>
      </c>
      <c r="AW59" s="134">
        <v>2.7</v>
      </c>
      <c r="AX59" s="134">
        <v>6.46</v>
      </c>
      <c r="AY59" s="134">
        <v>0.47</v>
      </c>
      <c r="AZ59" s="135">
        <v>0.93</v>
      </c>
      <c r="BA59" s="134">
        <v>54.88252</v>
      </c>
      <c r="BB59" s="192">
        <v>20.949169999999999</v>
      </c>
      <c r="BC59" s="193">
        <v>0</v>
      </c>
      <c r="BD59" s="134">
        <v>7.5571100000000007</v>
      </c>
      <c r="BE59" s="134">
        <v>1.7334900000000002</v>
      </c>
      <c r="BF59" s="134">
        <v>0.36256000000000005</v>
      </c>
      <c r="BG59" s="134">
        <v>0.98571000000000009</v>
      </c>
      <c r="BH59" s="134">
        <v>5.6763300000000001</v>
      </c>
      <c r="BI59" s="134">
        <v>5.65367</v>
      </c>
      <c r="BJ59" s="134">
        <v>3.0591000000000004</v>
      </c>
      <c r="BK59" s="134">
        <v>7.3191800000000002</v>
      </c>
      <c r="BL59" s="134">
        <v>0.53250999999999993</v>
      </c>
      <c r="BM59" s="135">
        <v>1.05369</v>
      </c>
      <c r="BN59" s="136">
        <v>1839355.8327199998</v>
      </c>
      <c r="BO59" s="194">
        <v>702099.28461999993</v>
      </c>
      <c r="BP59" s="194">
        <v>0</v>
      </c>
      <c r="BQ59" s="136">
        <v>253272.15946</v>
      </c>
      <c r="BR59" s="136">
        <v>58096.91214</v>
      </c>
      <c r="BS59" s="136">
        <v>12150.988159999999</v>
      </c>
      <c r="BT59" s="136">
        <v>33035.499060000002</v>
      </c>
      <c r="BU59" s="136">
        <v>190238.90837999998</v>
      </c>
      <c r="BV59" s="136">
        <v>189479.47162</v>
      </c>
      <c r="BW59" s="136">
        <v>102523.96260000001</v>
      </c>
      <c r="BX59" s="136">
        <v>245298.07347999999</v>
      </c>
      <c r="BY59" s="136">
        <v>17846.763859999995</v>
      </c>
      <c r="BZ59" s="136">
        <v>35313.809339999993</v>
      </c>
      <c r="CA59" s="112">
        <v>1</v>
      </c>
      <c r="CF59" s="62" t="s">
        <v>189</v>
      </c>
    </row>
    <row r="60" spans="1:84" ht="12" customHeight="1" x14ac:dyDescent="0.25">
      <c r="A60" s="126" t="e">
        <v>#REF!</v>
      </c>
      <c r="B60" s="62" t="s">
        <v>188</v>
      </c>
      <c r="C60" s="127">
        <v>9513.2000000000044</v>
      </c>
      <c r="D60" s="141">
        <v>9513.2000000000044</v>
      </c>
      <c r="E60" s="141">
        <v>0</v>
      </c>
      <c r="F60" s="141">
        <v>2004.8</v>
      </c>
      <c r="G60" s="126" t="s">
        <v>53</v>
      </c>
      <c r="H60" s="129">
        <v>3</v>
      </c>
      <c r="I60" s="129" t="s">
        <v>21</v>
      </c>
      <c r="J60" s="131">
        <v>45.06</v>
      </c>
      <c r="K60" s="130">
        <v>5.0999999999999996</v>
      </c>
      <c r="L60" s="130">
        <v>8.6300000000000008</v>
      </c>
      <c r="M60" s="130">
        <v>13.43</v>
      </c>
      <c r="N60" s="130">
        <v>6.91</v>
      </c>
      <c r="O60" s="130">
        <v>3.15</v>
      </c>
      <c r="P60" s="130">
        <v>1.81</v>
      </c>
      <c r="Q60" s="130">
        <v>5.77</v>
      </c>
      <c r="R60" s="130">
        <v>0.26</v>
      </c>
      <c r="S60" s="132">
        <v>40</v>
      </c>
      <c r="T60" s="132">
        <v>40</v>
      </c>
      <c r="U60" s="132">
        <v>2604.04</v>
      </c>
      <c r="V60" s="130">
        <v>195.98199600000001</v>
      </c>
      <c r="W60" s="132">
        <v>42.3</v>
      </c>
      <c r="X60" s="132">
        <v>2604.04</v>
      </c>
      <c r="Y60" s="130">
        <v>7.85</v>
      </c>
      <c r="Z60" s="133">
        <v>0</v>
      </c>
      <c r="AA60" s="130">
        <v>6.73</v>
      </c>
      <c r="AB60" s="130">
        <v>10.67</v>
      </c>
      <c r="AC60" s="130">
        <v>14</v>
      </c>
      <c r="AD60" s="131">
        <v>2571988.7520000013</v>
      </c>
      <c r="AE60" s="130">
        <v>291103.92000000016</v>
      </c>
      <c r="AF60" s="130">
        <v>492593.49600000028</v>
      </c>
      <c r="AG60" s="130">
        <v>766573.65600000031</v>
      </c>
      <c r="AH60" s="130">
        <v>394417.27200000017</v>
      </c>
      <c r="AI60" s="130">
        <v>179799.48000000007</v>
      </c>
      <c r="AJ60" s="130">
        <v>103313.35200000004</v>
      </c>
      <c r="AK60" s="130">
        <v>329346.98400000011</v>
      </c>
      <c r="AL60" s="130">
        <v>14840.592000000008</v>
      </c>
      <c r="AN60" s="134">
        <v>48.44</v>
      </c>
      <c r="AO60" s="192">
        <v>18.489999999999998</v>
      </c>
      <c r="AP60" s="193"/>
      <c r="AQ60" s="134">
        <v>6.67</v>
      </c>
      <c r="AR60" s="134">
        <v>1.53</v>
      </c>
      <c r="AS60" s="134">
        <v>0.32</v>
      </c>
      <c r="AT60" s="134">
        <v>0.87</v>
      </c>
      <c r="AU60" s="134">
        <v>5.01</v>
      </c>
      <c r="AV60" s="134">
        <v>4.99</v>
      </c>
      <c r="AW60" s="134">
        <v>2.7</v>
      </c>
      <c r="AX60" s="134">
        <v>6.46</v>
      </c>
      <c r="AY60" s="134">
        <v>0.47</v>
      </c>
      <c r="AZ60" s="135">
        <v>0.93</v>
      </c>
      <c r="BA60" s="134">
        <v>54.88252</v>
      </c>
      <c r="BB60" s="192">
        <v>20.949169999999999</v>
      </c>
      <c r="BC60" s="193">
        <v>0</v>
      </c>
      <c r="BD60" s="134">
        <v>7.5571100000000007</v>
      </c>
      <c r="BE60" s="134">
        <v>1.7334900000000002</v>
      </c>
      <c r="BF60" s="134">
        <v>0.36256000000000005</v>
      </c>
      <c r="BG60" s="134">
        <v>0.98571000000000009</v>
      </c>
      <c r="BH60" s="134">
        <v>5.6763300000000001</v>
      </c>
      <c r="BI60" s="134">
        <v>5.65367</v>
      </c>
      <c r="BJ60" s="134">
        <v>3.0591000000000004</v>
      </c>
      <c r="BK60" s="134">
        <v>7.3191800000000002</v>
      </c>
      <c r="BL60" s="134">
        <v>0.53250999999999993</v>
      </c>
      <c r="BM60" s="135">
        <v>1.05369</v>
      </c>
      <c r="BN60" s="136">
        <v>6142722.7086400026</v>
      </c>
      <c r="BO60" s="194">
        <v>2344734.5764400009</v>
      </c>
      <c r="BP60" s="194">
        <v>0</v>
      </c>
      <c r="BQ60" s="136">
        <v>845829.07652000047</v>
      </c>
      <c r="BR60" s="136">
        <v>194020.7626800001</v>
      </c>
      <c r="BS60" s="136">
        <v>40579.505920000018</v>
      </c>
      <c r="BT60" s="136">
        <v>110325.53172000006</v>
      </c>
      <c r="BU60" s="136">
        <v>635322.88956000027</v>
      </c>
      <c r="BV60" s="136">
        <v>632786.67044000025</v>
      </c>
      <c r="BW60" s="136">
        <v>342389.58120000025</v>
      </c>
      <c r="BX60" s="136">
        <v>819198.77576000046</v>
      </c>
      <c r="BY60" s="136">
        <v>59601.149320000011</v>
      </c>
      <c r="BZ60" s="136">
        <v>117934.18908000004</v>
      </c>
      <c r="CA60" s="112">
        <v>1</v>
      </c>
      <c r="CF60" s="62" t="s">
        <v>188</v>
      </c>
    </row>
    <row r="61" spans="1:84" ht="12" customHeight="1" x14ac:dyDescent="0.25">
      <c r="A61" s="126" t="e">
        <v>#REF!</v>
      </c>
      <c r="B61" s="62" t="s">
        <v>187</v>
      </c>
      <c r="C61" s="127">
        <v>2869.6</v>
      </c>
      <c r="D61" s="141">
        <v>2869.6</v>
      </c>
      <c r="E61" s="141">
        <v>0</v>
      </c>
      <c r="F61" s="141">
        <v>487.4</v>
      </c>
      <c r="G61" s="126" t="s">
        <v>53</v>
      </c>
      <c r="H61" s="129">
        <v>3</v>
      </c>
      <c r="I61" s="129" t="s">
        <v>21</v>
      </c>
      <c r="J61" s="131">
        <v>45.06</v>
      </c>
      <c r="K61" s="130">
        <v>5.0999999999999996</v>
      </c>
      <c r="L61" s="130">
        <v>8.6300000000000008</v>
      </c>
      <c r="M61" s="130">
        <v>13.43</v>
      </c>
      <c r="N61" s="130">
        <v>6.91</v>
      </c>
      <c r="O61" s="130">
        <v>3.15</v>
      </c>
      <c r="P61" s="130">
        <v>1.81</v>
      </c>
      <c r="Q61" s="130">
        <v>5.77</v>
      </c>
      <c r="R61" s="130">
        <v>0.26</v>
      </c>
      <c r="S61" s="132">
        <v>40</v>
      </c>
      <c r="T61" s="132">
        <v>40</v>
      </c>
      <c r="U61" s="132">
        <v>2604.04</v>
      </c>
      <c r="V61" s="130">
        <v>195.98199600000001</v>
      </c>
      <c r="W61" s="132">
        <v>42.3</v>
      </c>
      <c r="X61" s="132">
        <v>2604.04</v>
      </c>
      <c r="Y61" s="130">
        <v>7.85</v>
      </c>
      <c r="Z61" s="133">
        <v>0</v>
      </c>
      <c r="AA61" s="130">
        <v>6.73</v>
      </c>
      <c r="AB61" s="130">
        <v>10.67</v>
      </c>
      <c r="AC61" s="130">
        <v>14</v>
      </c>
      <c r="AD61" s="131">
        <v>775825.0560000001</v>
      </c>
      <c r="AE61" s="130">
        <v>87809.76</v>
      </c>
      <c r="AF61" s="130">
        <v>148587.88800000001</v>
      </c>
      <c r="AG61" s="130">
        <v>231232.36799999996</v>
      </c>
      <c r="AH61" s="130">
        <v>118973.61600000001</v>
      </c>
      <c r="AI61" s="130">
        <v>54235.44</v>
      </c>
      <c r="AJ61" s="130">
        <v>31163.856</v>
      </c>
      <c r="AK61" s="130">
        <v>99345.551999999981</v>
      </c>
      <c r="AL61" s="130">
        <v>4476.576</v>
      </c>
      <c r="AN61" s="134">
        <v>48.44</v>
      </c>
      <c r="AO61" s="192">
        <v>18.489999999999998</v>
      </c>
      <c r="AP61" s="193"/>
      <c r="AQ61" s="134">
        <v>6.67</v>
      </c>
      <c r="AR61" s="134">
        <v>1.53</v>
      </c>
      <c r="AS61" s="134">
        <v>0.32</v>
      </c>
      <c r="AT61" s="134">
        <v>0.87</v>
      </c>
      <c r="AU61" s="134">
        <v>5.01</v>
      </c>
      <c r="AV61" s="134">
        <v>4.99</v>
      </c>
      <c r="AW61" s="134">
        <v>2.7</v>
      </c>
      <c r="AX61" s="134">
        <v>6.46</v>
      </c>
      <c r="AY61" s="134">
        <v>0.47</v>
      </c>
      <c r="AZ61" s="135">
        <v>0.93</v>
      </c>
      <c r="BA61" s="134">
        <v>54.88252</v>
      </c>
      <c r="BB61" s="192">
        <v>20.949169999999999</v>
      </c>
      <c r="BC61" s="193">
        <v>0</v>
      </c>
      <c r="BD61" s="134">
        <v>7.5571100000000007</v>
      </c>
      <c r="BE61" s="134">
        <v>1.7334900000000002</v>
      </c>
      <c r="BF61" s="134">
        <v>0.36256000000000005</v>
      </c>
      <c r="BG61" s="134">
        <v>0.98571000000000009</v>
      </c>
      <c r="BH61" s="134">
        <v>5.6763300000000001</v>
      </c>
      <c r="BI61" s="134">
        <v>5.65367</v>
      </c>
      <c r="BJ61" s="134">
        <v>3.0591000000000004</v>
      </c>
      <c r="BK61" s="134">
        <v>7.3191800000000002</v>
      </c>
      <c r="BL61" s="134">
        <v>0.53250999999999993</v>
      </c>
      <c r="BM61" s="135">
        <v>1.05369</v>
      </c>
      <c r="BN61" s="136">
        <v>1852915.6419200001</v>
      </c>
      <c r="BO61" s="194">
        <v>707275.19031999994</v>
      </c>
      <c r="BP61" s="194">
        <v>0</v>
      </c>
      <c r="BQ61" s="136">
        <v>255139.29256</v>
      </c>
      <c r="BR61" s="136">
        <v>58525.205040000001</v>
      </c>
      <c r="BS61" s="136">
        <v>12240.565759999999</v>
      </c>
      <c r="BT61" s="136">
        <v>33279.038160000004</v>
      </c>
      <c r="BU61" s="136">
        <v>191641.35767999999</v>
      </c>
      <c r="BV61" s="136">
        <v>190876.32232000001</v>
      </c>
      <c r="BW61" s="136">
        <v>103279.77360000001</v>
      </c>
      <c r="BX61" s="136">
        <v>247106.42128000001</v>
      </c>
      <c r="BY61" s="136">
        <v>17978.330959999996</v>
      </c>
      <c r="BZ61" s="136">
        <v>35574.144239999994</v>
      </c>
      <c r="CA61" s="112">
        <v>1</v>
      </c>
      <c r="CF61" s="62" t="s">
        <v>187</v>
      </c>
    </row>
    <row r="62" spans="1:84" ht="12" customHeight="1" x14ac:dyDescent="0.25">
      <c r="A62" s="126" t="e">
        <v>#REF!</v>
      </c>
      <c r="B62" s="62" t="s">
        <v>186</v>
      </c>
      <c r="C62" s="127">
        <v>2864.7</v>
      </c>
      <c r="D62" s="141">
        <v>2864.7</v>
      </c>
      <c r="E62" s="141">
        <v>0</v>
      </c>
      <c r="F62" s="141">
        <v>487.4</v>
      </c>
      <c r="G62" s="126" t="s">
        <v>53</v>
      </c>
      <c r="H62" s="129">
        <v>3</v>
      </c>
      <c r="I62" s="129" t="s">
        <v>21</v>
      </c>
      <c r="J62" s="131">
        <v>45.06</v>
      </c>
      <c r="K62" s="130">
        <v>5.0999999999999996</v>
      </c>
      <c r="L62" s="130">
        <v>8.6300000000000008</v>
      </c>
      <c r="M62" s="130">
        <v>13.43</v>
      </c>
      <c r="N62" s="130">
        <v>6.91</v>
      </c>
      <c r="O62" s="130">
        <v>3.15</v>
      </c>
      <c r="P62" s="130">
        <v>1.81</v>
      </c>
      <c r="Q62" s="130">
        <v>5.77</v>
      </c>
      <c r="R62" s="130">
        <v>0.26</v>
      </c>
      <c r="S62" s="132">
        <v>40</v>
      </c>
      <c r="T62" s="132">
        <v>40</v>
      </c>
      <c r="U62" s="132">
        <v>2604.04</v>
      </c>
      <c r="V62" s="130">
        <v>195.98199600000001</v>
      </c>
      <c r="W62" s="132">
        <v>42.3</v>
      </c>
      <c r="X62" s="132">
        <v>2604.04</v>
      </c>
      <c r="Y62" s="130">
        <v>7.85</v>
      </c>
      <c r="Z62" s="133">
        <v>0</v>
      </c>
      <c r="AA62" s="130">
        <v>6.73</v>
      </c>
      <c r="AB62" s="130">
        <v>10.67</v>
      </c>
      <c r="AC62" s="130">
        <v>14</v>
      </c>
      <c r="AD62" s="131">
        <v>774500.29200000002</v>
      </c>
      <c r="AE62" s="130">
        <v>87659.819999999978</v>
      </c>
      <c r="AF62" s="130">
        <v>148334.166</v>
      </c>
      <c r="AG62" s="130">
        <v>230837.52599999995</v>
      </c>
      <c r="AH62" s="130">
        <v>118770.46199999998</v>
      </c>
      <c r="AI62" s="130">
        <v>54142.829999999987</v>
      </c>
      <c r="AJ62" s="130">
        <v>31110.642</v>
      </c>
      <c r="AK62" s="130">
        <v>99175.91399999999</v>
      </c>
      <c r="AL62" s="130">
        <v>4468.9319999999998</v>
      </c>
      <c r="AN62" s="134">
        <v>48.44</v>
      </c>
      <c r="AO62" s="192">
        <v>18.489999999999998</v>
      </c>
      <c r="AP62" s="193"/>
      <c r="AQ62" s="134">
        <v>6.67</v>
      </c>
      <c r="AR62" s="134">
        <v>1.53</v>
      </c>
      <c r="AS62" s="134">
        <v>0.32</v>
      </c>
      <c r="AT62" s="134">
        <v>0.87</v>
      </c>
      <c r="AU62" s="134">
        <v>5.01</v>
      </c>
      <c r="AV62" s="134">
        <v>4.99</v>
      </c>
      <c r="AW62" s="134">
        <v>2.7</v>
      </c>
      <c r="AX62" s="134">
        <v>6.46</v>
      </c>
      <c r="AY62" s="134">
        <v>0.47</v>
      </c>
      <c r="AZ62" s="135">
        <v>0.93</v>
      </c>
      <c r="BA62" s="134">
        <v>54.88252</v>
      </c>
      <c r="BB62" s="192">
        <v>20.949169999999999</v>
      </c>
      <c r="BC62" s="193">
        <v>0</v>
      </c>
      <c r="BD62" s="134">
        <v>7.5571100000000007</v>
      </c>
      <c r="BE62" s="134">
        <v>1.7334900000000002</v>
      </c>
      <c r="BF62" s="134">
        <v>0.36256000000000005</v>
      </c>
      <c r="BG62" s="134">
        <v>0.98571000000000009</v>
      </c>
      <c r="BH62" s="134">
        <v>5.6763300000000001</v>
      </c>
      <c r="BI62" s="134">
        <v>5.65367</v>
      </c>
      <c r="BJ62" s="134">
        <v>3.0591000000000004</v>
      </c>
      <c r="BK62" s="134">
        <v>7.3191800000000002</v>
      </c>
      <c r="BL62" s="134">
        <v>0.53250999999999993</v>
      </c>
      <c r="BM62" s="135">
        <v>1.05369</v>
      </c>
      <c r="BN62" s="136">
        <v>1849751.6864399998</v>
      </c>
      <c r="BO62" s="194">
        <v>706067.47898999986</v>
      </c>
      <c r="BP62" s="194">
        <v>0</v>
      </c>
      <c r="BQ62" s="136">
        <v>254703.62817000001</v>
      </c>
      <c r="BR62" s="136">
        <v>58425.270029999992</v>
      </c>
      <c r="BS62" s="136">
        <v>12219.66432</v>
      </c>
      <c r="BT62" s="136">
        <v>33222.212370000001</v>
      </c>
      <c r="BU62" s="136">
        <v>191314.11950999999</v>
      </c>
      <c r="BV62" s="136">
        <v>190550.39048999999</v>
      </c>
      <c r="BW62" s="136">
        <v>103103.41770000002</v>
      </c>
      <c r="BX62" s="136">
        <v>246684.47345999998</v>
      </c>
      <c r="BY62" s="136">
        <v>17947.631969999995</v>
      </c>
      <c r="BZ62" s="136">
        <v>35513.39942999999</v>
      </c>
      <c r="CA62" s="112">
        <v>1</v>
      </c>
      <c r="CF62" s="62" t="s">
        <v>186</v>
      </c>
    </row>
    <row r="63" spans="1:84" ht="12" customHeight="1" x14ac:dyDescent="0.25">
      <c r="A63" s="126" t="e">
        <v>#REF!</v>
      </c>
      <c r="B63" s="62" t="s">
        <v>185</v>
      </c>
      <c r="C63" s="127">
        <v>6521.800000000002</v>
      </c>
      <c r="D63" s="141">
        <v>6015.2000000000016</v>
      </c>
      <c r="E63" s="141">
        <v>506.6</v>
      </c>
      <c r="F63" s="141">
        <v>1729.2</v>
      </c>
      <c r="G63" s="126" t="s">
        <v>53</v>
      </c>
      <c r="H63" s="129">
        <v>1</v>
      </c>
      <c r="I63" s="129" t="s">
        <v>21</v>
      </c>
      <c r="J63" s="131">
        <v>44.8</v>
      </c>
      <c r="K63" s="130">
        <v>5.0999999999999996</v>
      </c>
      <c r="L63" s="130">
        <v>8.6300000000000008</v>
      </c>
      <c r="M63" s="130">
        <v>13.43</v>
      </c>
      <c r="N63" s="130">
        <v>6.91</v>
      </c>
      <c r="O63" s="130">
        <v>3.15</v>
      </c>
      <c r="P63" s="130">
        <v>1.81</v>
      </c>
      <c r="Q63" s="130">
        <v>5.77</v>
      </c>
      <c r="R63" s="130">
        <v>0</v>
      </c>
      <c r="S63" s="132">
        <v>40</v>
      </c>
      <c r="T63" s="132">
        <v>40</v>
      </c>
      <c r="U63" s="132">
        <v>2604.04</v>
      </c>
      <c r="V63" s="130">
        <v>195.98199600000001</v>
      </c>
      <c r="W63" s="132">
        <v>42.3</v>
      </c>
      <c r="X63" s="132">
        <v>2604.04</v>
      </c>
      <c r="Y63" s="130">
        <v>0</v>
      </c>
      <c r="Z63" s="133">
        <v>0</v>
      </c>
      <c r="AA63" s="130">
        <v>5.05</v>
      </c>
      <c r="AB63" s="130">
        <v>10.67</v>
      </c>
      <c r="AC63" s="130">
        <v>14</v>
      </c>
      <c r="AD63" s="131">
        <v>1753059.8400000003</v>
      </c>
      <c r="AE63" s="130">
        <v>199567.08000000005</v>
      </c>
      <c r="AF63" s="130">
        <v>337698.80400000012</v>
      </c>
      <c r="AG63" s="130">
        <v>525526.64400000009</v>
      </c>
      <c r="AH63" s="130">
        <v>270393.8280000001</v>
      </c>
      <c r="AI63" s="130">
        <v>123262.02000000003</v>
      </c>
      <c r="AJ63" s="130">
        <v>70826.748000000021</v>
      </c>
      <c r="AK63" s="130">
        <v>225784.71600000004</v>
      </c>
      <c r="AL63" s="130">
        <v>0</v>
      </c>
      <c r="AN63" s="134">
        <v>48.16</v>
      </c>
      <c r="AO63" s="192">
        <v>18.649999999999999</v>
      </c>
      <c r="AP63" s="193"/>
      <c r="AQ63" s="134">
        <v>7.16</v>
      </c>
      <c r="AR63" s="134">
        <v>1.53</v>
      </c>
      <c r="AS63" s="134">
        <v>0.32</v>
      </c>
      <c r="AT63" s="134">
        <v>0.87</v>
      </c>
      <c r="AU63" s="134">
        <v>5.01</v>
      </c>
      <c r="AV63" s="134">
        <v>4.99</v>
      </c>
      <c r="AW63" s="134">
        <v>2.7</v>
      </c>
      <c r="AX63" s="134">
        <v>6.46</v>
      </c>
      <c r="AY63" s="134">
        <v>0.47</v>
      </c>
      <c r="AZ63" s="135">
        <v>0</v>
      </c>
      <c r="BA63" s="134">
        <v>54.565279999999994</v>
      </c>
      <c r="BB63" s="192">
        <v>21.130449999999996</v>
      </c>
      <c r="BC63" s="193">
        <v>0</v>
      </c>
      <c r="BD63" s="134">
        <v>8.1122800000000002</v>
      </c>
      <c r="BE63" s="134">
        <v>1.7334900000000002</v>
      </c>
      <c r="BF63" s="134">
        <v>0.36255999999999999</v>
      </c>
      <c r="BG63" s="134">
        <v>0.98570999999999998</v>
      </c>
      <c r="BH63" s="134">
        <v>5.6763299999999992</v>
      </c>
      <c r="BI63" s="134">
        <v>5.6536700000000009</v>
      </c>
      <c r="BJ63" s="134">
        <v>3.0591000000000004</v>
      </c>
      <c r="BK63" s="134">
        <v>7.3191800000000002</v>
      </c>
      <c r="BL63" s="134">
        <v>0.53250999999999993</v>
      </c>
      <c r="BM63" s="135">
        <v>0</v>
      </c>
      <c r="BN63" s="136">
        <v>4186818.2070400002</v>
      </c>
      <c r="BO63" s="194">
        <v>1621348.8281000003</v>
      </c>
      <c r="BP63" s="194">
        <v>0</v>
      </c>
      <c r="BQ63" s="136">
        <v>622458.85304000019</v>
      </c>
      <c r="BR63" s="136">
        <v>133011.45882000003</v>
      </c>
      <c r="BS63" s="136">
        <v>27819.390080000008</v>
      </c>
      <c r="BT63" s="136">
        <v>75633.966780000017</v>
      </c>
      <c r="BU63" s="136">
        <v>435547.32594000013</v>
      </c>
      <c r="BV63" s="136">
        <v>433808.61406000023</v>
      </c>
      <c r="BW63" s="136">
        <v>234726.10380000013</v>
      </c>
      <c r="BX63" s="136">
        <v>561603.93724000023</v>
      </c>
      <c r="BY63" s="136">
        <v>40859.729180000002</v>
      </c>
      <c r="BZ63" s="136">
        <v>0</v>
      </c>
      <c r="CA63" s="112">
        <v>1</v>
      </c>
      <c r="CF63" s="62" t="s">
        <v>185</v>
      </c>
    </row>
    <row r="64" spans="1:84" ht="12" customHeight="1" x14ac:dyDescent="0.25">
      <c r="A64" s="126" t="e">
        <v>#REF!</v>
      </c>
      <c r="B64" s="62" t="s">
        <v>184</v>
      </c>
      <c r="C64" s="127">
        <v>3038</v>
      </c>
      <c r="D64" s="141">
        <v>3038</v>
      </c>
      <c r="E64" s="141">
        <v>0</v>
      </c>
      <c r="F64" s="141">
        <v>359.49</v>
      </c>
      <c r="G64" s="126" t="s">
        <v>44</v>
      </c>
      <c r="H64" s="129">
        <v>3</v>
      </c>
      <c r="I64" s="129" t="s">
        <v>21</v>
      </c>
      <c r="J64" s="131">
        <v>45.06</v>
      </c>
      <c r="K64" s="130">
        <v>5.0999999999999996</v>
      </c>
      <c r="L64" s="130">
        <v>8.6300000000000008</v>
      </c>
      <c r="M64" s="130">
        <v>13.43</v>
      </c>
      <c r="N64" s="130">
        <v>6.91</v>
      </c>
      <c r="O64" s="130">
        <v>3.15</v>
      </c>
      <c r="P64" s="130">
        <v>1.81</v>
      </c>
      <c r="Q64" s="130">
        <v>5.77</v>
      </c>
      <c r="R64" s="130">
        <v>0.26</v>
      </c>
      <c r="S64" s="132">
        <v>40</v>
      </c>
      <c r="T64" s="132">
        <v>40</v>
      </c>
      <c r="U64" s="132">
        <v>2604.04</v>
      </c>
      <c r="V64" s="130">
        <v>195.98199600000001</v>
      </c>
      <c r="W64" s="132">
        <v>42.3</v>
      </c>
      <c r="X64" s="132">
        <v>2604.04</v>
      </c>
      <c r="Y64" s="130">
        <v>7.85</v>
      </c>
      <c r="Z64" s="133">
        <v>0</v>
      </c>
      <c r="AA64" s="130">
        <v>6.73</v>
      </c>
      <c r="AB64" s="130">
        <v>10.67</v>
      </c>
      <c r="AC64" s="130">
        <v>14</v>
      </c>
      <c r="AD64" s="131">
        <v>821353.67999999993</v>
      </c>
      <c r="AE64" s="130">
        <v>92962.799999999988</v>
      </c>
      <c r="AF64" s="130">
        <v>157307.64000000001</v>
      </c>
      <c r="AG64" s="130">
        <v>244802.03999999998</v>
      </c>
      <c r="AH64" s="130">
        <v>125955.48000000001</v>
      </c>
      <c r="AI64" s="130">
        <v>57418.2</v>
      </c>
      <c r="AJ64" s="130">
        <v>32992.68</v>
      </c>
      <c r="AK64" s="130">
        <v>105175.56</v>
      </c>
      <c r="AL64" s="130">
        <v>4739.28</v>
      </c>
      <c r="AN64" s="134">
        <v>48.44</v>
      </c>
      <c r="AO64" s="192">
        <v>18.489999999999998</v>
      </c>
      <c r="AP64" s="193"/>
      <c r="AQ64" s="134">
        <v>6.67</v>
      </c>
      <c r="AR64" s="134">
        <v>1.53</v>
      </c>
      <c r="AS64" s="134">
        <v>0.32</v>
      </c>
      <c r="AT64" s="134">
        <v>0.87</v>
      </c>
      <c r="AU64" s="134">
        <v>5.01</v>
      </c>
      <c r="AV64" s="134">
        <v>4.99</v>
      </c>
      <c r="AW64" s="134">
        <v>2.7</v>
      </c>
      <c r="AX64" s="134">
        <v>6.46</v>
      </c>
      <c r="AY64" s="134">
        <v>0.47</v>
      </c>
      <c r="AZ64" s="135">
        <v>0.93</v>
      </c>
      <c r="BA64" s="134">
        <v>54.88252</v>
      </c>
      <c r="BB64" s="192">
        <v>20.949169999999999</v>
      </c>
      <c r="BC64" s="193">
        <v>0</v>
      </c>
      <c r="BD64" s="134">
        <v>7.5571100000000007</v>
      </c>
      <c r="BE64" s="134">
        <v>1.7334900000000002</v>
      </c>
      <c r="BF64" s="134">
        <v>0.36256000000000005</v>
      </c>
      <c r="BG64" s="134">
        <v>0.98571000000000009</v>
      </c>
      <c r="BH64" s="134">
        <v>5.6763300000000001</v>
      </c>
      <c r="BI64" s="134">
        <v>5.65367</v>
      </c>
      <c r="BJ64" s="134">
        <v>3.0591000000000004</v>
      </c>
      <c r="BK64" s="134">
        <v>7.3191800000000002</v>
      </c>
      <c r="BL64" s="134">
        <v>0.53250999999999993</v>
      </c>
      <c r="BM64" s="135">
        <v>1.05369</v>
      </c>
      <c r="BN64" s="136">
        <v>1961652.3976000003</v>
      </c>
      <c r="BO64" s="194">
        <v>748781.02459999989</v>
      </c>
      <c r="BP64" s="194">
        <v>0</v>
      </c>
      <c r="BQ64" s="136">
        <v>270111.92180000001</v>
      </c>
      <c r="BR64" s="136">
        <v>61959.706200000001</v>
      </c>
      <c r="BS64" s="136">
        <v>12958.8928</v>
      </c>
      <c r="BT64" s="136">
        <v>35231.989800000003</v>
      </c>
      <c r="BU64" s="136">
        <v>202887.6654</v>
      </c>
      <c r="BV64" s="136">
        <v>202077.7346</v>
      </c>
      <c r="BW64" s="136">
        <v>109340.65800000002</v>
      </c>
      <c r="BX64" s="136">
        <v>261607.64840000001</v>
      </c>
      <c r="BY64" s="136">
        <v>19033.373799999994</v>
      </c>
      <c r="BZ64" s="136">
        <v>37661.782199999994</v>
      </c>
      <c r="CA64" s="112">
        <v>1</v>
      </c>
      <c r="CF64" s="62" t="s">
        <v>184</v>
      </c>
    </row>
    <row r="65" spans="1:84" ht="12" customHeight="1" x14ac:dyDescent="0.25">
      <c r="A65" s="126" t="e">
        <v>#REF!</v>
      </c>
      <c r="B65" s="62" t="s">
        <v>183</v>
      </c>
      <c r="C65" s="127">
        <v>3052.5</v>
      </c>
      <c r="D65" s="141">
        <v>3052.5</v>
      </c>
      <c r="E65" s="141">
        <v>0</v>
      </c>
      <c r="F65" s="141">
        <v>361.21</v>
      </c>
      <c r="G65" s="126" t="s">
        <v>44</v>
      </c>
      <c r="H65" s="129">
        <v>3</v>
      </c>
      <c r="I65" s="129" t="s">
        <v>21</v>
      </c>
      <c r="J65" s="131">
        <v>45.06</v>
      </c>
      <c r="K65" s="130">
        <v>5.0999999999999996</v>
      </c>
      <c r="L65" s="130">
        <v>8.6300000000000008</v>
      </c>
      <c r="M65" s="130">
        <v>13.43</v>
      </c>
      <c r="N65" s="130">
        <v>6.91</v>
      </c>
      <c r="O65" s="130">
        <v>3.15</v>
      </c>
      <c r="P65" s="130">
        <v>1.81</v>
      </c>
      <c r="Q65" s="130">
        <v>5.77</v>
      </c>
      <c r="R65" s="130">
        <v>0.26</v>
      </c>
      <c r="S65" s="132">
        <v>40</v>
      </c>
      <c r="T65" s="132">
        <v>40</v>
      </c>
      <c r="U65" s="132">
        <v>2604.04</v>
      </c>
      <c r="V65" s="130">
        <v>195.98199600000001</v>
      </c>
      <c r="W65" s="132">
        <v>42.3</v>
      </c>
      <c r="X65" s="132">
        <v>2604.04</v>
      </c>
      <c r="Y65" s="130">
        <v>7.85</v>
      </c>
      <c r="Z65" s="133">
        <v>0</v>
      </c>
      <c r="AA65" s="130">
        <v>6.73</v>
      </c>
      <c r="AB65" s="130">
        <v>10.67</v>
      </c>
      <c r="AC65" s="130">
        <v>14</v>
      </c>
      <c r="AD65" s="131">
        <v>825273.89999999991</v>
      </c>
      <c r="AE65" s="130">
        <v>93406.499999999985</v>
      </c>
      <c r="AF65" s="130">
        <v>158058.45000000001</v>
      </c>
      <c r="AG65" s="130">
        <v>245970.44999999998</v>
      </c>
      <c r="AH65" s="130">
        <v>126556.65000000001</v>
      </c>
      <c r="AI65" s="130">
        <v>57692.25</v>
      </c>
      <c r="AJ65" s="130">
        <v>33150.15</v>
      </c>
      <c r="AK65" s="130">
        <v>105677.54999999999</v>
      </c>
      <c r="AL65" s="130">
        <v>4761.8999999999996</v>
      </c>
      <c r="AN65" s="134">
        <v>48.44</v>
      </c>
      <c r="AO65" s="192">
        <v>18.489999999999998</v>
      </c>
      <c r="AP65" s="193"/>
      <c r="AQ65" s="134">
        <v>6.67</v>
      </c>
      <c r="AR65" s="134">
        <v>1.53</v>
      </c>
      <c r="AS65" s="134">
        <v>0.32</v>
      </c>
      <c r="AT65" s="134">
        <v>0.87</v>
      </c>
      <c r="AU65" s="134">
        <v>5.01</v>
      </c>
      <c r="AV65" s="134">
        <v>4.99</v>
      </c>
      <c r="AW65" s="134">
        <v>2.7</v>
      </c>
      <c r="AX65" s="134">
        <v>6.46</v>
      </c>
      <c r="AY65" s="134">
        <v>0.47</v>
      </c>
      <c r="AZ65" s="135">
        <v>0.93</v>
      </c>
      <c r="BA65" s="134">
        <v>54.88252</v>
      </c>
      <c r="BB65" s="192">
        <v>20.949169999999999</v>
      </c>
      <c r="BC65" s="193">
        <v>0</v>
      </c>
      <c r="BD65" s="134">
        <v>7.5571100000000007</v>
      </c>
      <c r="BE65" s="134">
        <v>1.7334900000000002</v>
      </c>
      <c r="BF65" s="134">
        <v>0.36256000000000005</v>
      </c>
      <c r="BG65" s="134">
        <v>0.98571000000000009</v>
      </c>
      <c r="BH65" s="134">
        <v>5.6763300000000001</v>
      </c>
      <c r="BI65" s="134">
        <v>5.65367</v>
      </c>
      <c r="BJ65" s="134">
        <v>3.0591000000000004</v>
      </c>
      <c r="BK65" s="134">
        <v>7.3191800000000002</v>
      </c>
      <c r="BL65" s="134">
        <v>0.53250999999999993</v>
      </c>
      <c r="BM65" s="135">
        <v>1.05369</v>
      </c>
      <c r="BN65" s="136">
        <v>1971015.1229999999</v>
      </c>
      <c r="BO65" s="194">
        <v>752354.86424999987</v>
      </c>
      <c r="BP65" s="194">
        <v>0</v>
      </c>
      <c r="BQ65" s="136">
        <v>271401.13274999999</v>
      </c>
      <c r="BR65" s="136">
        <v>62255.432249999998</v>
      </c>
      <c r="BS65" s="136">
        <v>13020.744000000001</v>
      </c>
      <c r="BT65" s="136">
        <v>35400.147750000004</v>
      </c>
      <c r="BU65" s="136">
        <v>203856.02325</v>
      </c>
      <c r="BV65" s="136">
        <v>203042.22675</v>
      </c>
      <c r="BW65" s="136">
        <v>109862.52750000003</v>
      </c>
      <c r="BX65" s="136">
        <v>262856.26949999999</v>
      </c>
      <c r="BY65" s="136">
        <v>19124.217749999996</v>
      </c>
      <c r="BZ65" s="136">
        <v>37841.537249999994</v>
      </c>
      <c r="CA65" s="112">
        <v>1</v>
      </c>
      <c r="CF65" s="62" t="s">
        <v>183</v>
      </c>
    </row>
    <row r="66" spans="1:84" ht="12" customHeight="1" x14ac:dyDescent="0.25">
      <c r="A66" s="126" t="e">
        <v>#REF!</v>
      </c>
      <c r="B66" s="62" t="s">
        <v>182</v>
      </c>
      <c r="C66" s="127">
        <v>2889</v>
      </c>
      <c r="D66" s="141">
        <v>2889</v>
      </c>
      <c r="E66" s="141">
        <v>0</v>
      </c>
      <c r="F66" s="141">
        <v>457.14</v>
      </c>
      <c r="G66" s="126" t="s">
        <v>53</v>
      </c>
      <c r="H66" s="129">
        <v>3</v>
      </c>
      <c r="I66" s="129" t="s">
        <v>21</v>
      </c>
      <c r="J66" s="131">
        <v>45.06</v>
      </c>
      <c r="K66" s="130">
        <v>5.0999999999999996</v>
      </c>
      <c r="L66" s="130">
        <v>8.6300000000000008</v>
      </c>
      <c r="M66" s="130">
        <v>13.43</v>
      </c>
      <c r="N66" s="130">
        <v>6.91</v>
      </c>
      <c r="O66" s="130">
        <v>3.15</v>
      </c>
      <c r="P66" s="130">
        <v>1.81</v>
      </c>
      <c r="Q66" s="130">
        <v>5.77</v>
      </c>
      <c r="R66" s="130">
        <v>0.26</v>
      </c>
      <c r="S66" s="132">
        <v>40</v>
      </c>
      <c r="T66" s="132">
        <v>40</v>
      </c>
      <c r="U66" s="132">
        <v>2604.04</v>
      </c>
      <c r="V66" s="130">
        <v>195.98199600000001</v>
      </c>
      <c r="W66" s="132">
        <v>42.3</v>
      </c>
      <c r="X66" s="132">
        <v>2604.04</v>
      </c>
      <c r="Y66" s="130">
        <v>7.85</v>
      </c>
      <c r="Z66" s="133">
        <v>0</v>
      </c>
      <c r="AA66" s="130">
        <v>6.73</v>
      </c>
      <c r="AB66" s="130">
        <v>10.67</v>
      </c>
      <c r="AC66" s="130">
        <v>14</v>
      </c>
      <c r="AD66" s="131">
        <v>781070.04</v>
      </c>
      <c r="AE66" s="130">
        <v>88403.4</v>
      </c>
      <c r="AF66" s="130">
        <v>149592.42000000001</v>
      </c>
      <c r="AG66" s="130">
        <v>232795.62</v>
      </c>
      <c r="AH66" s="130">
        <v>119777.94</v>
      </c>
      <c r="AI66" s="130">
        <v>54602.100000000006</v>
      </c>
      <c r="AJ66" s="130">
        <v>31374.54</v>
      </c>
      <c r="AK66" s="130">
        <v>100017.18</v>
      </c>
      <c r="AL66" s="130">
        <v>4506.84</v>
      </c>
      <c r="AN66" s="134">
        <v>48.44</v>
      </c>
      <c r="AO66" s="192">
        <v>18.489999999999998</v>
      </c>
      <c r="AP66" s="193"/>
      <c r="AQ66" s="134">
        <v>6.67</v>
      </c>
      <c r="AR66" s="134">
        <v>1.53</v>
      </c>
      <c r="AS66" s="134">
        <v>0.32</v>
      </c>
      <c r="AT66" s="134">
        <v>0.87</v>
      </c>
      <c r="AU66" s="134">
        <v>5.01</v>
      </c>
      <c r="AV66" s="134">
        <v>4.99</v>
      </c>
      <c r="AW66" s="134">
        <v>2.7</v>
      </c>
      <c r="AX66" s="134">
        <v>6.46</v>
      </c>
      <c r="AY66" s="134">
        <v>0.47</v>
      </c>
      <c r="AZ66" s="135">
        <v>0.93</v>
      </c>
      <c r="BA66" s="134">
        <v>54.88252</v>
      </c>
      <c r="BB66" s="192">
        <v>20.949169999999999</v>
      </c>
      <c r="BC66" s="193">
        <v>0</v>
      </c>
      <c r="BD66" s="134">
        <v>7.5571100000000007</v>
      </c>
      <c r="BE66" s="134">
        <v>1.7334900000000002</v>
      </c>
      <c r="BF66" s="134">
        <v>0.36256000000000005</v>
      </c>
      <c r="BG66" s="134">
        <v>0.98571000000000009</v>
      </c>
      <c r="BH66" s="134">
        <v>5.6763300000000001</v>
      </c>
      <c r="BI66" s="134">
        <v>5.65367</v>
      </c>
      <c r="BJ66" s="134">
        <v>3.0591000000000004</v>
      </c>
      <c r="BK66" s="134">
        <v>7.3191800000000002</v>
      </c>
      <c r="BL66" s="134">
        <v>0.53250999999999993</v>
      </c>
      <c r="BM66" s="135">
        <v>1.05369</v>
      </c>
      <c r="BN66" s="136">
        <v>1865442.3228</v>
      </c>
      <c r="BO66" s="194">
        <v>712056.74129999988</v>
      </c>
      <c r="BP66" s="194">
        <v>0</v>
      </c>
      <c r="BQ66" s="136">
        <v>256864.1679</v>
      </c>
      <c r="BR66" s="136">
        <v>58920.866099999999</v>
      </c>
      <c r="BS66" s="136">
        <v>12323.3184</v>
      </c>
      <c r="BT66" s="136">
        <v>33504.0219</v>
      </c>
      <c r="BU66" s="136">
        <v>192936.95369999998</v>
      </c>
      <c r="BV66" s="136">
        <v>192166.7463</v>
      </c>
      <c r="BW66" s="136">
        <v>103977.99900000003</v>
      </c>
      <c r="BX66" s="136">
        <v>248776.9902</v>
      </c>
      <c r="BY66" s="136">
        <v>18099.873899999995</v>
      </c>
      <c r="BZ66" s="136">
        <v>35814.644099999998</v>
      </c>
      <c r="CA66" s="112">
        <v>1</v>
      </c>
      <c r="CF66" s="62" t="s">
        <v>182</v>
      </c>
    </row>
    <row r="67" spans="1:84" ht="12" customHeight="1" x14ac:dyDescent="0.25">
      <c r="A67" s="126" t="e">
        <v>#REF!</v>
      </c>
      <c r="B67" s="62" t="s">
        <v>181</v>
      </c>
      <c r="C67" s="127">
        <v>2857.2</v>
      </c>
      <c r="D67" s="141">
        <v>2857.2</v>
      </c>
      <c r="E67" s="141">
        <v>0</v>
      </c>
      <c r="F67" s="141">
        <v>452.56</v>
      </c>
      <c r="G67" s="126" t="s">
        <v>53</v>
      </c>
      <c r="H67" s="129">
        <v>3</v>
      </c>
      <c r="I67" s="129" t="s">
        <v>21</v>
      </c>
      <c r="J67" s="131">
        <v>45.06</v>
      </c>
      <c r="K67" s="130">
        <v>5.0999999999999996</v>
      </c>
      <c r="L67" s="130">
        <v>8.6300000000000008</v>
      </c>
      <c r="M67" s="130">
        <v>13.43</v>
      </c>
      <c r="N67" s="130">
        <v>6.91</v>
      </c>
      <c r="O67" s="130">
        <v>3.15</v>
      </c>
      <c r="P67" s="130">
        <v>1.81</v>
      </c>
      <c r="Q67" s="130">
        <v>5.77</v>
      </c>
      <c r="R67" s="130">
        <v>0.26</v>
      </c>
      <c r="S67" s="132">
        <v>40</v>
      </c>
      <c r="T67" s="132">
        <v>40</v>
      </c>
      <c r="U67" s="132">
        <v>2604.04</v>
      </c>
      <c r="V67" s="130">
        <v>195.98199600000001</v>
      </c>
      <c r="W67" s="132">
        <v>42.3</v>
      </c>
      <c r="X67" s="132">
        <v>2604.04</v>
      </c>
      <c r="Y67" s="130">
        <v>7.85</v>
      </c>
      <c r="Z67" s="133">
        <v>0</v>
      </c>
      <c r="AA67" s="130">
        <v>6.73</v>
      </c>
      <c r="AB67" s="130">
        <v>10.67</v>
      </c>
      <c r="AC67" s="130">
        <v>14</v>
      </c>
      <c r="AD67" s="131">
        <v>772472.59199999995</v>
      </c>
      <c r="AE67" s="130">
        <v>87430.319999999978</v>
      </c>
      <c r="AF67" s="130">
        <v>147945.81600000002</v>
      </c>
      <c r="AG67" s="130">
        <v>230233.17599999998</v>
      </c>
      <c r="AH67" s="130">
        <v>118459.512</v>
      </c>
      <c r="AI67" s="130">
        <v>54001.079999999987</v>
      </c>
      <c r="AJ67" s="130">
        <v>31029.192000000003</v>
      </c>
      <c r="AK67" s="130">
        <v>98916.263999999996</v>
      </c>
      <c r="AL67" s="130">
        <v>4457.232</v>
      </c>
      <c r="AN67" s="134">
        <v>48.44</v>
      </c>
      <c r="AO67" s="192">
        <v>18.489999999999998</v>
      </c>
      <c r="AP67" s="193"/>
      <c r="AQ67" s="134">
        <v>6.67</v>
      </c>
      <c r="AR67" s="134">
        <v>1.53</v>
      </c>
      <c r="AS67" s="134">
        <v>0.32</v>
      </c>
      <c r="AT67" s="134">
        <v>0.87</v>
      </c>
      <c r="AU67" s="134">
        <v>5.01</v>
      </c>
      <c r="AV67" s="134">
        <v>4.99</v>
      </c>
      <c r="AW67" s="134">
        <v>2.7</v>
      </c>
      <c r="AX67" s="134">
        <v>6.46</v>
      </c>
      <c r="AY67" s="134">
        <v>0.47</v>
      </c>
      <c r="AZ67" s="135">
        <v>0.93</v>
      </c>
      <c r="BA67" s="134">
        <v>54.88252</v>
      </c>
      <c r="BB67" s="192">
        <v>20.949169999999999</v>
      </c>
      <c r="BC67" s="193">
        <v>0</v>
      </c>
      <c r="BD67" s="134">
        <v>7.5571100000000007</v>
      </c>
      <c r="BE67" s="134">
        <v>1.7334900000000002</v>
      </c>
      <c r="BF67" s="134">
        <v>0.36256000000000005</v>
      </c>
      <c r="BG67" s="134">
        <v>0.98571000000000009</v>
      </c>
      <c r="BH67" s="134">
        <v>5.6763300000000001</v>
      </c>
      <c r="BI67" s="134">
        <v>5.65367</v>
      </c>
      <c r="BJ67" s="134">
        <v>3.0591000000000004</v>
      </c>
      <c r="BK67" s="134">
        <v>7.3191800000000002</v>
      </c>
      <c r="BL67" s="134">
        <v>0.53250999999999993</v>
      </c>
      <c r="BM67" s="135">
        <v>1.05369</v>
      </c>
      <c r="BN67" s="136">
        <v>1844908.8974399997</v>
      </c>
      <c r="BO67" s="194">
        <v>704218.94123999984</v>
      </c>
      <c r="BP67" s="194">
        <v>0</v>
      </c>
      <c r="BQ67" s="136">
        <v>254036.79491999999</v>
      </c>
      <c r="BR67" s="136">
        <v>58272.308279999997</v>
      </c>
      <c r="BS67" s="136">
        <v>12187.67232</v>
      </c>
      <c r="BT67" s="136">
        <v>33135.234120000001</v>
      </c>
      <c r="BU67" s="136">
        <v>190813.24475999997</v>
      </c>
      <c r="BV67" s="136">
        <v>190051.51523999998</v>
      </c>
      <c r="BW67" s="136">
        <v>102833.48520000001</v>
      </c>
      <c r="BX67" s="136">
        <v>246038.63496</v>
      </c>
      <c r="BY67" s="136">
        <v>17900.643719999996</v>
      </c>
      <c r="BZ67" s="136">
        <v>35420.422679999996</v>
      </c>
      <c r="CA67" s="112">
        <v>1</v>
      </c>
      <c r="CF67" s="62" t="s">
        <v>181</v>
      </c>
    </row>
    <row r="68" spans="1:84" ht="12" customHeight="1" x14ac:dyDescent="0.25">
      <c r="A68" s="126" t="e">
        <v>#REF!</v>
      </c>
      <c r="B68" s="62" t="s">
        <v>180</v>
      </c>
      <c r="C68" s="127">
        <v>3103.7</v>
      </c>
      <c r="D68" s="141">
        <v>3103.7</v>
      </c>
      <c r="E68" s="141">
        <v>0</v>
      </c>
      <c r="F68" s="141">
        <v>798.9</v>
      </c>
      <c r="G68" s="126" t="s">
        <v>53</v>
      </c>
      <c r="H68" s="129">
        <v>3</v>
      </c>
      <c r="I68" s="129" t="s">
        <v>21</v>
      </c>
      <c r="J68" s="131">
        <v>45.06</v>
      </c>
      <c r="K68" s="130">
        <v>5.0999999999999996</v>
      </c>
      <c r="L68" s="130">
        <v>8.6300000000000008</v>
      </c>
      <c r="M68" s="130">
        <v>13.43</v>
      </c>
      <c r="N68" s="130">
        <v>6.91</v>
      </c>
      <c r="O68" s="130">
        <v>3.15</v>
      </c>
      <c r="P68" s="130">
        <v>1.81</v>
      </c>
      <c r="Q68" s="130">
        <v>5.77</v>
      </c>
      <c r="R68" s="130">
        <v>0.26</v>
      </c>
      <c r="S68" s="132">
        <v>40</v>
      </c>
      <c r="T68" s="132">
        <v>40</v>
      </c>
      <c r="U68" s="132">
        <v>2604.04</v>
      </c>
      <c r="V68" s="130">
        <v>195.98199600000001</v>
      </c>
      <c r="W68" s="132">
        <v>42.3</v>
      </c>
      <c r="X68" s="132">
        <v>2604.04</v>
      </c>
      <c r="Y68" s="130">
        <v>7.85</v>
      </c>
      <c r="Z68" s="133">
        <v>0</v>
      </c>
      <c r="AA68" s="130">
        <v>6.73</v>
      </c>
      <c r="AB68" s="130">
        <v>10.67</v>
      </c>
      <c r="AC68" s="130">
        <v>14</v>
      </c>
      <c r="AD68" s="131">
        <v>839116.33200000005</v>
      </c>
      <c r="AE68" s="130">
        <v>94973.219999999987</v>
      </c>
      <c r="AF68" s="130">
        <v>160709.58600000001</v>
      </c>
      <c r="AG68" s="130">
        <v>250096.14600000001</v>
      </c>
      <c r="AH68" s="130">
        <v>128679.402</v>
      </c>
      <c r="AI68" s="130">
        <v>58659.929999999993</v>
      </c>
      <c r="AJ68" s="130">
        <v>33706.182000000001</v>
      </c>
      <c r="AK68" s="130">
        <v>107450.09399999998</v>
      </c>
      <c r="AL68" s="130">
        <v>4841.7719999999999</v>
      </c>
      <c r="AN68" s="134">
        <v>48.44</v>
      </c>
      <c r="AO68" s="192">
        <v>18.489999999999998</v>
      </c>
      <c r="AP68" s="193"/>
      <c r="AQ68" s="134">
        <v>6.67</v>
      </c>
      <c r="AR68" s="134">
        <v>1.53</v>
      </c>
      <c r="AS68" s="134">
        <v>0.32</v>
      </c>
      <c r="AT68" s="134">
        <v>0.87</v>
      </c>
      <c r="AU68" s="134">
        <v>5.01</v>
      </c>
      <c r="AV68" s="134">
        <v>4.99</v>
      </c>
      <c r="AW68" s="134">
        <v>2.7</v>
      </c>
      <c r="AX68" s="134">
        <v>6.46</v>
      </c>
      <c r="AY68" s="134">
        <v>0.47</v>
      </c>
      <c r="AZ68" s="135">
        <v>0.93</v>
      </c>
      <c r="BA68" s="134">
        <v>54.88252</v>
      </c>
      <c r="BB68" s="192">
        <v>20.949169999999999</v>
      </c>
      <c r="BC68" s="193">
        <v>0</v>
      </c>
      <c r="BD68" s="134">
        <v>7.5571100000000007</v>
      </c>
      <c r="BE68" s="134">
        <v>1.7334900000000002</v>
      </c>
      <c r="BF68" s="134">
        <v>0.36256000000000005</v>
      </c>
      <c r="BG68" s="134">
        <v>0.98571000000000009</v>
      </c>
      <c r="BH68" s="134">
        <v>5.6763300000000001</v>
      </c>
      <c r="BI68" s="134">
        <v>5.65367</v>
      </c>
      <c r="BJ68" s="134">
        <v>3.0591000000000004</v>
      </c>
      <c r="BK68" s="134">
        <v>7.3191800000000002</v>
      </c>
      <c r="BL68" s="134">
        <v>0.53250999999999993</v>
      </c>
      <c r="BM68" s="135">
        <v>1.05369</v>
      </c>
      <c r="BN68" s="136">
        <v>2004075.2292399998</v>
      </c>
      <c r="BO68" s="194">
        <v>764974.21528999985</v>
      </c>
      <c r="BP68" s="194">
        <v>0</v>
      </c>
      <c r="BQ68" s="136">
        <v>275953.38107</v>
      </c>
      <c r="BR68" s="136">
        <v>63299.651129999998</v>
      </c>
      <c r="BS68" s="136">
        <v>13239.14272</v>
      </c>
      <c r="BT68" s="136">
        <v>35993.919269999999</v>
      </c>
      <c r="BU68" s="136">
        <v>207275.32820999998</v>
      </c>
      <c r="BV68" s="136">
        <v>206447.88178999998</v>
      </c>
      <c r="BW68" s="136">
        <v>111705.26670000001</v>
      </c>
      <c r="BX68" s="136">
        <v>267265.19365999999</v>
      </c>
      <c r="BY68" s="136">
        <v>19444.990869999994</v>
      </c>
      <c r="BZ68" s="136">
        <v>38476.258529999992</v>
      </c>
      <c r="CA68" s="112">
        <v>1</v>
      </c>
      <c r="CF68" s="62" t="s">
        <v>180</v>
      </c>
    </row>
    <row r="69" spans="1:84" ht="12" customHeight="1" x14ac:dyDescent="0.25">
      <c r="A69" s="126" t="e">
        <v>#REF!</v>
      </c>
      <c r="B69" s="62" t="s">
        <v>179</v>
      </c>
      <c r="C69" s="127">
        <v>3039</v>
      </c>
      <c r="D69" s="141">
        <v>3039</v>
      </c>
      <c r="E69" s="141">
        <v>0</v>
      </c>
      <c r="F69" s="141">
        <v>338.66</v>
      </c>
      <c r="G69" s="126" t="s">
        <v>44</v>
      </c>
      <c r="H69" s="129">
        <v>3</v>
      </c>
      <c r="I69" s="129" t="s">
        <v>21</v>
      </c>
      <c r="J69" s="131">
        <v>45.06</v>
      </c>
      <c r="K69" s="130">
        <v>5.0999999999999996</v>
      </c>
      <c r="L69" s="130">
        <v>8.6300000000000008</v>
      </c>
      <c r="M69" s="130">
        <v>13.43</v>
      </c>
      <c r="N69" s="130">
        <v>6.91</v>
      </c>
      <c r="O69" s="130">
        <v>3.15</v>
      </c>
      <c r="P69" s="130">
        <v>1.81</v>
      </c>
      <c r="Q69" s="130">
        <v>5.77</v>
      </c>
      <c r="R69" s="130">
        <v>0.26</v>
      </c>
      <c r="S69" s="132">
        <v>40</v>
      </c>
      <c r="T69" s="132">
        <v>40</v>
      </c>
      <c r="U69" s="132">
        <v>2604.04</v>
      </c>
      <c r="V69" s="130">
        <v>195.98199600000001</v>
      </c>
      <c r="W69" s="132">
        <v>42.3</v>
      </c>
      <c r="X69" s="132">
        <v>2604.04</v>
      </c>
      <c r="Y69" s="130">
        <v>7.85</v>
      </c>
      <c r="Z69" s="133">
        <v>0</v>
      </c>
      <c r="AA69" s="130">
        <v>6.73</v>
      </c>
      <c r="AB69" s="130">
        <v>10.67</v>
      </c>
      <c r="AC69" s="130">
        <v>14</v>
      </c>
      <c r="AD69" s="131">
        <v>821624.04</v>
      </c>
      <c r="AE69" s="130">
        <v>92993.4</v>
      </c>
      <c r="AF69" s="130">
        <v>157359.42000000001</v>
      </c>
      <c r="AG69" s="130">
        <v>244882.62</v>
      </c>
      <c r="AH69" s="130">
        <v>125996.94</v>
      </c>
      <c r="AI69" s="130">
        <v>57437.100000000006</v>
      </c>
      <c r="AJ69" s="130">
        <v>33003.54</v>
      </c>
      <c r="AK69" s="130">
        <v>105210.18</v>
      </c>
      <c r="AL69" s="130">
        <v>4740.84</v>
      </c>
      <c r="AN69" s="134">
        <v>48.44</v>
      </c>
      <c r="AO69" s="192">
        <v>18.489999999999998</v>
      </c>
      <c r="AP69" s="193"/>
      <c r="AQ69" s="134">
        <v>6.67</v>
      </c>
      <c r="AR69" s="134">
        <v>1.53</v>
      </c>
      <c r="AS69" s="134">
        <v>0.32</v>
      </c>
      <c r="AT69" s="134">
        <v>0.87</v>
      </c>
      <c r="AU69" s="134">
        <v>5.01</v>
      </c>
      <c r="AV69" s="134">
        <v>4.99</v>
      </c>
      <c r="AW69" s="134">
        <v>2.7</v>
      </c>
      <c r="AX69" s="134">
        <v>6.46</v>
      </c>
      <c r="AY69" s="134">
        <v>0.47</v>
      </c>
      <c r="AZ69" s="135">
        <v>0.93</v>
      </c>
      <c r="BA69" s="134">
        <v>54.88252</v>
      </c>
      <c r="BB69" s="192">
        <v>20.949169999999999</v>
      </c>
      <c r="BC69" s="193">
        <v>0</v>
      </c>
      <c r="BD69" s="134">
        <v>7.5571100000000007</v>
      </c>
      <c r="BE69" s="134">
        <v>1.7334900000000002</v>
      </c>
      <c r="BF69" s="134">
        <v>0.36256000000000005</v>
      </c>
      <c r="BG69" s="134">
        <v>0.98571000000000009</v>
      </c>
      <c r="BH69" s="134">
        <v>5.6763300000000001</v>
      </c>
      <c r="BI69" s="134">
        <v>5.65367</v>
      </c>
      <c r="BJ69" s="134">
        <v>3.0591000000000004</v>
      </c>
      <c r="BK69" s="134">
        <v>7.3191800000000002</v>
      </c>
      <c r="BL69" s="134">
        <v>0.53250999999999993</v>
      </c>
      <c r="BM69" s="135">
        <v>1.05369</v>
      </c>
      <c r="BN69" s="136">
        <v>1962298.1028</v>
      </c>
      <c r="BO69" s="194">
        <v>749027.49629999988</v>
      </c>
      <c r="BP69" s="194">
        <v>0</v>
      </c>
      <c r="BQ69" s="136">
        <v>270200.83290000004</v>
      </c>
      <c r="BR69" s="136">
        <v>61980.1011</v>
      </c>
      <c r="BS69" s="136">
        <v>12963.1584</v>
      </c>
      <c r="BT69" s="136">
        <v>35243.586900000002</v>
      </c>
      <c r="BU69" s="136">
        <v>202954.44869999998</v>
      </c>
      <c r="BV69" s="136">
        <v>202144.2513</v>
      </c>
      <c r="BW69" s="136">
        <v>109376.64900000002</v>
      </c>
      <c r="BX69" s="136">
        <v>261693.76020000002</v>
      </c>
      <c r="BY69" s="136">
        <v>19039.638899999994</v>
      </c>
      <c r="BZ69" s="136">
        <v>37674.179099999994</v>
      </c>
      <c r="CA69" s="112">
        <v>1</v>
      </c>
      <c r="CF69" s="62" t="s">
        <v>179</v>
      </c>
    </row>
    <row r="70" spans="1:84" ht="12" customHeight="1" x14ac:dyDescent="0.25">
      <c r="A70" s="126" t="e">
        <v>#REF!</v>
      </c>
      <c r="B70" s="62" t="s">
        <v>178</v>
      </c>
      <c r="C70" s="127">
        <v>3007.4</v>
      </c>
      <c r="D70" s="141">
        <v>3007.4</v>
      </c>
      <c r="E70" s="141">
        <v>0</v>
      </c>
      <c r="F70" s="141">
        <v>335.14</v>
      </c>
      <c r="G70" s="126" t="s">
        <v>44</v>
      </c>
      <c r="H70" s="129">
        <v>3</v>
      </c>
      <c r="I70" s="129" t="s">
        <v>21</v>
      </c>
      <c r="J70" s="131">
        <v>45.06</v>
      </c>
      <c r="K70" s="130">
        <v>5.0999999999999996</v>
      </c>
      <c r="L70" s="130">
        <v>8.6300000000000008</v>
      </c>
      <c r="M70" s="130">
        <v>13.43</v>
      </c>
      <c r="N70" s="130">
        <v>6.91</v>
      </c>
      <c r="O70" s="130">
        <v>3.15</v>
      </c>
      <c r="P70" s="130">
        <v>1.81</v>
      </c>
      <c r="Q70" s="130">
        <v>5.77</v>
      </c>
      <c r="R70" s="130">
        <v>0.26</v>
      </c>
      <c r="S70" s="132">
        <v>40</v>
      </c>
      <c r="T70" s="132">
        <v>40</v>
      </c>
      <c r="U70" s="132">
        <v>2604.04</v>
      </c>
      <c r="V70" s="130">
        <v>195.98199600000001</v>
      </c>
      <c r="W70" s="132">
        <v>42.3</v>
      </c>
      <c r="X70" s="132">
        <v>2604.04</v>
      </c>
      <c r="Y70" s="130">
        <v>7.85</v>
      </c>
      <c r="Z70" s="133">
        <v>0</v>
      </c>
      <c r="AA70" s="130">
        <v>6.73</v>
      </c>
      <c r="AB70" s="130">
        <v>10.67</v>
      </c>
      <c r="AC70" s="130">
        <v>14</v>
      </c>
      <c r="AD70" s="131">
        <v>813080.66400000011</v>
      </c>
      <c r="AE70" s="130">
        <v>92026.44</v>
      </c>
      <c r="AF70" s="130">
        <v>155723.17200000002</v>
      </c>
      <c r="AG70" s="130">
        <v>242336.29199999999</v>
      </c>
      <c r="AH70" s="130">
        <v>124686.804</v>
      </c>
      <c r="AI70" s="130">
        <v>56839.86</v>
      </c>
      <c r="AJ70" s="130">
        <v>32660.364000000001</v>
      </c>
      <c r="AK70" s="130">
        <v>104116.18799999999</v>
      </c>
      <c r="AL70" s="130">
        <v>4691.5440000000008</v>
      </c>
      <c r="AN70" s="134">
        <v>48.44</v>
      </c>
      <c r="AO70" s="192">
        <v>18.489999999999998</v>
      </c>
      <c r="AP70" s="193"/>
      <c r="AQ70" s="134">
        <v>6.67</v>
      </c>
      <c r="AR70" s="134">
        <v>1.53</v>
      </c>
      <c r="AS70" s="134">
        <v>0.32</v>
      </c>
      <c r="AT70" s="134">
        <v>0.87</v>
      </c>
      <c r="AU70" s="134">
        <v>5.01</v>
      </c>
      <c r="AV70" s="134">
        <v>4.99</v>
      </c>
      <c r="AW70" s="134">
        <v>2.7</v>
      </c>
      <c r="AX70" s="134">
        <v>6.46</v>
      </c>
      <c r="AY70" s="134">
        <v>0.47</v>
      </c>
      <c r="AZ70" s="135">
        <v>0.93</v>
      </c>
      <c r="BA70" s="134">
        <v>54.88252</v>
      </c>
      <c r="BB70" s="192">
        <v>20.949169999999999</v>
      </c>
      <c r="BC70" s="193">
        <v>0</v>
      </c>
      <c r="BD70" s="134">
        <v>7.5571100000000007</v>
      </c>
      <c r="BE70" s="134">
        <v>1.7334900000000002</v>
      </c>
      <c r="BF70" s="134">
        <v>0.36256000000000005</v>
      </c>
      <c r="BG70" s="134">
        <v>0.98571000000000009</v>
      </c>
      <c r="BH70" s="134">
        <v>5.6763300000000001</v>
      </c>
      <c r="BI70" s="134">
        <v>5.65367</v>
      </c>
      <c r="BJ70" s="134">
        <v>3.0591000000000004</v>
      </c>
      <c r="BK70" s="134">
        <v>7.3191800000000002</v>
      </c>
      <c r="BL70" s="134">
        <v>0.53250999999999993</v>
      </c>
      <c r="BM70" s="135">
        <v>1.05369</v>
      </c>
      <c r="BN70" s="136">
        <v>1941893.8184800001</v>
      </c>
      <c r="BO70" s="194">
        <v>741238.99057999998</v>
      </c>
      <c r="BP70" s="194">
        <v>0</v>
      </c>
      <c r="BQ70" s="136">
        <v>267391.24214000005</v>
      </c>
      <c r="BR70" s="136">
        <v>61335.622260000004</v>
      </c>
      <c r="BS70" s="136">
        <v>12828.365440000001</v>
      </c>
      <c r="BT70" s="136">
        <v>34877.118540000003</v>
      </c>
      <c r="BU70" s="136">
        <v>200844.09641999999</v>
      </c>
      <c r="BV70" s="136">
        <v>200042.32358</v>
      </c>
      <c r="BW70" s="136">
        <v>108239.33340000002</v>
      </c>
      <c r="BX70" s="136">
        <v>258972.62732000003</v>
      </c>
      <c r="BY70" s="136">
        <v>18841.661739999996</v>
      </c>
      <c r="BZ70" s="136">
        <v>37282.437059999997</v>
      </c>
      <c r="CA70" s="112">
        <v>1</v>
      </c>
      <c r="CF70" s="62" t="s">
        <v>178</v>
      </c>
    </row>
    <row r="71" spans="1:84" ht="12" customHeight="1" x14ac:dyDescent="0.25">
      <c r="A71" s="126" t="e">
        <v>#REF!</v>
      </c>
      <c r="B71" s="62" t="s">
        <v>177</v>
      </c>
      <c r="C71" s="127">
        <v>6944.01</v>
      </c>
      <c r="D71" s="141">
        <v>6944.01</v>
      </c>
      <c r="E71" s="141">
        <v>0</v>
      </c>
      <c r="F71" s="141">
        <v>706.4</v>
      </c>
      <c r="G71" s="126" t="s">
        <v>53</v>
      </c>
      <c r="H71" s="129">
        <v>7</v>
      </c>
      <c r="I71" s="129" t="s">
        <v>21</v>
      </c>
      <c r="J71" s="131">
        <v>31</v>
      </c>
      <c r="K71" s="130">
        <v>5.0999999999999996</v>
      </c>
      <c r="L71" s="130">
        <v>6.59</v>
      </c>
      <c r="M71" s="130">
        <v>8.98</v>
      </c>
      <c r="N71" s="130">
        <v>6.92</v>
      </c>
      <c r="O71" s="130">
        <v>3.15</v>
      </c>
      <c r="P71" s="130">
        <v>0</v>
      </c>
      <c r="Q71" s="130">
        <v>0</v>
      </c>
      <c r="R71" s="130">
        <v>0.26</v>
      </c>
      <c r="S71" s="132">
        <v>40</v>
      </c>
      <c r="T71" s="132">
        <v>40</v>
      </c>
      <c r="U71" s="132">
        <v>2604.04</v>
      </c>
      <c r="V71" s="130">
        <v>195.98199600000001</v>
      </c>
      <c r="W71" s="132">
        <v>42.3</v>
      </c>
      <c r="X71" s="132">
        <v>2604.04</v>
      </c>
      <c r="Y71" s="130">
        <v>7.85</v>
      </c>
      <c r="Z71" s="133">
        <v>0</v>
      </c>
      <c r="AA71" s="130">
        <v>6.73</v>
      </c>
      <c r="AB71" s="130">
        <v>10.67</v>
      </c>
      <c r="AC71" s="130">
        <v>14</v>
      </c>
      <c r="AD71" s="131">
        <v>1291585.8599999999</v>
      </c>
      <c r="AE71" s="130">
        <v>212486.70600000001</v>
      </c>
      <c r="AF71" s="130">
        <v>274566.15539999999</v>
      </c>
      <c r="AG71" s="130">
        <v>374143.25880000001</v>
      </c>
      <c r="AH71" s="130">
        <v>288315.29519999999</v>
      </c>
      <c r="AI71" s="130">
        <v>131241.78899999999</v>
      </c>
      <c r="AJ71" s="130">
        <v>0</v>
      </c>
      <c r="AK71" s="130">
        <v>0</v>
      </c>
      <c r="AL71" s="130">
        <v>10832.6556</v>
      </c>
      <c r="AN71" s="134">
        <v>33.17</v>
      </c>
      <c r="AO71" s="192">
        <v>13.89</v>
      </c>
      <c r="AP71" s="193"/>
      <c r="AQ71" s="134">
        <v>5.9</v>
      </c>
      <c r="AR71" s="134">
        <v>1.53</v>
      </c>
      <c r="AS71" s="134">
        <v>0.32</v>
      </c>
      <c r="AT71" s="134">
        <v>0.6</v>
      </c>
      <c r="AU71" s="134">
        <v>5.01</v>
      </c>
      <c r="AV71" s="134">
        <v>4.99</v>
      </c>
      <c r="AW71" s="134">
        <v>0</v>
      </c>
      <c r="AX71" s="134">
        <v>0</v>
      </c>
      <c r="AY71" s="134">
        <v>0</v>
      </c>
      <c r="AZ71" s="135">
        <v>0.93</v>
      </c>
      <c r="BA71" s="134">
        <v>37.581610000000005</v>
      </c>
      <c r="BB71" s="192">
        <v>15.737370000000004</v>
      </c>
      <c r="BC71" s="193">
        <v>0</v>
      </c>
      <c r="BD71" s="134">
        <v>6.6847000000000012</v>
      </c>
      <c r="BE71" s="134">
        <v>1.7334900000000002</v>
      </c>
      <c r="BF71" s="134">
        <v>0.36256000000000005</v>
      </c>
      <c r="BG71" s="134">
        <v>0.67980000000000007</v>
      </c>
      <c r="BH71" s="134">
        <v>5.6763300000000001</v>
      </c>
      <c r="BI71" s="134">
        <v>5.65367</v>
      </c>
      <c r="BJ71" s="134">
        <v>0</v>
      </c>
      <c r="BK71" s="134">
        <v>0</v>
      </c>
      <c r="BL71" s="134">
        <v>0</v>
      </c>
      <c r="BM71" s="135">
        <v>1.0536900000000002</v>
      </c>
      <c r="BN71" s="136">
        <v>3070336.3799610003</v>
      </c>
      <c r="BO71" s="194">
        <v>1285709.1443370003</v>
      </c>
      <c r="BP71" s="194">
        <v>0</v>
      </c>
      <c r="BQ71" s="136">
        <v>546125.55447000009</v>
      </c>
      <c r="BR71" s="136">
        <v>141622.38954900001</v>
      </c>
      <c r="BS71" s="136">
        <v>29620.369056</v>
      </c>
      <c r="BT71" s="136">
        <v>55538.191980000011</v>
      </c>
      <c r="BU71" s="136">
        <v>463743.90303300001</v>
      </c>
      <c r="BV71" s="136">
        <v>461892.62996700004</v>
      </c>
      <c r="BW71" s="136">
        <v>0</v>
      </c>
      <c r="BX71" s="136">
        <v>0</v>
      </c>
      <c r="BY71" s="136">
        <v>0</v>
      </c>
      <c r="BZ71" s="136">
        <v>86084.197569000025</v>
      </c>
      <c r="CA71" s="112">
        <v>1</v>
      </c>
      <c r="CF71" s="62" t="s">
        <v>177</v>
      </c>
    </row>
    <row r="72" spans="1:84" ht="12" customHeight="1" x14ac:dyDescent="0.25">
      <c r="A72" s="126" t="e">
        <v>#REF!</v>
      </c>
      <c r="B72" s="62" t="s">
        <v>176</v>
      </c>
      <c r="C72" s="127">
        <v>6622.8</v>
      </c>
      <c r="D72" s="141">
        <v>5469.6</v>
      </c>
      <c r="E72" s="141">
        <v>1153.2</v>
      </c>
      <c r="F72" s="141">
        <v>1385.2</v>
      </c>
      <c r="G72" s="126" t="s">
        <v>53</v>
      </c>
      <c r="H72" s="129">
        <v>1</v>
      </c>
      <c r="I72" s="129" t="s">
        <v>8</v>
      </c>
      <c r="J72" s="142">
        <v>36.54</v>
      </c>
      <c r="K72" s="130">
        <v>4.03</v>
      </c>
      <c r="L72" s="130">
        <v>7</v>
      </c>
      <c r="M72" s="130">
        <v>11</v>
      </c>
      <c r="N72" s="130">
        <v>5.4</v>
      </c>
      <c r="O72" s="130">
        <v>2.67</v>
      </c>
      <c r="P72" s="130">
        <v>1.54</v>
      </c>
      <c r="Q72" s="130">
        <v>4.9000000000000004</v>
      </c>
      <c r="R72" s="130">
        <v>0</v>
      </c>
      <c r="S72" s="132">
        <v>40</v>
      </c>
      <c r="T72" s="132">
        <v>40</v>
      </c>
      <c r="U72" s="132">
        <v>2604.04</v>
      </c>
      <c r="V72" s="130">
        <v>195.98199600000001</v>
      </c>
      <c r="W72" s="132">
        <v>42.3</v>
      </c>
      <c r="X72" s="132">
        <v>2604.04</v>
      </c>
      <c r="Y72" s="130">
        <v>0</v>
      </c>
      <c r="Z72" s="133">
        <v>0</v>
      </c>
      <c r="AA72" s="130">
        <v>5.05</v>
      </c>
      <c r="AB72" s="130">
        <v>10.67</v>
      </c>
      <c r="AC72" s="130">
        <v>14</v>
      </c>
      <c r="AD72" s="131">
        <v>1451982.672</v>
      </c>
      <c r="AE72" s="130">
        <v>160139.304</v>
      </c>
      <c r="AF72" s="130">
        <v>278157.59999999998</v>
      </c>
      <c r="AG72" s="130">
        <v>437104.80000000005</v>
      </c>
      <c r="AH72" s="130">
        <v>214578.72000000003</v>
      </c>
      <c r="AI72" s="130">
        <v>106097.25599999999</v>
      </c>
      <c r="AJ72" s="130">
        <v>61194.672000000006</v>
      </c>
      <c r="AK72" s="130">
        <v>194710.32000000004</v>
      </c>
      <c r="AL72" s="130">
        <v>0</v>
      </c>
      <c r="AN72" s="134">
        <v>48.16</v>
      </c>
      <c r="AO72" s="192">
        <v>18.649999999999999</v>
      </c>
      <c r="AP72" s="193"/>
      <c r="AQ72" s="134">
        <v>7.16</v>
      </c>
      <c r="AR72" s="134">
        <v>1.53</v>
      </c>
      <c r="AS72" s="134">
        <v>0.32</v>
      </c>
      <c r="AT72" s="134">
        <v>0.87</v>
      </c>
      <c r="AU72" s="134">
        <v>5.01</v>
      </c>
      <c r="AV72" s="134">
        <v>4.99</v>
      </c>
      <c r="AW72" s="134">
        <v>2.7</v>
      </c>
      <c r="AX72" s="134">
        <v>6.46</v>
      </c>
      <c r="AY72" s="134">
        <v>0.47</v>
      </c>
      <c r="AZ72" s="135">
        <v>0</v>
      </c>
      <c r="BA72" s="134">
        <v>54.565279999999994</v>
      </c>
      <c r="BB72" s="192">
        <v>21.130449999999996</v>
      </c>
      <c r="BC72" s="193">
        <v>0</v>
      </c>
      <c r="BD72" s="134">
        <v>8.1122800000000002</v>
      </c>
      <c r="BE72" s="134">
        <v>1.7334900000000002</v>
      </c>
      <c r="BF72" s="134">
        <v>0.36255999999999999</v>
      </c>
      <c r="BG72" s="134">
        <v>0.98570999999999998</v>
      </c>
      <c r="BH72" s="134">
        <v>5.6763299999999992</v>
      </c>
      <c r="BI72" s="134">
        <v>5.6536700000000009</v>
      </c>
      <c r="BJ72" s="134">
        <v>3.0591000000000004</v>
      </c>
      <c r="BK72" s="134">
        <v>7.3191800000000002</v>
      </c>
      <c r="BL72" s="134">
        <v>0.53250999999999993</v>
      </c>
      <c r="BM72" s="135">
        <v>0</v>
      </c>
      <c r="BN72" s="136">
        <v>4251657.4598400006</v>
      </c>
      <c r="BO72" s="194">
        <v>1646457.8825999999</v>
      </c>
      <c r="BP72" s="194">
        <v>0</v>
      </c>
      <c r="BQ72" s="136">
        <v>632098.57584000006</v>
      </c>
      <c r="BR72" s="136">
        <v>135071.34372</v>
      </c>
      <c r="BS72" s="136">
        <v>28250.215680000001</v>
      </c>
      <c r="BT72" s="136">
        <v>76805.273879999993</v>
      </c>
      <c r="BU72" s="136">
        <v>442292.43923999998</v>
      </c>
      <c r="BV72" s="136">
        <v>440526.80076000013</v>
      </c>
      <c r="BW72" s="136">
        <v>238361.19480000006</v>
      </c>
      <c r="BX72" s="136">
        <v>570301.22904000001</v>
      </c>
      <c r="BY72" s="136">
        <v>41492.504279999994</v>
      </c>
      <c r="BZ72" s="136">
        <v>0</v>
      </c>
      <c r="CA72" s="112">
        <v>1</v>
      </c>
      <c r="CF72" s="62" t="s">
        <v>176</v>
      </c>
    </row>
    <row r="73" spans="1:84" ht="12" customHeight="1" x14ac:dyDescent="0.25">
      <c r="A73" s="126" t="e">
        <v>#REF!</v>
      </c>
      <c r="B73" s="62" t="s">
        <v>175</v>
      </c>
      <c r="C73" s="127">
        <v>3447.6</v>
      </c>
      <c r="D73" s="141">
        <v>2670.2</v>
      </c>
      <c r="E73" s="141">
        <v>777.4</v>
      </c>
      <c r="F73" s="141">
        <v>329.4</v>
      </c>
      <c r="G73" s="126" t="s">
        <v>44</v>
      </c>
      <c r="H73" s="129">
        <v>7</v>
      </c>
      <c r="I73" s="129" t="s">
        <v>21</v>
      </c>
      <c r="J73" s="131">
        <v>31</v>
      </c>
      <c r="K73" s="130">
        <v>5.0999999999999996</v>
      </c>
      <c r="L73" s="130">
        <v>6.59</v>
      </c>
      <c r="M73" s="130">
        <v>8.98</v>
      </c>
      <c r="N73" s="130">
        <v>6.92</v>
      </c>
      <c r="O73" s="130">
        <v>3.15</v>
      </c>
      <c r="P73" s="130">
        <v>0</v>
      </c>
      <c r="Q73" s="130">
        <v>0</v>
      </c>
      <c r="R73" s="130">
        <v>0.26</v>
      </c>
      <c r="S73" s="132">
        <v>40</v>
      </c>
      <c r="T73" s="132">
        <v>40</v>
      </c>
      <c r="U73" s="132">
        <v>2604.04</v>
      </c>
      <c r="V73" s="130">
        <v>195.98199600000001</v>
      </c>
      <c r="W73" s="132">
        <v>42.3</v>
      </c>
      <c r="X73" s="132">
        <v>2604.04</v>
      </c>
      <c r="Y73" s="130">
        <v>7.85</v>
      </c>
      <c r="Z73" s="133">
        <v>0</v>
      </c>
      <c r="AA73" s="130">
        <v>6.73</v>
      </c>
      <c r="AB73" s="130">
        <v>10.67</v>
      </c>
      <c r="AC73" s="130">
        <v>14</v>
      </c>
      <c r="AD73" s="131">
        <v>641253.6</v>
      </c>
      <c r="AE73" s="130">
        <v>105496.56</v>
      </c>
      <c r="AF73" s="130">
        <v>136318.10399999999</v>
      </c>
      <c r="AG73" s="130">
        <v>185756.68799999999</v>
      </c>
      <c r="AH73" s="130">
        <v>143144.35200000001</v>
      </c>
      <c r="AI73" s="130">
        <v>65159.639999999992</v>
      </c>
      <c r="AJ73" s="130">
        <v>0</v>
      </c>
      <c r="AK73" s="130">
        <v>0</v>
      </c>
      <c r="AL73" s="130">
        <v>5378.2559999999994</v>
      </c>
      <c r="AN73" s="134">
        <v>33.17</v>
      </c>
      <c r="AO73" s="192">
        <v>13.89</v>
      </c>
      <c r="AP73" s="193"/>
      <c r="AQ73" s="134">
        <v>5.9</v>
      </c>
      <c r="AR73" s="134">
        <v>1.53</v>
      </c>
      <c r="AS73" s="134">
        <v>0.32</v>
      </c>
      <c r="AT73" s="134">
        <v>0.6</v>
      </c>
      <c r="AU73" s="134">
        <v>5.01</v>
      </c>
      <c r="AV73" s="134">
        <v>4.99</v>
      </c>
      <c r="AW73" s="134">
        <v>0</v>
      </c>
      <c r="AX73" s="134">
        <v>0</v>
      </c>
      <c r="AY73" s="134">
        <v>0</v>
      </c>
      <c r="AZ73" s="135">
        <v>0.93</v>
      </c>
      <c r="BA73" s="134">
        <v>37.581610000000005</v>
      </c>
      <c r="BB73" s="192">
        <v>15.737370000000004</v>
      </c>
      <c r="BC73" s="193">
        <v>0</v>
      </c>
      <c r="BD73" s="134">
        <v>6.6847000000000012</v>
      </c>
      <c r="BE73" s="134">
        <v>1.7334900000000002</v>
      </c>
      <c r="BF73" s="134">
        <v>0.36256000000000005</v>
      </c>
      <c r="BG73" s="134">
        <v>0.67980000000000007</v>
      </c>
      <c r="BH73" s="134">
        <v>5.6763300000000001</v>
      </c>
      <c r="BI73" s="134">
        <v>5.65367</v>
      </c>
      <c r="BJ73" s="134">
        <v>0</v>
      </c>
      <c r="BK73" s="134">
        <v>0</v>
      </c>
      <c r="BL73" s="134">
        <v>0</v>
      </c>
      <c r="BM73" s="135">
        <v>1.0536900000000002</v>
      </c>
      <c r="BN73" s="136">
        <v>1524377.3703600001</v>
      </c>
      <c r="BO73" s="194">
        <v>638335.89612000016</v>
      </c>
      <c r="BP73" s="194">
        <v>0</v>
      </c>
      <c r="BQ73" s="136">
        <v>271143.39720000001</v>
      </c>
      <c r="BR73" s="136">
        <v>70313.457240000003</v>
      </c>
      <c r="BS73" s="136">
        <v>14706.082559999999</v>
      </c>
      <c r="BT73" s="136">
        <v>27573.904800000004</v>
      </c>
      <c r="BU73" s="136">
        <v>230242.10507999998</v>
      </c>
      <c r="BV73" s="136">
        <v>229322.97492000001</v>
      </c>
      <c r="BW73" s="136">
        <v>0</v>
      </c>
      <c r="BX73" s="136">
        <v>0</v>
      </c>
      <c r="BY73" s="136">
        <v>0</v>
      </c>
      <c r="BZ73" s="136">
        <v>42739.552440000007</v>
      </c>
      <c r="CA73" s="112">
        <v>1</v>
      </c>
      <c r="CF73" s="62" t="s">
        <v>175</v>
      </c>
    </row>
    <row r="74" spans="1:84" ht="12" customHeight="1" x14ac:dyDescent="0.25">
      <c r="A74" s="126" t="e">
        <v>#REF!</v>
      </c>
      <c r="B74" s="62" t="s">
        <v>174</v>
      </c>
      <c r="C74" s="127">
        <v>3176.2</v>
      </c>
      <c r="D74" s="141">
        <v>3176.2</v>
      </c>
      <c r="E74" s="141">
        <v>0</v>
      </c>
      <c r="F74" s="141">
        <v>326.8</v>
      </c>
      <c r="G74" s="126" t="s">
        <v>44</v>
      </c>
      <c r="H74" s="129">
        <v>7</v>
      </c>
      <c r="I74" s="129" t="s">
        <v>21</v>
      </c>
      <c r="J74" s="131">
        <v>31</v>
      </c>
      <c r="K74" s="130">
        <v>5.0999999999999996</v>
      </c>
      <c r="L74" s="130">
        <v>6.59</v>
      </c>
      <c r="M74" s="130">
        <v>8.98</v>
      </c>
      <c r="N74" s="130">
        <v>6.92</v>
      </c>
      <c r="O74" s="130">
        <v>3.15</v>
      </c>
      <c r="P74" s="130">
        <v>0</v>
      </c>
      <c r="Q74" s="130">
        <v>0</v>
      </c>
      <c r="R74" s="130">
        <v>0.26</v>
      </c>
      <c r="S74" s="132">
        <v>40</v>
      </c>
      <c r="T74" s="132">
        <v>40</v>
      </c>
      <c r="U74" s="132">
        <v>2604.04</v>
      </c>
      <c r="V74" s="130">
        <v>195.98199600000001</v>
      </c>
      <c r="W74" s="132">
        <v>42.3</v>
      </c>
      <c r="X74" s="132">
        <v>2604.04</v>
      </c>
      <c r="Y74" s="130">
        <v>7.85</v>
      </c>
      <c r="Z74" s="133">
        <v>0</v>
      </c>
      <c r="AA74" s="130">
        <v>6.73</v>
      </c>
      <c r="AB74" s="130">
        <v>10.67</v>
      </c>
      <c r="AC74" s="130">
        <v>14</v>
      </c>
      <c r="AD74" s="131">
        <v>590773.19999999995</v>
      </c>
      <c r="AE74" s="130">
        <v>97191.719999999987</v>
      </c>
      <c r="AF74" s="130">
        <v>125586.948</v>
      </c>
      <c r="AG74" s="130">
        <v>171133.65599999999</v>
      </c>
      <c r="AH74" s="130">
        <v>131875.82399999999</v>
      </c>
      <c r="AI74" s="130">
        <v>60030.179999999993</v>
      </c>
      <c r="AJ74" s="130">
        <v>0</v>
      </c>
      <c r="AK74" s="130">
        <v>0</v>
      </c>
      <c r="AL74" s="130">
        <v>4954.8720000000003</v>
      </c>
      <c r="AN74" s="134">
        <v>33.17</v>
      </c>
      <c r="AO74" s="192">
        <v>13.89</v>
      </c>
      <c r="AP74" s="193"/>
      <c r="AQ74" s="134">
        <v>5.9</v>
      </c>
      <c r="AR74" s="134">
        <v>1.53</v>
      </c>
      <c r="AS74" s="134">
        <v>0.32</v>
      </c>
      <c r="AT74" s="134">
        <v>0.6</v>
      </c>
      <c r="AU74" s="134">
        <v>5.01</v>
      </c>
      <c r="AV74" s="134">
        <v>4.99</v>
      </c>
      <c r="AW74" s="134">
        <v>0</v>
      </c>
      <c r="AX74" s="134">
        <v>0</v>
      </c>
      <c r="AY74" s="134">
        <v>0</v>
      </c>
      <c r="AZ74" s="135">
        <v>0.93</v>
      </c>
      <c r="BA74" s="134">
        <v>37.581610000000005</v>
      </c>
      <c r="BB74" s="192">
        <v>15.737370000000004</v>
      </c>
      <c r="BC74" s="193">
        <v>0</v>
      </c>
      <c r="BD74" s="134">
        <v>6.6847000000000012</v>
      </c>
      <c r="BE74" s="134">
        <v>1.7334900000000002</v>
      </c>
      <c r="BF74" s="134">
        <v>0.36256000000000005</v>
      </c>
      <c r="BG74" s="134">
        <v>0.67980000000000007</v>
      </c>
      <c r="BH74" s="134">
        <v>5.6763300000000001</v>
      </c>
      <c r="BI74" s="134">
        <v>5.65367</v>
      </c>
      <c r="BJ74" s="134">
        <v>0</v>
      </c>
      <c r="BK74" s="134">
        <v>0</v>
      </c>
      <c r="BL74" s="134">
        <v>0</v>
      </c>
      <c r="BM74" s="135">
        <v>1.0536900000000002</v>
      </c>
      <c r="BN74" s="136">
        <v>1404376.2048200003</v>
      </c>
      <c r="BO74" s="194">
        <v>588085.18194000016</v>
      </c>
      <c r="BP74" s="194">
        <v>0</v>
      </c>
      <c r="BQ74" s="136">
        <v>249798.60140000001</v>
      </c>
      <c r="BR74" s="136">
        <v>64778.281379999993</v>
      </c>
      <c r="BS74" s="136">
        <v>13548.398719999999</v>
      </c>
      <c r="BT74" s="136">
        <v>25403.247600000002</v>
      </c>
      <c r="BU74" s="136">
        <v>212117.11745999998</v>
      </c>
      <c r="BV74" s="136">
        <v>211270.34253999998</v>
      </c>
      <c r="BW74" s="136">
        <v>0</v>
      </c>
      <c r="BX74" s="136">
        <v>0</v>
      </c>
      <c r="BY74" s="136">
        <v>0</v>
      </c>
      <c r="BZ74" s="136">
        <v>39375.033780000005</v>
      </c>
      <c r="CA74" s="112">
        <v>1</v>
      </c>
      <c r="CF74" s="62" t="s">
        <v>174</v>
      </c>
    </row>
    <row r="75" spans="1:84" ht="12" customHeight="1" x14ac:dyDescent="0.25">
      <c r="A75" s="126" t="e">
        <v>#REF!</v>
      </c>
      <c r="B75" s="62" t="s">
        <v>173</v>
      </c>
      <c r="C75" s="127">
        <v>10284.4</v>
      </c>
      <c r="D75" s="141">
        <v>10284.4</v>
      </c>
      <c r="E75" s="141">
        <v>0</v>
      </c>
      <c r="F75" s="141">
        <v>1304.9000000000001</v>
      </c>
      <c r="G75" s="126" t="s">
        <v>44</v>
      </c>
      <c r="H75" s="129">
        <v>3</v>
      </c>
      <c r="I75" s="129" t="s">
        <v>21</v>
      </c>
      <c r="J75" s="131">
        <v>45.06</v>
      </c>
      <c r="K75" s="130">
        <v>5.0999999999999996</v>
      </c>
      <c r="L75" s="130">
        <v>8.6300000000000008</v>
      </c>
      <c r="M75" s="130">
        <v>13.43</v>
      </c>
      <c r="N75" s="130">
        <v>6.91</v>
      </c>
      <c r="O75" s="130">
        <v>3.15</v>
      </c>
      <c r="P75" s="130">
        <v>1.81</v>
      </c>
      <c r="Q75" s="130">
        <v>5.77</v>
      </c>
      <c r="R75" s="130">
        <v>0.26</v>
      </c>
      <c r="S75" s="132">
        <v>40</v>
      </c>
      <c r="T75" s="132">
        <v>40</v>
      </c>
      <c r="U75" s="132">
        <v>2604.04</v>
      </c>
      <c r="V75" s="130">
        <v>195.98199600000001</v>
      </c>
      <c r="W75" s="132">
        <v>42.3</v>
      </c>
      <c r="X75" s="132">
        <v>2604.04</v>
      </c>
      <c r="Y75" s="130">
        <v>7.85</v>
      </c>
      <c r="Z75" s="133">
        <v>0</v>
      </c>
      <c r="AA75" s="130">
        <v>6.73</v>
      </c>
      <c r="AB75" s="130">
        <v>10.67</v>
      </c>
      <c r="AC75" s="130">
        <v>14</v>
      </c>
      <c r="AD75" s="131">
        <v>2780490.3840000001</v>
      </c>
      <c r="AE75" s="130">
        <v>314702.63999999996</v>
      </c>
      <c r="AF75" s="130">
        <v>532526.23200000008</v>
      </c>
      <c r="AG75" s="130">
        <v>828716.95200000005</v>
      </c>
      <c r="AH75" s="130">
        <v>426391.22399999999</v>
      </c>
      <c r="AI75" s="130">
        <v>194375.15999999997</v>
      </c>
      <c r="AJ75" s="130">
        <v>111688.584</v>
      </c>
      <c r="AK75" s="130">
        <v>356045.92799999996</v>
      </c>
      <c r="AL75" s="130">
        <v>16043.664000000001</v>
      </c>
      <c r="AN75" s="134">
        <v>48.44</v>
      </c>
      <c r="AO75" s="192">
        <v>18.489999999999998</v>
      </c>
      <c r="AP75" s="193"/>
      <c r="AQ75" s="134">
        <v>6.67</v>
      </c>
      <c r="AR75" s="134">
        <v>1.53</v>
      </c>
      <c r="AS75" s="134">
        <v>0.32</v>
      </c>
      <c r="AT75" s="134">
        <v>0.87</v>
      </c>
      <c r="AU75" s="134">
        <v>5.01</v>
      </c>
      <c r="AV75" s="134">
        <v>4.99</v>
      </c>
      <c r="AW75" s="134">
        <v>2.7</v>
      </c>
      <c r="AX75" s="134">
        <v>6.46</v>
      </c>
      <c r="AY75" s="134">
        <v>0.47</v>
      </c>
      <c r="AZ75" s="135">
        <v>0.93</v>
      </c>
      <c r="BA75" s="134">
        <v>54.88252</v>
      </c>
      <c r="BB75" s="192">
        <v>20.949169999999999</v>
      </c>
      <c r="BC75" s="193">
        <v>0</v>
      </c>
      <c r="BD75" s="134">
        <v>7.5571100000000007</v>
      </c>
      <c r="BE75" s="134">
        <v>1.7334900000000002</v>
      </c>
      <c r="BF75" s="134">
        <v>0.36256000000000005</v>
      </c>
      <c r="BG75" s="134">
        <v>0.98571000000000009</v>
      </c>
      <c r="BH75" s="134">
        <v>5.6763300000000001</v>
      </c>
      <c r="BI75" s="134">
        <v>5.65367</v>
      </c>
      <c r="BJ75" s="134">
        <v>3.0591000000000004</v>
      </c>
      <c r="BK75" s="134">
        <v>7.3191800000000002</v>
      </c>
      <c r="BL75" s="134">
        <v>0.53250999999999993</v>
      </c>
      <c r="BM75" s="135">
        <v>1.05369</v>
      </c>
      <c r="BN75" s="136">
        <v>6640690.5588800004</v>
      </c>
      <c r="BO75" s="194">
        <v>2534813.5514799994</v>
      </c>
      <c r="BP75" s="194">
        <v>0</v>
      </c>
      <c r="BQ75" s="136">
        <v>914397.31683999998</v>
      </c>
      <c r="BR75" s="136">
        <v>209749.30955999999</v>
      </c>
      <c r="BS75" s="136">
        <v>43869.136639999997</v>
      </c>
      <c r="BT75" s="136">
        <v>119269.21524</v>
      </c>
      <c r="BU75" s="136">
        <v>686826.17051999993</v>
      </c>
      <c r="BV75" s="136">
        <v>684084.34947999998</v>
      </c>
      <c r="BW75" s="136">
        <v>370145.84040000004</v>
      </c>
      <c r="BX75" s="136">
        <v>885608.19591999997</v>
      </c>
      <c r="BY75" s="136">
        <v>64432.794439999983</v>
      </c>
      <c r="BZ75" s="136">
        <v>127494.67835999998</v>
      </c>
      <c r="CA75" s="112">
        <v>1</v>
      </c>
      <c r="CF75" s="62" t="s">
        <v>173</v>
      </c>
    </row>
    <row r="76" spans="1:84" ht="12" customHeight="1" x14ac:dyDescent="0.25">
      <c r="A76" s="126" t="e">
        <v>#REF!</v>
      </c>
      <c r="B76" s="62" t="s">
        <v>172</v>
      </c>
      <c r="C76" s="127">
        <v>22940.107170224412</v>
      </c>
      <c r="D76" s="141">
        <v>22219.20717022441</v>
      </c>
      <c r="E76" s="141">
        <v>720.9</v>
      </c>
      <c r="F76" s="141">
        <v>5560</v>
      </c>
      <c r="G76" s="126" t="s">
        <v>44</v>
      </c>
      <c r="H76" s="129">
        <v>1</v>
      </c>
      <c r="I76" s="129" t="s">
        <v>8</v>
      </c>
      <c r="J76" s="148">
        <v>39.280499999999996</v>
      </c>
      <c r="K76" s="149">
        <v>4.3322500000000002</v>
      </c>
      <c r="L76" s="149">
        <v>7.5249999999999995</v>
      </c>
      <c r="M76" s="149">
        <v>11.824999999999999</v>
      </c>
      <c r="N76" s="149">
        <v>5.8049999999999997</v>
      </c>
      <c r="O76" s="149">
        <v>2.87025</v>
      </c>
      <c r="P76" s="149">
        <v>1.6555</v>
      </c>
      <c r="Q76" s="149">
        <v>5.2675000000000001</v>
      </c>
      <c r="R76" s="149">
        <v>0</v>
      </c>
      <c r="S76" s="132">
        <v>40</v>
      </c>
      <c r="T76" s="132">
        <v>40</v>
      </c>
      <c r="U76" s="132">
        <v>2604.04</v>
      </c>
      <c r="V76" s="130">
        <v>195.98199600000001</v>
      </c>
      <c r="W76" s="132">
        <v>42.3</v>
      </c>
      <c r="X76" s="132">
        <v>2604.04</v>
      </c>
      <c r="Y76" s="130">
        <v>0</v>
      </c>
      <c r="Z76" s="133">
        <v>0</v>
      </c>
      <c r="AA76" s="130">
        <v>5.05</v>
      </c>
      <c r="AB76" s="130">
        <v>10.67</v>
      </c>
      <c r="AC76" s="130">
        <v>14</v>
      </c>
      <c r="AD76" s="148">
        <v>10813186.556399999</v>
      </c>
      <c r="AE76" s="149">
        <v>1192587.3514584564</v>
      </c>
      <c r="AF76" s="149">
        <v>2071491.6774712643</v>
      </c>
      <c r="AG76" s="149">
        <v>3255201.2074548434</v>
      </c>
      <c r="AH76" s="149">
        <v>1598007.8654778325</v>
      </c>
      <c r="AI76" s="149">
        <v>790126.1112640393</v>
      </c>
      <c r="AJ76" s="149">
        <v>455728.16904367815</v>
      </c>
      <c r="AK76" s="149">
        <v>1450044.174229885</v>
      </c>
      <c r="AL76" s="149">
        <v>0</v>
      </c>
      <c r="AM76" s="112" t="s">
        <v>8</v>
      </c>
      <c r="AN76" s="134">
        <v>39.28</v>
      </c>
      <c r="AO76" s="134">
        <v>4.3321948549534763</v>
      </c>
      <c r="AP76" s="134">
        <v>7.5249042145593874</v>
      </c>
      <c r="AQ76" s="134">
        <v>11.824849480021895</v>
      </c>
      <c r="AR76" s="134"/>
      <c r="AS76" s="134"/>
      <c r="AT76" s="134"/>
      <c r="AU76" s="134">
        <v>5.8049261083743851</v>
      </c>
      <c r="AV76" s="134">
        <v>2.8702134646962238</v>
      </c>
      <c r="AW76" s="134">
        <v>1.6554789272030652</v>
      </c>
      <c r="AX76" s="134">
        <v>5.267432950191572</v>
      </c>
      <c r="AY76" s="134"/>
      <c r="AZ76" s="135">
        <v>0</v>
      </c>
      <c r="BA76" s="134">
        <v>39.28</v>
      </c>
      <c r="BB76" s="134">
        <v>4.3321948549534763</v>
      </c>
      <c r="BC76" s="134">
        <v>7.5249042145593874</v>
      </c>
      <c r="BD76" s="134">
        <v>11.824849480021895</v>
      </c>
      <c r="BE76" s="134">
        <v>0</v>
      </c>
      <c r="BF76" s="134">
        <v>0</v>
      </c>
      <c r="BG76" s="134">
        <v>0</v>
      </c>
      <c r="BH76" s="134">
        <v>5.8049261083743851</v>
      </c>
      <c r="BI76" s="134">
        <v>2.8702134646962238</v>
      </c>
      <c r="BJ76" s="134">
        <v>1.6554789272030652</v>
      </c>
      <c r="BK76" s="134">
        <v>5.267432950191572</v>
      </c>
      <c r="BL76" s="134">
        <v>0</v>
      </c>
      <c r="BM76" s="135">
        <v>0</v>
      </c>
      <c r="BN76" s="136">
        <v>10813048.91575698</v>
      </c>
      <c r="BO76" s="136">
        <v>1192572.1710591307</v>
      </c>
      <c r="BP76" s="136">
        <v>2071465.3095319883</v>
      </c>
      <c r="BQ76" s="136">
        <v>3255159.7721216958</v>
      </c>
      <c r="BR76" s="136">
        <v>0</v>
      </c>
      <c r="BS76" s="136">
        <v>0</v>
      </c>
      <c r="BT76" s="136">
        <v>0</v>
      </c>
      <c r="BU76" s="136">
        <v>1597987.5244961055</v>
      </c>
      <c r="BV76" s="136">
        <v>790116.05377862987</v>
      </c>
      <c r="BW76" s="136">
        <v>455722.36809703748</v>
      </c>
      <c r="BX76" s="136">
        <v>1450025.7166723921</v>
      </c>
      <c r="BY76" s="136">
        <v>0</v>
      </c>
      <c r="BZ76" s="136">
        <v>0</v>
      </c>
      <c r="CA76" s="143">
        <v>2</v>
      </c>
      <c r="CF76" s="62" t="s">
        <v>172</v>
      </c>
    </row>
    <row r="77" spans="1:84" ht="12" customHeight="1" x14ac:dyDescent="0.25">
      <c r="A77" s="126" t="e">
        <v>#REF!</v>
      </c>
      <c r="B77" s="62" t="s">
        <v>171</v>
      </c>
      <c r="C77" s="127">
        <v>3520.6</v>
      </c>
      <c r="D77" s="141">
        <v>3520.6</v>
      </c>
      <c r="E77" s="141">
        <v>0</v>
      </c>
      <c r="F77" s="141">
        <v>328.2</v>
      </c>
      <c r="G77" s="126" t="s">
        <v>44</v>
      </c>
      <c r="H77" s="129">
        <v>7</v>
      </c>
      <c r="I77" s="129" t="s">
        <v>21</v>
      </c>
      <c r="J77" s="131">
        <v>31</v>
      </c>
      <c r="K77" s="130">
        <v>5.0999999999999996</v>
      </c>
      <c r="L77" s="130">
        <v>6.59</v>
      </c>
      <c r="M77" s="130">
        <v>8.98</v>
      </c>
      <c r="N77" s="130">
        <v>6.92</v>
      </c>
      <c r="O77" s="130">
        <v>3.15</v>
      </c>
      <c r="P77" s="130">
        <v>0</v>
      </c>
      <c r="Q77" s="130">
        <v>0</v>
      </c>
      <c r="R77" s="130">
        <v>0.26</v>
      </c>
      <c r="S77" s="132">
        <v>40</v>
      </c>
      <c r="T77" s="132">
        <v>40</v>
      </c>
      <c r="U77" s="132">
        <v>2604.04</v>
      </c>
      <c r="V77" s="130">
        <v>195.98199600000001</v>
      </c>
      <c r="W77" s="132">
        <v>42.3</v>
      </c>
      <c r="X77" s="132">
        <v>2604.04</v>
      </c>
      <c r="Y77" s="130">
        <v>7.85</v>
      </c>
      <c r="Z77" s="133">
        <v>0</v>
      </c>
      <c r="AA77" s="130">
        <v>6.73</v>
      </c>
      <c r="AB77" s="130">
        <v>10.67</v>
      </c>
      <c r="AC77" s="130">
        <v>14</v>
      </c>
      <c r="AD77" s="131">
        <v>654831.6</v>
      </c>
      <c r="AE77" s="130">
        <v>107730.35999999999</v>
      </c>
      <c r="AF77" s="130">
        <v>139204.52399999998</v>
      </c>
      <c r="AG77" s="130">
        <v>189689.92800000001</v>
      </c>
      <c r="AH77" s="130">
        <v>146175.31200000001</v>
      </c>
      <c r="AI77" s="130">
        <v>66539.34</v>
      </c>
      <c r="AJ77" s="130">
        <v>0</v>
      </c>
      <c r="AK77" s="130">
        <v>0</v>
      </c>
      <c r="AL77" s="130">
        <v>5492.1360000000004</v>
      </c>
      <c r="AN77" s="134">
        <v>33.17</v>
      </c>
      <c r="AO77" s="192">
        <v>13.89</v>
      </c>
      <c r="AP77" s="193"/>
      <c r="AQ77" s="144">
        <v>5.9</v>
      </c>
      <c r="AR77" s="144">
        <v>1.53</v>
      </c>
      <c r="AS77" s="144">
        <v>0.32</v>
      </c>
      <c r="AT77" s="144">
        <v>0.6</v>
      </c>
      <c r="AU77" s="144">
        <v>5.01</v>
      </c>
      <c r="AV77" s="144">
        <v>4.99</v>
      </c>
      <c r="AW77" s="144">
        <v>0</v>
      </c>
      <c r="AX77" s="144">
        <v>0</v>
      </c>
      <c r="AY77" s="144">
        <v>0</v>
      </c>
      <c r="AZ77" s="145">
        <v>0.93</v>
      </c>
      <c r="BA77" s="134">
        <v>37.581610000000005</v>
      </c>
      <c r="BB77" s="192">
        <v>15.737370000000004</v>
      </c>
      <c r="BC77" s="193">
        <v>0</v>
      </c>
      <c r="BD77" s="144">
        <v>6.6847000000000012</v>
      </c>
      <c r="BE77" s="144">
        <v>1.7334900000000002</v>
      </c>
      <c r="BF77" s="144">
        <v>0.36256000000000005</v>
      </c>
      <c r="BG77" s="144">
        <v>0.67980000000000007</v>
      </c>
      <c r="BH77" s="144">
        <v>5.6763300000000001</v>
      </c>
      <c r="BI77" s="144">
        <v>5.65367</v>
      </c>
      <c r="BJ77" s="144">
        <v>0</v>
      </c>
      <c r="BK77" s="144">
        <v>0</v>
      </c>
      <c r="BL77" s="144">
        <v>0</v>
      </c>
      <c r="BM77" s="145">
        <v>1.0536900000000002</v>
      </c>
      <c r="BN77" s="136">
        <v>1556654.76566</v>
      </c>
      <c r="BO77" s="194">
        <v>651852.11622000008</v>
      </c>
      <c r="BP77" s="194">
        <v>0</v>
      </c>
      <c r="BQ77" s="136">
        <v>276884.62820000004</v>
      </c>
      <c r="BR77" s="136">
        <v>71802.284939999998</v>
      </c>
      <c r="BS77" s="136">
        <v>15017.47136</v>
      </c>
      <c r="BT77" s="136">
        <v>28157.758800000003</v>
      </c>
      <c r="BU77" s="136">
        <v>235117.28597999999</v>
      </c>
      <c r="BV77" s="136">
        <v>234178.69402</v>
      </c>
      <c r="BW77" s="136">
        <v>0</v>
      </c>
      <c r="BX77" s="136">
        <v>0</v>
      </c>
      <c r="BY77" s="136">
        <v>0</v>
      </c>
      <c r="BZ77" s="136">
        <v>43644.526140000009</v>
      </c>
      <c r="CA77" s="112">
        <v>1</v>
      </c>
      <c r="CF77" s="62" t="s">
        <v>171</v>
      </c>
    </row>
    <row r="78" spans="1:84" ht="12" customHeight="1" x14ac:dyDescent="0.25">
      <c r="A78" s="126" t="e">
        <v>#REF!</v>
      </c>
      <c r="B78" s="62" t="s">
        <v>170</v>
      </c>
      <c r="C78" s="127">
        <v>3523.58</v>
      </c>
      <c r="D78" s="141">
        <v>3523.58</v>
      </c>
      <c r="E78" s="141">
        <v>0</v>
      </c>
      <c r="F78" s="141">
        <v>313.8</v>
      </c>
      <c r="G78" s="126" t="s">
        <v>44</v>
      </c>
      <c r="H78" s="129">
        <v>7</v>
      </c>
      <c r="I78" s="129" t="s">
        <v>21</v>
      </c>
      <c r="J78" s="131">
        <v>31</v>
      </c>
      <c r="K78" s="130">
        <v>5.0999999999999996</v>
      </c>
      <c r="L78" s="130">
        <v>6.59</v>
      </c>
      <c r="M78" s="130">
        <v>8.98</v>
      </c>
      <c r="N78" s="130">
        <v>6.92</v>
      </c>
      <c r="O78" s="130">
        <v>3.15</v>
      </c>
      <c r="P78" s="130">
        <v>0</v>
      </c>
      <c r="Q78" s="130">
        <v>0</v>
      </c>
      <c r="R78" s="130">
        <v>0.26</v>
      </c>
      <c r="S78" s="132">
        <v>40</v>
      </c>
      <c r="T78" s="132">
        <v>40</v>
      </c>
      <c r="U78" s="132">
        <v>2604.04</v>
      </c>
      <c r="V78" s="130">
        <v>195.98199600000001</v>
      </c>
      <c r="W78" s="132">
        <v>42.3</v>
      </c>
      <c r="X78" s="132">
        <v>2604.04</v>
      </c>
      <c r="Y78" s="130">
        <v>7.85</v>
      </c>
      <c r="Z78" s="133">
        <v>0</v>
      </c>
      <c r="AA78" s="130">
        <v>6.73</v>
      </c>
      <c r="AB78" s="130">
        <v>10.67</v>
      </c>
      <c r="AC78" s="130">
        <v>14</v>
      </c>
      <c r="AD78" s="131">
        <v>655385.88</v>
      </c>
      <c r="AE78" s="130">
        <v>107821.54799999998</v>
      </c>
      <c r="AF78" s="130">
        <v>139322.35319999998</v>
      </c>
      <c r="AG78" s="130">
        <v>189850.49040000001</v>
      </c>
      <c r="AH78" s="130">
        <v>146299.0416</v>
      </c>
      <c r="AI78" s="130">
        <v>66595.661999999997</v>
      </c>
      <c r="AJ78" s="130">
        <v>0</v>
      </c>
      <c r="AK78" s="130">
        <v>0</v>
      </c>
      <c r="AL78" s="130">
        <v>5496.7848000000004</v>
      </c>
      <c r="AN78" s="134">
        <v>33.17</v>
      </c>
      <c r="AO78" s="192">
        <v>13.89</v>
      </c>
      <c r="AP78" s="193"/>
      <c r="AQ78" s="134">
        <v>5.9</v>
      </c>
      <c r="AR78" s="134">
        <v>1.53</v>
      </c>
      <c r="AS78" s="134">
        <v>0.32</v>
      </c>
      <c r="AT78" s="134">
        <v>0.6</v>
      </c>
      <c r="AU78" s="134">
        <v>5.01</v>
      </c>
      <c r="AV78" s="134">
        <v>4.99</v>
      </c>
      <c r="AW78" s="134">
        <v>0</v>
      </c>
      <c r="AX78" s="134">
        <v>0</v>
      </c>
      <c r="AY78" s="134">
        <v>0</v>
      </c>
      <c r="AZ78" s="135">
        <v>0.93</v>
      </c>
      <c r="BA78" s="134">
        <v>37.581610000000005</v>
      </c>
      <c r="BB78" s="192">
        <v>15.737370000000004</v>
      </c>
      <c r="BC78" s="193">
        <v>0</v>
      </c>
      <c r="BD78" s="134">
        <v>6.6847000000000012</v>
      </c>
      <c r="BE78" s="134">
        <v>1.7334900000000002</v>
      </c>
      <c r="BF78" s="134">
        <v>0.36256000000000005</v>
      </c>
      <c r="BG78" s="134">
        <v>0.67980000000000007</v>
      </c>
      <c r="BH78" s="134">
        <v>5.6763300000000001</v>
      </c>
      <c r="BI78" s="134">
        <v>5.65367</v>
      </c>
      <c r="BJ78" s="134">
        <v>0</v>
      </c>
      <c r="BK78" s="134">
        <v>0</v>
      </c>
      <c r="BL78" s="134">
        <v>0</v>
      </c>
      <c r="BM78" s="135">
        <v>1.0536900000000002</v>
      </c>
      <c r="BN78" s="136">
        <v>1557972.3908380002</v>
      </c>
      <c r="BO78" s="194">
        <v>652403.8742460002</v>
      </c>
      <c r="BP78" s="194">
        <v>0</v>
      </c>
      <c r="BQ78" s="136">
        <v>277118.99625999999</v>
      </c>
      <c r="BR78" s="136">
        <v>71863.061741999991</v>
      </c>
      <c r="BS78" s="136">
        <v>15030.182848</v>
      </c>
      <c r="BT78" s="136">
        <v>28181.592840000005</v>
      </c>
      <c r="BU78" s="136">
        <v>235316.30021399999</v>
      </c>
      <c r="BV78" s="136">
        <v>234376.91378599999</v>
      </c>
      <c r="BW78" s="136">
        <v>0</v>
      </c>
      <c r="BX78" s="136">
        <v>0</v>
      </c>
      <c r="BY78" s="136">
        <v>0</v>
      </c>
      <c r="BZ78" s="136">
        <v>43681.468902000008</v>
      </c>
      <c r="CA78" s="112">
        <v>1</v>
      </c>
      <c r="CF78" s="62" t="s">
        <v>170</v>
      </c>
    </row>
    <row r="79" spans="1:84" ht="12" customHeight="1" x14ac:dyDescent="0.25">
      <c r="A79" s="126" t="e">
        <v>#REF!</v>
      </c>
      <c r="B79" s="62" t="s">
        <v>169</v>
      </c>
      <c r="C79" s="127">
        <v>3477.26</v>
      </c>
      <c r="D79" s="141">
        <v>3477.26</v>
      </c>
      <c r="E79" s="141">
        <v>0</v>
      </c>
      <c r="F79" s="141">
        <v>363.6</v>
      </c>
      <c r="G79" s="126" t="s">
        <v>44</v>
      </c>
      <c r="H79" s="129">
        <v>7</v>
      </c>
      <c r="I79" s="129" t="s">
        <v>21</v>
      </c>
      <c r="J79" s="131">
        <v>31</v>
      </c>
      <c r="K79" s="130">
        <v>5.0999999999999996</v>
      </c>
      <c r="L79" s="130">
        <v>6.59</v>
      </c>
      <c r="M79" s="130">
        <v>8.98</v>
      </c>
      <c r="N79" s="130">
        <v>6.92</v>
      </c>
      <c r="O79" s="130">
        <v>3.15</v>
      </c>
      <c r="P79" s="130">
        <v>0</v>
      </c>
      <c r="Q79" s="130">
        <v>0</v>
      </c>
      <c r="R79" s="130">
        <v>0.26</v>
      </c>
      <c r="S79" s="132">
        <v>40</v>
      </c>
      <c r="T79" s="132">
        <v>40</v>
      </c>
      <c r="U79" s="132">
        <v>2604.04</v>
      </c>
      <c r="V79" s="130">
        <v>195.98199600000001</v>
      </c>
      <c r="W79" s="132">
        <v>42.3</v>
      </c>
      <c r="X79" s="132">
        <v>2604.04</v>
      </c>
      <c r="Y79" s="130">
        <v>7.85</v>
      </c>
      <c r="Z79" s="133">
        <v>0</v>
      </c>
      <c r="AA79" s="130">
        <v>6.73</v>
      </c>
      <c r="AB79" s="130">
        <v>10.67</v>
      </c>
      <c r="AC79" s="130">
        <v>14</v>
      </c>
      <c r="AD79" s="131">
        <v>646770.3600000001</v>
      </c>
      <c r="AE79" s="130">
        <v>106404.15600000002</v>
      </c>
      <c r="AF79" s="130">
        <v>137490.86040000001</v>
      </c>
      <c r="AG79" s="130">
        <v>187354.76880000002</v>
      </c>
      <c r="AH79" s="130">
        <v>144375.8352</v>
      </c>
      <c r="AI79" s="130">
        <v>65720.214000000007</v>
      </c>
      <c r="AJ79" s="130">
        <v>0</v>
      </c>
      <c r="AK79" s="130">
        <v>0</v>
      </c>
      <c r="AL79" s="130">
        <v>5424.5256000000008</v>
      </c>
      <c r="AN79" s="134">
        <v>33.17</v>
      </c>
      <c r="AO79" s="192">
        <v>13.89</v>
      </c>
      <c r="AP79" s="193"/>
      <c r="AQ79" s="134">
        <v>5.9</v>
      </c>
      <c r="AR79" s="134">
        <v>1.53</v>
      </c>
      <c r="AS79" s="134">
        <v>0.32</v>
      </c>
      <c r="AT79" s="134">
        <v>0.6</v>
      </c>
      <c r="AU79" s="134">
        <v>5.01</v>
      </c>
      <c r="AV79" s="134">
        <v>4.99</v>
      </c>
      <c r="AW79" s="134">
        <v>0</v>
      </c>
      <c r="AX79" s="134">
        <v>0</v>
      </c>
      <c r="AY79" s="134">
        <v>0</v>
      </c>
      <c r="AZ79" s="135">
        <v>0.93</v>
      </c>
      <c r="BA79" s="134">
        <v>37.581610000000005</v>
      </c>
      <c r="BB79" s="192">
        <v>15.737370000000004</v>
      </c>
      <c r="BC79" s="193">
        <v>0</v>
      </c>
      <c r="BD79" s="134">
        <v>6.6847000000000012</v>
      </c>
      <c r="BE79" s="134">
        <v>1.7334900000000002</v>
      </c>
      <c r="BF79" s="134">
        <v>0.36256000000000005</v>
      </c>
      <c r="BG79" s="134">
        <v>0.67980000000000007</v>
      </c>
      <c r="BH79" s="134">
        <v>5.6763300000000001</v>
      </c>
      <c r="BI79" s="134">
        <v>5.65367</v>
      </c>
      <c r="BJ79" s="134">
        <v>0</v>
      </c>
      <c r="BK79" s="134">
        <v>0</v>
      </c>
      <c r="BL79" s="134">
        <v>0</v>
      </c>
      <c r="BM79" s="135">
        <v>1.0536900000000002</v>
      </c>
      <c r="BN79" s="136">
        <v>1537491.7202860003</v>
      </c>
      <c r="BO79" s="194">
        <v>643827.55486200016</v>
      </c>
      <c r="BP79" s="194">
        <v>0</v>
      </c>
      <c r="BQ79" s="136">
        <v>273476.06722000003</v>
      </c>
      <c r="BR79" s="136">
        <v>70918.369974000001</v>
      </c>
      <c r="BS79" s="136">
        <v>14832.600256000002</v>
      </c>
      <c r="BT79" s="136">
        <v>27811.125480000006</v>
      </c>
      <c r="BU79" s="136">
        <v>232222.89775800001</v>
      </c>
      <c r="BV79" s="136">
        <v>231295.86024200002</v>
      </c>
      <c r="BW79" s="136">
        <v>0</v>
      </c>
      <c r="BX79" s="136">
        <v>0</v>
      </c>
      <c r="BY79" s="136">
        <v>0</v>
      </c>
      <c r="BZ79" s="136">
        <v>43107.244494000013</v>
      </c>
      <c r="CA79" s="112">
        <v>1</v>
      </c>
      <c r="CF79" s="62" t="s">
        <v>169</v>
      </c>
    </row>
    <row r="80" spans="1:84" ht="12" customHeight="1" x14ac:dyDescent="0.25">
      <c r="A80" s="126" t="e">
        <v>#REF!</v>
      </c>
      <c r="B80" s="62" t="s">
        <v>168</v>
      </c>
      <c r="C80" s="127">
        <v>3071.9</v>
      </c>
      <c r="D80" s="141">
        <v>3071.9</v>
      </c>
      <c r="E80" s="141">
        <v>0</v>
      </c>
      <c r="F80" s="141">
        <v>340.85</v>
      </c>
      <c r="G80" s="126" t="s">
        <v>44</v>
      </c>
      <c r="H80" s="129">
        <v>3</v>
      </c>
      <c r="I80" s="129" t="s">
        <v>21</v>
      </c>
      <c r="J80" s="131">
        <v>45.06</v>
      </c>
      <c r="K80" s="130">
        <v>5.0999999999999996</v>
      </c>
      <c r="L80" s="130">
        <v>8.6300000000000008</v>
      </c>
      <c r="M80" s="130">
        <v>13.43</v>
      </c>
      <c r="N80" s="130">
        <v>6.91</v>
      </c>
      <c r="O80" s="130">
        <v>3.15</v>
      </c>
      <c r="P80" s="130">
        <v>1.81</v>
      </c>
      <c r="Q80" s="130">
        <v>5.77</v>
      </c>
      <c r="R80" s="130">
        <v>0.26</v>
      </c>
      <c r="S80" s="132">
        <v>40</v>
      </c>
      <c r="T80" s="132">
        <v>40</v>
      </c>
      <c r="U80" s="132">
        <v>2604.04</v>
      </c>
      <c r="V80" s="130">
        <v>195.98199600000001</v>
      </c>
      <c r="W80" s="132">
        <v>42.3</v>
      </c>
      <c r="X80" s="132">
        <v>2604.04</v>
      </c>
      <c r="Y80" s="130">
        <v>7.85</v>
      </c>
      <c r="Z80" s="133">
        <v>0</v>
      </c>
      <c r="AA80" s="130">
        <v>6.73</v>
      </c>
      <c r="AB80" s="130">
        <v>10.67</v>
      </c>
      <c r="AC80" s="130">
        <v>14</v>
      </c>
      <c r="AD80" s="131">
        <v>830518.88400000008</v>
      </c>
      <c r="AE80" s="130">
        <v>94000.139999999985</v>
      </c>
      <c r="AF80" s="130">
        <v>159062.98200000002</v>
      </c>
      <c r="AG80" s="130">
        <v>247533.70199999999</v>
      </c>
      <c r="AH80" s="130">
        <v>127360.97400000002</v>
      </c>
      <c r="AI80" s="130">
        <v>58058.91</v>
      </c>
      <c r="AJ80" s="130">
        <v>33360.834000000003</v>
      </c>
      <c r="AK80" s="130">
        <v>106349.17799999999</v>
      </c>
      <c r="AL80" s="130">
        <v>4792.1640000000007</v>
      </c>
      <c r="AN80" s="134">
        <v>48.44</v>
      </c>
      <c r="AO80" s="192">
        <v>18.489999999999998</v>
      </c>
      <c r="AP80" s="193"/>
      <c r="AQ80" s="134">
        <v>6.67</v>
      </c>
      <c r="AR80" s="134">
        <v>1.53</v>
      </c>
      <c r="AS80" s="134">
        <v>0.32</v>
      </c>
      <c r="AT80" s="134">
        <v>0.87</v>
      </c>
      <c r="AU80" s="134">
        <v>5.01</v>
      </c>
      <c r="AV80" s="134">
        <v>4.99</v>
      </c>
      <c r="AW80" s="134">
        <v>2.7</v>
      </c>
      <c r="AX80" s="134">
        <v>6.46</v>
      </c>
      <c r="AY80" s="134">
        <v>0.47</v>
      </c>
      <c r="AZ80" s="135">
        <v>0.93</v>
      </c>
      <c r="BA80" s="134">
        <v>54.88252</v>
      </c>
      <c r="BB80" s="192">
        <v>20.949169999999999</v>
      </c>
      <c r="BC80" s="193">
        <v>0</v>
      </c>
      <c r="BD80" s="134">
        <v>7.5571100000000007</v>
      </c>
      <c r="BE80" s="134">
        <v>1.7334900000000002</v>
      </c>
      <c r="BF80" s="134">
        <v>0.36256000000000005</v>
      </c>
      <c r="BG80" s="134">
        <v>0.98571000000000009</v>
      </c>
      <c r="BH80" s="134">
        <v>5.6763300000000001</v>
      </c>
      <c r="BI80" s="134">
        <v>5.65367</v>
      </c>
      <c r="BJ80" s="134">
        <v>3.0591000000000004</v>
      </c>
      <c r="BK80" s="134">
        <v>7.3191800000000002</v>
      </c>
      <c r="BL80" s="134">
        <v>0.53250999999999993</v>
      </c>
      <c r="BM80" s="135">
        <v>1.05369</v>
      </c>
      <c r="BN80" s="136">
        <v>1983541.80388</v>
      </c>
      <c r="BO80" s="194">
        <v>757136.41522999993</v>
      </c>
      <c r="BP80" s="194">
        <v>0</v>
      </c>
      <c r="BQ80" s="136">
        <v>273126.00809000002</v>
      </c>
      <c r="BR80" s="136">
        <v>62651.093310000004</v>
      </c>
      <c r="BS80" s="136">
        <v>13103.496640000001</v>
      </c>
      <c r="BT80" s="136">
        <v>35625.131490000007</v>
      </c>
      <c r="BU80" s="136">
        <v>205151.61927</v>
      </c>
      <c r="BV80" s="136">
        <v>204332.65072999999</v>
      </c>
      <c r="BW80" s="136">
        <v>110560.75290000002</v>
      </c>
      <c r="BX80" s="136">
        <v>264526.83842000004</v>
      </c>
      <c r="BY80" s="136">
        <v>19245.760689999996</v>
      </c>
      <c r="BZ80" s="136">
        <v>38082.037109999997</v>
      </c>
      <c r="CA80" s="112">
        <v>1</v>
      </c>
      <c r="CF80" s="62" t="s">
        <v>168</v>
      </c>
    </row>
    <row r="81" spans="1:84" ht="12" customHeight="1" x14ac:dyDescent="0.25">
      <c r="A81" s="126" t="e">
        <v>#REF!</v>
      </c>
      <c r="B81" s="62" t="s">
        <v>167</v>
      </c>
      <c r="C81" s="127">
        <v>3039.4</v>
      </c>
      <c r="D81" s="141">
        <v>3039.4</v>
      </c>
      <c r="E81" s="141">
        <v>0</v>
      </c>
      <c r="F81" s="141">
        <v>337.25</v>
      </c>
      <c r="G81" s="126" t="s">
        <v>44</v>
      </c>
      <c r="H81" s="129">
        <v>3</v>
      </c>
      <c r="I81" s="129" t="s">
        <v>21</v>
      </c>
      <c r="J81" s="131">
        <v>45.06</v>
      </c>
      <c r="K81" s="130">
        <v>5.0999999999999996</v>
      </c>
      <c r="L81" s="130">
        <v>8.6300000000000008</v>
      </c>
      <c r="M81" s="130">
        <v>13.43</v>
      </c>
      <c r="N81" s="130">
        <v>6.91</v>
      </c>
      <c r="O81" s="130">
        <v>3.15</v>
      </c>
      <c r="P81" s="130">
        <v>1.81</v>
      </c>
      <c r="Q81" s="130">
        <v>5.77</v>
      </c>
      <c r="R81" s="130">
        <v>0.26</v>
      </c>
      <c r="S81" s="132">
        <v>40</v>
      </c>
      <c r="T81" s="132">
        <v>40</v>
      </c>
      <c r="U81" s="132">
        <v>2604.04</v>
      </c>
      <c r="V81" s="130">
        <v>195.98199600000001</v>
      </c>
      <c r="W81" s="132">
        <v>42.3</v>
      </c>
      <c r="X81" s="132">
        <v>2604.04</v>
      </c>
      <c r="Y81" s="130">
        <v>7.85</v>
      </c>
      <c r="Z81" s="133">
        <v>0</v>
      </c>
      <c r="AA81" s="130">
        <v>6.73</v>
      </c>
      <c r="AB81" s="130">
        <v>10.67</v>
      </c>
      <c r="AC81" s="130">
        <v>14</v>
      </c>
      <c r="AD81" s="131">
        <v>821732.18400000001</v>
      </c>
      <c r="AE81" s="130">
        <v>93005.639999999985</v>
      </c>
      <c r="AF81" s="130">
        <v>157380.13200000004</v>
      </c>
      <c r="AG81" s="130">
        <v>244914.85200000001</v>
      </c>
      <c r="AH81" s="130">
        <v>126013.524</v>
      </c>
      <c r="AI81" s="130">
        <v>57444.66</v>
      </c>
      <c r="AJ81" s="130">
        <v>33007.884000000005</v>
      </c>
      <c r="AK81" s="130">
        <v>105224.02799999999</v>
      </c>
      <c r="AL81" s="130">
        <v>4741.4639999999999</v>
      </c>
      <c r="AN81" s="134">
        <v>48.44</v>
      </c>
      <c r="AO81" s="192">
        <v>18.489999999999998</v>
      </c>
      <c r="AP81" s="193"/>
      <c r="AQ81" s="134">
        <v>6.67</v>
      </c>
      <c r="AR81" s="134">
        <v>1.53</v>
      </c>
      <c r="AS81" s="134">
        <v>0.32</v>
      </c>
      <c r="AT81" s="134">
        <v>0.87</v>
      </c>
      <c r="AU81" s="134">
        <v>5.01</v>
      </c>
      <c r="AV81" s="134">
        <v>4.99</v>
      </c>
      <c r="AW81" s="134">
        <v>2.7</v>
      </c>
      <c r="AX81" s="134">
        <v>6.46</v>
      </c>
      <c r="AY81" s="134">
        <v>0.47</v>
      </c>
      <c r="AZ81" s="135">
        <v>0.93</v>
      </c>
      <c r="BA81" s="134">
        <v>54.88252</v>
      </c>
      <c r="BB81" s="192">
        <v>20.949169999999999</v>
      </c>
      <c r="BC81" s="193">
        <v>0</v>
      </c>
      <c r="BD81" s="134">
        <v>7.5571100000000007</v>
      </c>
      <c r="BE81" s="134">
        <v>1.7334900000000002</v>
      </c>
      <c r="BF81" s="134">
        <v>0.36256000000000005</v>
      </c>
      <c r="BG81" s="134">
        <v>0.98571000000000009</v>
      </c>
      <c r="BH81" s="134">
        <v>5.6763300000000001</v>
      </c>
      <c r="BI81" s="134">
        <v>5.65367</v>
      </c>
      <c r="BJ81" s="134">
        <v>3.0591000000000004</v>
      </c>
      <c r="BK81" s="134">
        <v>7.3191800000000002</v>
      </c>
      <c r="BL81" s="134">
        <v>0.53250999999999993</v>
      </c>
      <c r="BM81" s="135">
        <v>1.05369</v>
      </c>
      <c r="BN81" s="136">
        <v>1962556.3848799998</v>
      </c>
      <c r="BO81" s="194">
        <v>749126.08497999993</v>
      </c>
      <c r="BP81" s="194">
        <v>0</v>
      </c>
      <c r="BQ81" s="136">
        <v>270236.39734000002</v>
      </c>
      <c r="BR81" s="136">
        <v>61988.259060000004</v>
      </c>
      <c r="BS81" s="136">
        <v>12964.86464</v>
      </c>
      <c r="BT81" s="136">
        <v>35248.225740000002</v>
      </c>
      <c r="BU81" s="136">
        <v>202981.16201999999</v>
      </c>
      <c r="BV81" s="136">
        <v>202170.85798</v>
      </c>
      <c r="BW81" s="136">
        <v>109391.04540000002</v>
      </c>
      <c r="BX81" s="136">
        <v>261728.20492000002</v>
      </c>
      <c r="BY81" s="136">
        <v>19042.144939999995</v>
      </c>
      <c r="BZ81" s="136">
        <v>37679.137859999995</v>
      </c>
      <c r="CA81" s="112">
        <v>1</v>
      </c>
      <c r="CF81" s="62" t="s">
        <v>167</v>
      </c>
    </row>
    <row r="82" spans="1:84" ht="12" customHeight="1" x14ac:dyDescent="0.25">
      <c r="A82" s="126" t="e">
        <v>#REF!</v>
      </c>
      <c r="B82" s="62" t="s">
        <v>166</v>
      </c>
      <c r="C82" s="127">
        <v>8990.7000000000007</v>
      </c>
      <c r="D82" s="141">
        <v>8990.7000000000007</v>
      </c>
      <c r="E82" s="141">
        <v>0</v>
      </c>
      <c r="F82" s="141">
        <v>835.8</v>
      </c>
      <c r="G82" s="126" t="s">
        <v>44</v>
      </c>
      <c r="H82" s="129">
        <v>3</v>
      </c>
      <c r="I82" s="129" t="s">
        <v>21</v>
      </c>
      <c r="J82" s="131">
        <v>45.06</v>
      </c>
      <c r="K82" s="130">
        <v>5.0999999999999996</v>
      </c>
      <c r="L82" s="130">
        <v>8.6300000000000008</v>
      </c>
      <c r="M82" s="130">
        <v>13.43</v>
      </c>
      <c r="N82" s="130">
        <v>6.91</v>
      </c>
      <c r="O82" s="130">
        <v>3.15</v>
      </c>
      <c r="P82" s="130">
        <v>1.81</v>
      </c>
      <c r="Q82" s="130">
        <v>5.77</v>
      </c>
      <c r="R82" s="130">
        <v>0.26</v>
      </c>
      <c r="S82" s="132">
        <v>40</v>
      </c>
      <c r="T82" s="132">
        <v>40</v>
      </c>
      <c r="U82" s="132">
        <v>2604.04</v>
      </c>
      <c r="V82" s="130">
        <v>195.98199600000001</v>
      </c>
      <c r="W82" s="132">
        <v>42.3</v>
      </c>
      <c r="X82" s="132">
        <v>2604.04</v>
      </c>
      <c r="Y82" s="130">
        <v>7.85</v>
      </c>
      <c r="Z82" s="133">
        <v>0</v>
      </c>
      <c r="AA82" s="130">
        <v>6.73</v>
      </c>
      <c r="AB82" s="130">
        <v>10.67</v>
      </c>
      <c r="AC82" s="130">
        <v>14</v>
      </c>
      <c r="AD82" s="131">
        <v>2430725.6520000002</v>
      </c>
      <c r="AE82" s="130">
        <v>275115.42</v>
      </c>
      <c r="AF82" s="130">
        <v>465538.44600000005</v>
      </c>
      <c r="AG82" s="130">
        <v>724470.60600000003</v>
      </c>
      <c r="AH82" s="130">
        <v>372754.42200000002</v>
      </c>
      <c r="AI82" s="130">
        <v>169924.23</v>
      </c>
      <c r="AJ82" s="130">
        <v>97639.002000000008</v>
      </c>
      <c r="AK82" s="130">
        <v>311258.03399999999</v>
      </c>
      <c r="AL82" s="130">
        <v>14025.492000000002</v>
      </c>
      <c r="AN82" s="134">
        <v>48.44</v>
      </c>
      <c r="AO82" s="192">
        <v>18.489999999999998</v>
      </c>
      <c r="AP82" s="193"/>
      <c r="AQ82" s="134">
        <v>6.67</v>
      </c>
      <c r="AR82" s="134">
        <v>1.53</v>
      </c>
      <c r="AS82" s="134">
        <v>0.32</v>
      </c>
      <c r="AT82" s="134">
        <v>0.87</v>
      </c>
      <c r="AU82" s="134">
        <v>5.01</v>
      </c>
      <c r="AV82" s="134">
        <v>4.99</v>
      </c>
      <c r="AW82" s="134">
        <v>2.7</v>
      </c>
      <c r="AX82" s="134">
        <v>6.46</v>
      </c>
      <c r="AY82" s="134">
        <v>0.47</v>
      </c>
      <c r="AZ82" s="135">
        <v>0.93</v>
      </c>
      <c r="BA82" s="134">
        <v>54.88252</v>
      </c>
      <c r="BB82" s="192">
        <v>20.949169999999999</v>
      </c>
      <c r="BC82" s="193">
        <v>0</v>
      </c>
      <c r="BD82" s="134">
        <v>7.5571100000000007</v>
      </c>
      <c r="BE82" s="134">
        <v>1.7334900000000002</v>
      </c>
      <c r="BF82" s="134">
        <v>0.36256000000000005</v>
      </c>
      <c r="BG82" s="134">
        <v>0.98571000000000009</v>
      </c>
      <c r="BH82" s="134">
        <v>5.6763300000000001</v>
      </c>
      <c r="BI82" s="134">
        <v>5.65367</v>
      </c>
      <c r="BJ82" s="134">
        <v>3.0591000000000004</v>
      </c>
      <c r="BK82" s="134">
        <v>7.3191800000000002</v>
      </c>
      <c r="BL82" s="134">
        <v>0.53250999999999993</v>
      </c>
      <c r="BM82" s="135">
        <v>1.05369</v>
      </c>
      <c r="BN82" s="136">
        <v>5805341.7416400015</v>
      </c>
      <c r="BO82" s="194">
        <v>2215953.1131899999</v>
      </c>
      <c r="BP82" s="194">
        <v>0</v>
      </c>
      <c r="BQ82" s="136">
        <v>799373.02677000011</v>
      </c>
      <c r="BR82" s="136">
        <v>183364.42743000001</v>
      </c>
      <c r="BS82" s="136">
        <v>38350.729920000005</v>
      </c>
      <c r="BT82" s="136">
        <v>104266.04697000002</v>
      </c>
      <c r="BU82" s="136">
        <v>600428.61531000002</v>
      </c>
      <c r="BV82" s="136">
        <v>598031.69469000003</v>
      </c>
      <c r="BW82" s="136">
        <v>323584.28370000009</v>
      </c>
      <c r="BX82" s="136">
        <v>774205.3602600001</v>
      </c>
      <c r="BY82" s="136">
        <v>56327.634569999995</v>
      </c>
      <c r="BZ82" s="136">
        <v>111456.80882999999</v>
      </c>
      <c r="CA82" s="112">
        <v>1</v>
      </c>
      <c r="CF82" s="62" t="s">
        <v>166</v>
      </c>
    </row>
    <row r="83" spans="1:84" ht="12" customHeight="1" x14ac:dyDescent="0.25">
      <c r="A83" s="126" t="e">
        <v>#REF!</v>
      </c>
      <c r="B83" s="62" t="s">
        <v>165</v>
      </c>
      <c r="C83" s="127">
        <v>3242.2</v>
      </c>
      <c r="D83" s="141">
        <v>2712.7</v>
      </c>
      <c r="E83" s="141">
        <v>529.5</v>
      </c>
      <c r="F83" s="141">
        <v>305.5</v>
      </c>
      <c r="G83" s="126" t="s">
        <v>44</v>
      </c>
      <c r="H83" s="129">
        <v>7</v>
      </c>
      <c r="I83" s="129" t="s">
        <v>21</v>
      </c>
      <c r="J83" s="131">
        <v>31</v>
      </c>
      <c r="K83" s="130">
        <v>5.0999999999999996</v>
      </c>
      <c r="L83" s="130">
        <v>6.59</v>
      </c>
      <c r="M83" s="130">
        <v>8.98</v>
      </c>
      <c r="N83" s="130">
        <v>6.92</v>
      </c>
      <c r="O83" s="130">
        <v>3.15</v>
      </c>
      <c r="P83" s="130">
        <v>0</v>
      </c>
      <c r="Q83" s="130">
        <v>0</v>
      </c>
      <c r="R83" s="130">
        <v>0.26</v>
      </c>
      <c r="S83" s="132">
        <v>40</v>
      </c>
      <c r="T83" s="132">
        <v>40</v>
      </c>
      <c r="U83" s="132">
        <v>2604.04</v>
      </c>
      <c r="V83" s="130">
        <v>195.98199600000001</v>
      </c>
      <c r="W83" s="132">
        <v>42.3</v>
      </c>
      <c r="X83" s="132">
        <v>2604.04</v>
      </c>
      <c r="Y83" s="130">
        <v>7.85</v>
      </c>
      <c r="Z83" s="133">
        <v>0</v>
      </c>
      <c r="AA83" s="130">
        <v>6.73</v>
      </c>
      <c r="AB83" s="130">
        <v>10.67</v>
      </c>
      <c r="AC83" s="130">
        <v>14</v>
      </c>
      <c r="AD83" s="131">
        <v>603049.19999999995</v>
      </c>
      <c r="AE83" s="130">
        <v>99211.319999999978</v>
      </c>
      <c r="AF83" s="130">
        <v>128196.58799999999</v>
      </c>
      <c r="AG83" s="130">
        <v>174689.73599999998</v>
      </c>
      <c r="AH83" s="130">
        <v>134616.14399999997</v>
      </c>
      <c r="AI83" s="130">
        <v>61277.579999999987</v>
      </c>
      <c r="AJ83" s="130">
        <v>0</v>
      </c>
      <c r="AK83" s="130">
        <v>0</v>
      </c>
      <c r="AL83" s="130">
        <v>5057.8320000000003</v>
      </c>
      <c r="AN83" s="134">
        <v>33.17</v>
      </c>
      <c r="AO83" s="192">
        <v>13.89</v>
      </c>
      <c r="AP83" s="193"/>
      <c r="AQ83" s="134">
        <v>5.9</v>
      </c>
      <c r="AR83" s="134">
        <v>1.53</v>
      </c>
      <c r="AS83" s="134">
        <v>0.32</v>
      </c>
      <c r="AT83" s="134">
        <v>0.6</v>
      </c>
      <c r="AU83" s="134">
        <v>5.01</v>
      </c>
      <c r="AV83" s="134">
        <v>4.99</v>
      </c>
      <c r="AW83" s="134">
        <v>0</v>
      </c>
      <c r="AX83" s="134">
        <v>0</v>
      </c>
      <c r="AY83" s="134">
        <v>0</v>
      </c>
      <c r="AZ83" s="135">
        <v>0.93</v>
      </c>
      <c r="BA83" s="134">
        <v>37.581610000000005</v>
      </c>
      <c r="BB83" s="192">
        <v>15.737370000000004</v>
      </c>
      <c r="BC83" s="193">
        <v>0</v>
      </c>
      <c r="BD83" s="134">
        <v>6.6847000000000012</v>
      </c>
      <c r="BE83" s="134">
        <v>1.7334900000000002</v>
      </c>
      <c r="BF83" s="134">
        <v>0.36256000000000005</v>
      </c>
      <c r="BG83" s="134">
        <v>0.67980000000000007</v>
      </c>
      <c r="BH83" s="134">
        <v>5.6763300000000001</v>
      </c>
      <c r="BI83" s="134">
        <v>5.65367</v>
      </c>
      <c r="BJ83" s="134">
        <v>0</v>
      </c>
      <c r="BK83" s="134">
        <v>0</v>
      </c>
      <c r="BL83" s="134">
        <v>0</v>
      </c>
      <c r="BM83" s="135">
        <v>1.0536900000000002</v>
      </c>
      <c r="BN83" s="136">
        <v>1433558.5074200002</v>
      </c>
      <c r="BO83" s="194">
        <v>600305.32614000014</v>
      </c>
      <c r="BP83" s="194">
        <v>0</v>
      </c>
      <c r="BQ83" s="136">
        <v>254989.3034</v>
      </c>
      <c r="BR83" s="136">
        <v>66124.344779999999</v>
      </c>
      <c r="BS83" s="136">
        <v>13829.928319999999</v>
      </c>
      <c r="BT83" s="136">
        <v>25931.115600000001</v>
      </c>
      <c r="BU83" s="136">
        <v>216524.81525999997</v>
      </c>
      <c r="BV83" s="136">
        <v>215660.44473999998</v>
      </c>
      <c r="BW83" s="136">
        <v>0</v>
      </c>
      <c r="BX83" s="136">
        <v>0</v>
      </c>
      <c r="BY83" s="136">
        <v>0</v>
      </c>
      <c r="BZ83" s="136">
        <v>40193.229180000002</v>
      </c>
      <c r="CA83" s="112">
        <v>1</v>
      </c>
      <c r="CF83" s="62" t="s">
        <v>165</v>
      </c>
    </row>
    <row r="84" spans="1:84" ht="12" customHeight="1" x14ac:dyDescent="0.25">
      <c r="A84" s="126" t="e">
        <v>#REF!</v>
      </c>
      <c r="B84" s="62" t="s">
        <v>164</v>
      </c>
      <c r="C84" s="127">
        <v>3473.5</v>
      </c>
      <c r="D84" s="141">
        <v>3473.5</v>
      </c>
      <c r="E84" s="141">
        <v>0</v>
      </c>
      <c r="F84" s="141">
        <v>325.60000000000002</v>
      </c>
      <c r="G84" s="126" t="s">
        <v>44</v>
      </c>
      <c r="H84" s="129">
        <v>7</v>
      </c>
      <c r="I84" s="129" t="s">
        <v>21</v>
      </c>
      <c r="J84" s="131">
        <v>31</v>
      </c>
      <c r="K84" s="130">
        <v>5.0999999999999996</v>
      </c>
      <c r="L84" s="130">
        <v>6.59</v>
      </c>
      <c r="M84" s="130">
        <v>8.98</v>
      </c>
      <c r="N84" s="130">
        <v>6.92</v>
      </c>
      <c r="O84" s="130">
        <v>3.15</v>
      </c>
      <c r="P84" s="130">
        <v>0</v>
      </c>
      <c r="Q84" s="130">
        <v>0</v>
      </c>
      <c r="R84" s="130">
        <v>0.26</v>
      </c>
      <c r="S84" s="132">
        <v>40</v>
      </c>
      <c r="T84" s="132">
        <v>40</v>
      </c>
      <c r="U84" s="132">
        <v>2604.04</v>
      </c>
      <c r="V84" s="130">
        <v>195.98199600000001</v>
      </c>
      <c r="W84" s="132">
        <v>42.3</v>
      </c>
      <c r="X84" s="132">
        <v>2604.04</v>
      </c>
      <c r="Y84" s="130">
        <v>7.85</v>
      </c>
      <c r="Z84" s="133">
        <v>0</v>
      </c>
      <c r="AA84" s="130">
        <v>6.73</v>
      </c>
      <c r="AB84" s="130">
        <v>10.67</v>
      </c>
      <c r="AC84" s="130">
        <v>14</v>
      </c>
      <c r="AD84" s="131">
        <v>646071</v>
      </c>
      <c r="AE84" s="130">
        <v>106289.09999999999</v>
      </c>
      <c r="AF84" s="130">
        <v>137342.19</v>
      </c>
      <c r="AG84" s="130">
        <v>187152.18000000002</v>
      </c>
      <c r="AH84" s="130">
        <v>144219.72</v>
      </c>
      <c r="AI84" s="130">
        <v>65649.149999999994</v>
      </c>
      <c r="AJ84" s="130">
        <v>0</v>
      </c>
      <c r="AK84" s="130">
        <v>0</v>
      </c>
      <c r="AL84" s="130">
        <v>5418.66</v>
      </c>
      <c r="AN84" s="134">
        <v>33.17</v>
      </c>
      <c r="AO84" s="192">
        <v>13.89</v>
      </c>
      <c r="AP84" s="193"/>
      <c r="AQ84" s="134">
        <v>5.9</v>
      </c>
      <c r="AR84" s="134">
        <v>1.53</v>
      </c>
      <c r="AS84" s="134">
        <v>0.32</v>
      </c>
      <c r="AT84" s="134">
        <v>0.6</v>
      </c>
      <c r="AU84" s="134">
        <v>5.01</v>
      </c>
      <c r="AV84" s="134">
        <v>4.99</v>
      </c>
      <c r="AW84" s="134">
        <v>0</v>
      </c>
      <c r="AX84" s="134">
        <v>0</v>
      </c>
      <c r="AY84" s="134">
        <v>0</v>
      </c>
      <c r="AZ84" s="135">
        <v>0.93</v>
      </c>
      <c r="BA84" s="134">
        <v>37.581610000000005</v>
      </c>
      <c r="BB84" s="192">
        <v>15.737370000000004</v>
      </c>
      <c r="BC84" s="193">
        <v>0</v>
      </c>
      <c r="BD84" s="134">
        <v>6.6847000000000012</v>
      </c>
      <c r="BE84" s="134">
        <v>1.7334900000000002</v>
      </c>
      <c r="BF84" s="134">
        <v>0.36256000000000005</v>
      </c>
      <c r="BG84" s="134">
        <v>0.67980000000000007</v>
      </c>
      <c r="BH84" s="134">
        <v>5.6763300000000001</v>
      </c>
      <c r="BI84" s="134">
        <v>5.65367</v>
      </c>
      <c r="BJ84" s="134">
        <v>0</v>
      </c>
      <c r="BK84" s="134">
        <v>0</v>
      </c>
      <c r="BL84" s="134">
        <v>0</v>
      </c>
      <c r="BM84" s="135">
        <v>1.0536900000000002</v>
      </c>
      <c r="BN84" s="136">
        <v>1535829.2133500001</v>
      </c>
      <c r="BO84" s="194">
        <v>643131.37695000018</v>
      </c>
      <c r="BP84" s="194">
        <v>0</v>
      </c>
      <c r="BQ84" s="136">
        <v>273180.35450000002</v>
      </c>
      <c r="BR84" s="136">
        <v>70841.685150000005</v>
      </c>
      <c r="BS84" s="136">
        <v>14816.561600000001</v>
      </c>
      <c r="BT84" s="136">
        <v>27781.053000000004</v>
      </c>
      <c r="BU84" s="136">
        <v>231971.79254999998</v>
      </c>
      <c r="BV84" s="136">
        <v>231045.75745</v>
      </c>
      <c r="BW84" s="136">
        <v>0</v>
      </c>
      <c r="BX84" s="136">
        <v>0</v>
      </c>
      <c r="BY84" s="136">
        <v>0</v>
      </c>
      <c r="BZ84" s="136">
        <v>43060.632150000005</v>
      </c>
      <c r="CA84" s="112">
        <v>1</v>
      </c>
      <c r="CF84" s="62" t="s">
        <v>164</v>
      </c>
    </row>
    <row r="85" spans="1:84" ht="12" customHeight="1" x14ac:dyDescent="0.25">
      <c r="A85" s="126" t="e">
        <v>#REF!</v>
      </c>
      <c r="B85" s="62" t="s">
        <v>163</v>
      </c>
      <c r="C85" s="127">
        <v>3480.2</v>
      </c>
      <c r="D85" s="141">
        <v>3480.2</v>
      </c>
      <c r="E85" s="141">
        <v>0</v>
      </c>
      <c r="F85" s="141">
        <v>307.7</v>
      </c>
      <c r="G85" s="126" t="s">
        <v>44</v>
      </c>
      <c r="H85" s="129">
        <v>7</v>
      </c>
      <c r="I85" s="129" t="s">
        <v>21</v>
      </c>
      <c r="J85" s="131">
        <v>31</v>
      </c>
      <c r="K85" s="130">
        <v>5.0999999999999996</v>
      </c>
      <c r="L85" s="130">
        <v>6.59</v>
      </c>
      <c r="M85" s="130">
        <v>8.98</v>
      </c>
      <c r="N85" s="130">
        <v>6.92</v>
      </c>
      <c r="O85" s="130">
        <v>3.15</v>
      </c>
      <c r="P85" s="130">
        <v>0</v>
      </c>
      <c r="Q85" s="130">
        <v>0</v>
      </c>
      <c r="R85" s="130">
        <v>0.26</v>
      </c>
      <c r="S85" s="132">
        <v>40</v>
      </c>
      <c r="T85" s="132">
        <v>40</v>
      </c>
      <c r="U85" s="132">
        <v>2604.04</v>
      </c>
      <c r="V85" s="130">
        <v>195.98199600000001</v>
      </c>
      <c r="W85" s="132">
        <v>42.3</v>
      </c>
      <c r="X85" s="132">
        <v>2604.04</v>
      </c>
      <c r="Y85" s="130">
        <v>7.85</v>
      </c>
      <c r="Z85" s="133">
        <v>0</v>
      </c>
      <c r="AA85" s="130">
        <v>6.73</v>
      </c>
      <c r="AB85" s="130">
        <v>10.67</v>
      </c>
      <c r="AC85" s="130">
        <v>14</v>
      </c>
      <c r="AD85" s="131">
        <v>647317.19999999995</v>
      </c>
      <c r="AE85" s="130">
        <v>106494.11999999998</v>
      </c>
      <c r="AF85" s="130">
        <v>137607.10800000001</v>
      </c>
      <c r="AG85" s="130">
        <v>187513.17600000001</v>
      </c>
      <c r="AH85" s="130">
        <v>144497.90399999998</v>
      </c>
      <c r="AI85" s="130">
        <v>65775.78</v>
      </c>
      <c r="AJ85" s="130">
        <v>0</v>
      </c>
      <c r="AK85" s="130">
        <v>0</v>
      </c>
      <c r="AL85" s="130">
        <v>5429.1120000000001</v>
      </c>
      <c r="AN85" s="134">
        <v>33.17</v>
      </c>
      <c r="AO85" s="192">
        <v>13.89</v>
      </c>
      <c r="AP85" s="193"/>
      <c r="AQ85" s="134">
        <v>5.9</v>
      </c>
      <c r="AR85" s="134">
        <v>1.53</v>
      </c>
      <c r="AS85" s="134">
        <v>0.32</v>
      </c>
      <c r="AT85" s="134">
        <v>0.6</v>
      </c>
      <c r="AU85" s="134">
        <v>5.01</v>
      </c>
      <c r="AV85" s="134">
        <v>4.99</v>
      </c>
      <c r="AW85" s="134">
        <v>0</v>
      </c>
      <c r="AX85" s="134">
        <v>0</v>
      </c>
      <c r="AY85" s="134">
        <v>0</v>
      </c>
      <c r="AZ85" s="135">
        <v>0.93</v>
      </c>
      <c r="BA85" s="134">
        <v>37.581610000000005</v>
      </c>
      <c r="BB85" s="192">
        <v>15.737370000000004</v>
      </c>
      <c r="BC85" s="193">
        <v>0</v>
      </c>
      <c r="BD85" s="134">
        <v>6.6847000000000012</v>
      </c>
      <c r="BE85" s="134">
        <v>1.7334900000000002</v>
      </c>
      <c r="BF85" s="134">
        <v>0.36256000000000005</v>
      </c>
      <c r="BG85" s="134">
        <v>0.67980000000000007</v>
      </c>
      <c r="BH85" s="134">
        <v>5.6763300000000001</v>
      </c>
      <c r="BI85" s="134">
        <v>5.65367</v>
      </c>
      <c r="BJ85" s="134">
        <v>0</v>
      </c>
      <c r="BK85" s="134">
        <v>0</v>
      </c>
      <c r="BL85" s="134">
        <v>0</v>
      </c>
      <c r="BM85" s="135">
        <v>1.0536900000000002</v>
      </c>
      <c r="BN85" s="136">
        <v>1538791.65922</v>
      </c>
      <c r="BO85" s="194">
        <v>644371.90674000012</v>
      </c>
      <c r="BP85" s="194">
        <v>0</v>
      </c>
      <c r="BQ85" s="136">
        <v>273707.28940000001</v>
      </c>
      <c r="BR85" s="136">
        <v>70978.330979999999</v>
      </c>
      <c r="BS85" s="136">
        <v>14845.14112</v>
      </c>
      <c r="BT85" s="136">
        <v>27834.639600000002</v>
      </c>
      <c r="BU85" s="136">
        <v>232419.24065999998</v>
      </c>
      <c r="BV85" s="136">
        <v>231491.41933999999</v>
      </c>
      <c r="BW85" s="136">
        <v>0</v>
      </c>
      <c r="BX85" s="136">
        <v>0</v>
      </c>
      <c r="BY85" s="136">
        <v>0</v>
      </c>
      <c r="BZ85" s="136">
        <v>43143.691380000004</v>
      </c>
      <c r="CA85" s="112">
        <v>1</v>
      </c>
      <c r="CF85" s="62" t="s">
        <v>163</v>
      </c>
    </row>
    <row r="86" spans="1:84" ht="12" customHeight="1" x14ac:dyDescent="0.25">
      <c r="A86" s="126" t="e">
        <v>#REF!</v>
      </c>
      <c r="B86" s="62" t="s">
        <v>162</v>
      </c>
      <c r="C86" s="127">
        <v>3501.57</v>
      </c>
      <c r="D86" s="141">
        <v>3501.57</v>
      </c>
      <c r="E86" s="141">
        <v>0</v>
      </c>
      <c r="F86" s="141">
        <v>302.8</v>
      </c>
      <c r="G86" s="126" t="s">
        <v>44</v>
      </c>
      <c r="H86" s="129">
        <v>7</v>
      </c>
      <c r="I86" s="129" t="s">
        <v>21</v>
      </c>
      <c r="J86" s="131">
        <v>31</v>
      </c>
      <c r="K86" s="130">
        <v>5.0999999999999996</v>
      </c>
      <c r="L86" s="130">
        <v>6.59</v>
      </c>
      <c r="M86" s="130">
        <v>8.98</v>
      </c>
      <c r="N86" s="130">
        <v>6.92</v>
      </c>
      <c r="O86" s="130">
        <v>3.15</v>
      </c>
      <c r="P86" s="130">
        <v>0</v>
      </c>
      <c r="Q86" s="130">
        <v>0</v>
      </c>
      <c r="R86" s="130">
        <v>0.26</v>
      </c>
      <c r="S86" s="132">
        <v>40</v>
      </c>
      <c r="T86" s="132">
        <v>40</v>
      </c>
      <c r="U86" s="132">
        <v>2604.04</v>
      </c>
      <c r="V86" s="130">
        <v>195.98199600000001</v>
      </c>
      <c r="W86" s="132">
        <v>42.3</v>
      </c>
      <c r="X86" s="132">
        <v>2604.04</v>
      </c>
      <c r="Y86" s="130">
        <v>7.85</v>
      </c>
      <c r="Z86" s="133">
        <v>0</v>
      </c>
      <c r="AA86" s="130">
        <v>6.73</v>
      </c>
      <c r="AB86" s="130">
        <v>10.67</v>
      </c>
      <c r="AC86" s="130">
        <v>14</v>
      </c>
      <c r="AD86" s="131">
        <v>651292.02</v>
      </c>
      <c r="AE86" s="130">
        <v>107148.04199999999</v>
      </c>
      <c r="AF86" s="130">
        <v>138452.0778</v>
      </c>
      <c r="AG86" s="130">
        <v>188664.59160000001</v>
      </c>
      <c r="AH86" s="130">
        <v>145385.18640000001</v>
      </c>
      <c r="AI86" s="130">
        <v>66179.672999999995</v>
      </c>
      <c r="AJ86" s="130">
        <v>0</v>
      </c>
      <c r="AK86" s="130">
        <v>0</v>
      </c>
      <c r="AL86" s="130">
        <v>5462.4492000000009</v>
      </c>
      <c r="AN86" s="134">
        <v>33.17</v>
      </c>
      <c r="AO86" s="192">
        <v>13.89</v>
      </c>
      <c r="AP86" s="193"/>
      <c r="AQ86" s="134">
        <v>5.9</v>
      </c>
      <c r="AR86" s="134">
        <v>1.53</v>
      </c>
      <c r="AS86" s="134">
        <v>0.32</v>
      </c>
      <c r="AT86" s="134">
        <v>0.6</v>
      </c>
      <c r="AU86" s="134">
        <v>5.01</v>
      </c>
      <c r="AV86" s="134">
        <v>4.99</v>
      </c>
      <c r="AW86" s="134">
        <v>0</v>
      </c>
      <c r="AX86" s="134">
        <v>0</v>
      </c>
      <c r="AY86" s="134">
        <v>0</v>
      </c>
      <c r="AZ86" s="135">
        <v>0.93</v>
      </c>
      <c r="BA86" s="134">
        <v>37.581610000000005</v>
      </c>
      <c r="BB86" s="192">
        <v>15.737370000000004</v>
      </c>
      <c r="BC86" s="193">
        <v>0</v>
      </c>
      <c r="BD86" s="134">
        <v>6.6847000000000012</v>
      </c>
      <c r="BE86" s="134">
        <v>1.7334900000000002</v>
      </c>
      <c r="BF86" s="134">
        <v>0.36256000000000005</v>
      </c>
      <c r="BG86" s="134">
        <v>0.67980000000000007</v>
      </c>
      <c r="BH86" s="134">
        <v>5.6763300000000001</v>
      </c>
      <c r="BI86" s="134">
        <v>5.65367</v>
      </c>
      <c r="BJ86" s="134">
        <v>0</v>
      </c>
      <c r="BK86" s="134">
        <v>0</v>
      </c>
      <c r="BL86" s="134">
        <v>0</v>
      </c>
      <c r="BM86" s="135">
        <v>1.0536900000000002</v>
      </c>
      <c r="BN86" s="136">
        <v>1548240.5350770003</v>
      </c>
      <c r="BO86" s="194">
        <v>648328.6413090002</v>
      </c>
      <c r="BP86" s="194">
        <v>0</v>
      </c>
      <c r="BQ86" s="136">
        <v>275387.97579000005</v>
      </c>
      <c r="BR86" s="136">
        <v>71414.169993000003</v>
      </c>
      <c r="BS86" s="136">
        <v>14936.296992000001</v>
      </c>
      <c r="BT86" s="136">
        <v>28005.556860000004</v>
      </c>
      <c r="BU86" s="136">
        <v>233846.39978100001</v>
      </c>
      <c r="BV86" s="136">
        <v>232912.881219</v>
      </c>
      <c r="BW86" s="136">
        <v>0</v>
      </c>
      <c r="BX86" s="136">
        <v>0</v>
      </c>
      <c r="BY86" s="136">
        <v>0</v>
      </c>
      <c r="BZ86" s="136">
        <v>43408.613133000013</v>
      </c>
      <c r="CA86" s="112">
        <v>1</v>
      </c>
      <c r="CF86" s="62" t="s">
        <v>162</v>
      </c>
    </row>
    <row r="87" spans="1:84" ht="12" customHeight="1" x14ac:dyDescent="0.25">
      <c r="A87" s="126" t="e">
        <v>#REF!</v>
      </c>
      <c r="B87" s="62" t="s">
        <v>161</v>
      </c>
      <c r="C87" s="127">
        <v>3661.5</v>
      </c>
      <c r="D87" s="141">
        <v>3513.8</v>
      </c>
      <c r="E87" s="141">
        <v>147.69999999999999</v>
      </c>
      <c r="F87" s="141">
        <v>431</v>
      </c>
      <c r="G87" s="126" t="s">
        <v>44</v>
      </c>
      <c r="H87" s="129">
        <v>3</v>
      </c>
      <c r="I87" s="129" t="s">
        <v>21</v>
      </c>
      <c r="J87" s="131">
        <v>45.06</v>
      </c>
      <c r="K87" s="130">
        <v>5.0999999999999996</v>
      </c>
      <c r="L87" s="130">
        <v>8.6300000000000008</v>
      </c>
      <c r="M87" s="130">
        <v>13.43</v>
      </c>
      <c r="N87" s="130">
        <v>6.91</v>
      </c>
      <c r="O87" s="130">
        <v>3.15</v>
      </c>
      <c r="P87" s="130">
        <v>1.81</v>
      </c>
      <c r="Q87" s="130">
        <v>5.77</v>
      </c>
      <c r="R87" s="130">
        <v>0.26</v>
      </c>
      <c r="S87" s="132">
        <v>40</v>
      </c>
      <c r="T87" s="132">
        <v>40</v>
      </c>
      <c r="U87" s="132">
        <v>2604.04</v>
      </c>
      <c r="V87" s="130">
        <v>195.98199600000001</v>
      </c>
      <c r="W87" s="132">
        <v>42.3</v>
      </c>
      <c r="X87" s="132">
        <v>2604.04</v>
      </c>
      <c r="Y87" s="130">
        <v>7.85</v>
      </c>
      <c r="Z87" s="133">
        <v>0</v>
      </c>
      <c r="AA87" s="130">
        <v>6.73</v>
      </c>
      <c r="AB87" s="130">
        <v>10.67</v>
      </c>
      <c r="AC87" s="130">
        <v>14</v>
      </c>
      <c r="AD87" s="131">
        <v>989923.14</v>
      </c>
      <c r="AE87" s="130">
        <v>112041.9</v>
      </c>
      <c r="AF87" s="130">
        <v>189592.47000000003</v>
      </c>
      <c r="AG87" s="130">
        <v>295043.67</v>
      </c>
      <c r="AH87" s="130">
        <v>151805.79</v>
      </c>
      <c r="AI87" s="130">
        <v>69202.350000000006</v>
      </c>
      <c r="AJ87" s="130">
        <v>39763.89</v>
      </c>
      <c r="AK87" s="130">
        <v>126761.13</v>
      </c>
      <c r="AL87" s="130">
        <v>5711.9400000000005</v>
      </c>
      <c r="AN87" s="134">
        <v>48.44</v>
      </c>
      <c r="AO87" s="192">
        <v>18.489999999999998</v>
      </c>
      <c r="AP87" s="193"/>
      <c r="AQ87" s="134">
        <v>6.67</v>
      </c>
      <c r="AR87" s="134">
        <v>1.53</v>
      </c>
      <c r="AS87" s="134">
        <v>0.32</v>
      </c>
      <c r="AT87" s="134">
        <v>0.87</v>
      </c>
      <c r="AU87" s="134">
        <v>5.01</v>
      </c>
      <c r="AV87" s="134">
        <v>4.99</v>
      </c>
      <c r="AW87" s="134">
        <v>2.7</v>
      </c>
      <c r="AX87" s="134">
        <v>6.46</v>
      </c>
      <c r="AY87" s="134">
        <v>0.47</v>
      </c>
      <c r="AZ87" s="135">
        <v>0.93</v>
      </c>
      <c r="BA87" s="134">
        <v>54.88252</v>
      </c>
      <c r="BB87" s="192">
        <v>20.949169999999999</v>
      </c>
      <c r="BC87" s="193">
        <v>0</v>
      </c>
      <c r="BD87" s="134">
        <v>7.5571100000000007</v>
      </c>
      <c r="BE87" s="134">
        <v>1.7334900000000002</v>
      </c>
      <c r="BF87" s="134">
        <v>0.36256000000000005</v>
      </c>
      <c r="BG87" s="134">
        <v>0.98571000000000009</v>
      </c>
      <c r="BH87" s="134">
        <v>5.6763300000000001</v>
      </c>
      <c r="BI87" s="134">
        <v>5.65367</v>
      </c>
      <c r="BJ87" s="134">
        <v>3.0591000000000004</v>
      </c>
      <c r="BK87" s="134">
        <v>7.3191800000000002</v>
      </c>
      <c r="BL87" s="134">
        <v>0.53250999999999993</v>
      </c>
      <c r="BM87" s="135">
        <v>1.05369</v>
      </c>
      <c r="BN87" s="136">
        <v>2364249.5898000002</v>
      </c>
      <c r="BO87" s="194">
        <v>902456.12954999984</v>
      </c>
      <c r="BP87" s="194">
        <v>0</v>
      </c>
      <c r="BQ87" s="136">
        <v>325547.99265000003</v>
      </c>
      <c r="BR87" s="136">
        <v>74675.926349999994</v>
      </c>
      <c r="BS87" s="136">
        <v>15618.4944</v>
      </c>
      <c r="BT87" s="136">
        <v>42462.781650000004</v>
      </c>
      <c r="BU87" s="136">
        <v>244527.05294999998</v>
      </c>
      <c r="BV87" s="136">
        <v>243550.89705</v>
      </c>
      <c r="BW87" s="136">
        <v>131781.04650000003</v>
      </c>
      <c r="BX87" s="136">
        <v>315298.35570000001</v>
      </c>
      <c r="BY87" s="136">
        <v>22939.663649999995</v>
      </c>
      <c r="BZ87" s="136">
        <v>45391.249349999998</v>
      </c>
      <c r="CA87" s="112">
        <v>1</v>
      </c>
      <c r="CF87" s="62" t="s">
        <v>161</v>
      </c>
    </row>
    <row r="88" spans="1:84" ht="12" customHeight="1" x14ac:dyDescent="0.25">
      <c r="A88" s="126" t="e">
        <v>#REF!</v>
      </c>
      <c r="B88" s="62" t="s">
        <v>160</v>
      </c>
      <c r="C88" s="127">
        <v>3644.4</v>
      </c>
      <c r="D88" s="141">
        <v>3644.4</v>
      </c>
      <c r="E88" s="141">
        <v>0</v>
      </c>
      <c r="F88" s="141">
        <v>441.1</v>
      </c>
      <c r="G88" s="126" t="s">
        <v>44</v>
      </c>
      <c r="H88" s="129">
        <v>3</v>
      </c>
      <c r="I88" s="129" t="s">
        <v>21</v>
      </c>
      <c r="J88" s="131">
        <v>45.06</v>
      </c>
      <c r="K88" s="130">
        <v>5.0999999999999996</v>
      </c>
      <c r="L88" s="130">
        <v>8.6300000000000008</v>
      </c>
      <c r="M88" s="130">
        <v>13.43</v>
      </c>
      <c r="N88" s="130">
        <v>6.91</v>
      </c>
      <c r="O88" s="130">
        <v>3.15</v>
      </c>
      <c r="P88" s="130">
        <v>1.81</v>
      </c>
      <c r="Q88" s="130">
        <v>5.77</v>
      </c>
      <c r="R88" s="130">
        <v>0.26</v>
      </c>
      <c r="S88" s="132">
        <v>40</v>
      </c>
      <c r="T88" s="132">
        <v>40</v>
      </c>
      <c r="U88" s="132">
        <v>2604.04</v>
      </c>
      <c r="V88" s="130">
        <v>195.98199600000001</v>
      </c>
      <c r="W88" s="132">
        <v>42.3</v>
      </c>
      <c r="X88" s="132">
        <v>2604.04</v>
      </c>
      <c r="Y88" s="130">
        <v>7.85</v>
      </c>
      <c r="Z88" s="133">
        <v>0</v>
      </c>
      <c r="AA88" s="130">
        <v>6.73</v>
      </c>
      <c r="AB88" s="130">
        <v>10.67</v>
      </c>
      <c r="AC88" s="130">
        <v>14</v>
      </c>
      <c r="AD88" s="131">
        <v>985299.98400000017</v>
      </c>
      <c r="AE88" s="130">
        <v>111518.63999999998</v>
      </c>
      <c r="AF88" s="130">
        <v>188707.03200000001</v>
      </c>
      <c r="AG88" s="130">
        <v>293665.75199999998</v>
      </c>
      <c r="AH88" s="130">
        <v>151096.82399999999</v>
      </c>
      <c r="AI88" s="130">
        <v>68879.16</v>
      </c>
      <c r="AJ88" s="130">
        <v>39578.184000000001</v>
      </c>
      <c r="AK88" s="130">
        <v>126169.128</v>
      </c>
      <c r="AL88" s="130">
        <v>5685.264000000001</v>
      </c>
      <c r="AN88" s="134">
        <v>48.44</v>
      </c>
      <c r="AO88" s="192">
        <v>18.489999999999998</v>
      </c>
      <c r="AP88" s="193"/>
      <c r="AQ88" s="134">
        <v>6.67</v>
      </c>
      <c r="AR88" s="134">
        <v>1.53</v>
      </c>
      <c r="AS88" s="134">
        <v>0.32</v>
      </c>
      <c r="AT88" s="134">
        <v>0.87</v>
      </c>
      <c r="AU88" s="134">
        <v>5.01</v>
      </c>
      <c r="AV88" s="134">
        <v>4.99</v>
      </c>
      <c r="AW88" s="134">
        <v>2.7</v>
      </c>
      <c r="AX88" s="134">
        <v>6.46</v>
      </c>
      <c r="AY88" s="134">
        <v>0.47</v>
      </c>
      <c r="AZ88" s="135">
        <v>0.93</v>
      </c>
      <c r="BA88" s="134">
        <v>54.88252</v>
      </c>
      <c r="BB88" s="192">
        <v>20.949169999999999</v>
      </c>
      <c r="BC88" s="193">
        <v>0</v>
      </c>
      <c r="BD88" s="134">
        <v>7.5571100000000007</v>
      </c>
      <c r="BE88" s="134">
        <v>1.7334900000000002</v>
      </c>
      <c r="BF88" s="134">
        <v>0.36256000000000005</v>
      </c>
      <c r="BG88" s="134">
        <v>0.98571000000000009</v>
      </c>
      <c r="BH88" s="134">
        <v>5.6763300000000001</v>
      </c>
      <c r="BI88" s="134">
        <v>5.65367</v>
      </c>
      <c r="BJ88" s="134">
        <v>3.0591000000000004</v>
      </c>
      <c r="BK88" s="134">
        <v>7.3191800000000002</v>
      </c>
      <c r="BL88" s="134">
        <v>0.53250999999999993</v>
      </c>
      <c r="BM88" s="135">
        <v>1.05369</v>
      </c>
      <c r="BN88" s="136">
        <v>2353208.03088</v>
      </c>
      <c r="BO88" s="194">
        <v>898241.46347999992</v>
      </c>
      <c r="BP88" s="194">
        <v>0</v>
      </c>
      <c r="BQ88" s="136">
        <v>324027.61284000002</v>
      </c>
      <c r="BR88" s="136">
        <v>74327.173559999996</v>
      </c>
      <c r="BS88" s="136">
        <v>15545.55264</v>
      </c>
      <c r="BT88" s="136">
        <v>42264.471240000006</v>
      </c>
      <c r="BU88" s="136">
        <v>243385.05851999999</v>
      </c>
      <c r="BV88" s="136">
        <v>242413.46148</v>
      </c>
      <c r="BW88" s="136">
        <v>131165.60040000002</v>
      </c>
      <c r="BX88" s="136">
        <v>313825.84392000001</v>
      </c>
      <c r="BY88" s="136">
        <v>22832.530439999995</v>
      </c>
      <c r="BZ88" s="136">
        <v>45179.262359999993</v>
      </c>
      <c r="CA88" s="112">
        <v>1</v>
      </c>
      <c r="CF88" s="62" t="s">
        <v>160</v>
      </c>
    </row>
    <row r="89" spans="1:84" ht="12" customHeight="1" x14ac:dyDescent="0.25">
      <c r="A89" s="126" t="e">
        <v>#REF!</v>
      </c>
      <c r="B89" s="62" t="s">
        <v>159</v>
      </c>
      <c r="C89" s="127">
        <v>8981.23</v>
      </c>
      <c r="D89" s="141">
        <v>8981.23</v>
      </c>
      <c r="E89" s="141">
        <v>0</v>
      </c>
      <c r="F89" s="141">
        <v>907.9</v>
      </c>
      <c r="G89" s="126" t="s">
        <v>44</v>
      </c>
      <c r="H89" s="129">
        <v>3</v>
      </c>
      <c r="I89" s="129" t="s">
        <v>21</v>
      </c>
      <c r="J89" s="131">
        <v>45.06</v>
      </c>
      <c r="K89" s="130">
        <v>5.0999999999999996</v>
      </c>
      <c r="L89" s="130">
        <v>8.6300000000000008</v>
      </c>
      <c r="M89" s="130">
        <v>13.43</v>
      </c>
      <c r="N89" s="130">
        <v>6.91</v>
      </c>
      <c r="O89" s="130">
        <v>3.15</v>
      </c>
      <c r="P89" s="130">
        <v>1.81</v>
      </c>
      <c r="Q89" s="130">
        <v>5.77</v>
      </c>
      <c r="R89" s="130">
        <v>0.26</v>
      </c>
      <c r="S89" s="132">
        <v>40</v>
      </c>
      <c r="T89" s="132">
        <v>40</v>
      </c>
      <c r="U89" s="132">
        <v>2604.04</v>
      </c>
      <c r="V89" s="130">
        <v>195.98199600000001</v>
      </c>
      <c r="W89" s="132">
        <v>42.3</v>
      </c>
      <c r="X89" s="132">
        <v>2604.04</v>
      </c>
      <c r="Y89" s="130">
        <v>7.85</v>
      </c>
      <c r="Z89" s="133">
        <v>0</v>
      </c>
      <c r="AA89" s="130">
        <v>6.73</v>
      </c>
      <c r="AB89" s="130">
        <v>10.67</v>
      </c>
      <c r="AC89" s="130">
        <v>14</v>
      </c>
      <c r="AD89" s="131">
        <v>2428165.3427999998</v>
      </c>
      <c r="AE89" s="130">
        <v>274825.63799999998</v>
      </c>
      <c r="AF89" s="130">
        <v>465048.08940000006</v>
      </c>
      <c r="AG89" s="130">
        <v>723707.51339999994</v>
      </c>
      <c r="AH89" s="130">
        <v>372361.79579999996</v>
      </c>
      <c r="AI89" s="130">
        <v>169745.24699999997</v>
      </c>
      <c r="AJ89" s="130">
        <v>97536.157800000001</v>
      </c>
      <c r="AK89" s="130">
        <v>310930.18259999994</v>
      </c>
      <c r="AL89" s="130">
        <v>14010.718799999999</v>
      </c>
      <c r="AN89" s="134">
        <v>48.44</v>
      </c>
      <c r="AO89" s="192">
        <v>18.489999999999998</v>
      </c>
      <c r="AP89" s="193"/>
      <c r="AQ89" s="134">
        <v>6.67</v>
      </c>
      <c r="AR89" s="134">
        <v>1.53</v>
      </c>
      <c r="AS89" s="134">
        <v>0.32</v>
      </c>
      <c r="AT89" s="134">
        <v>0.87</v>
      </c>
      <c r="AU89" s="134">
        <v>5.01</v>
      </c>
      <c r="AV89" s="134">
        <v>4.99</v>
      </c>
      <c r="AW89" s="134">
        <v>2.7</v>
      </c>
      <c r="AX89" s="134">
        <v>6.46</v>
      </c>
      <c r="AY89" s="134">
        <v>0.47</v>
      </c>
      <c r="AZ89" s="135">
        <v>0.93</v>
      </c>
      <c r="BA89" s="134">
        <v>54.88252</v>
      </c>
      <c r="BB89" s="192">
        <v>20.949169999999999</v>
      </c>
      <c r="BC89" s="193">
        <v>0</v>
      </c>
      <c r="BD89" s="134">
        <v>7.5571100000000007</v>
      </c>
      <c r="BE89" s="134">
        <v>1.7334900000000002</v>
      </c>
      <c r="BF89" s="134">
        <v>0.36256000000000005</v>
      </c>
      <c r="BG89" s="134">
        <v>0.98571000000000009</v>
      </c>
      <c r="BH89" s="134">
        <v>5.6763300000000001</v>
      </c>
      <c r="BI89" s="134">
        <v>5.65367</v>
      </c>
      <c r="BJ89" s="134">
        <v>3.0591000000000004</v>
      </c>
      <c r="BK89" s="134">
        <v>7.3191800000000002</v>
      </c>
      <c r="BL89" s="134">
        <v>0.53250999999999993</v>
      </c>
      <c r="BM89" s="135">
        <v>1.05369</v>
      </c>
      <c r="BN89" s="136">
        <v>5799226.9133959999</v>
      </c>
      <c r="BO89" s="194">
        <v>2213619.0261909994</v>
      </c>
      <c r="BP89" s="194">
        <v>0</v>
      </c>
      <c r="BQ89" s="136">
        <v>798531.03865300003</v>
      </c>
      <c r="BR89" s="136">
        <v>183171.28772699999</v>
      </c>
      <c r="BS89" s="136">
        <v>38310.334687999995</v>
      </c>
      <c r="BT89" s="136">
        <v>104156.222433</v>
      </c>
      <c r="BU89" s="136">
        <v>599796.17745899991</v>
      </c>
      <c r="BV89" s="136">
        <v>597401.781541</v>
      </c>
      <c r="BW89" s="136">
        <v>323243.44893000007</v>
      </c>
      <c r="BX89" s="136">
        <v>773389.88151400001</v>
      </c>
      <c r="BY89" s="136">
        <v>56268.304072999985</v>
      </c>
      <c r="BZ89" s="136">
        <v>111339.41018699999</v>
      </c>
      <c r="CA89" s="112">
        <v>1</v>
      </c>
      <c r="CF89" s="62" t="s">
        <v>159</v>
      </c>
    </row>
    <row r="90" spans="1:84" ht="12" customHeight="1" x14ac:dyDescent="0.25">
      <c r="A90" s="126" t="e">
        <v>#REF!</v>
      </c>
      <c r="B90" s="62" t="s">
        <v>158</v>
      </c>
      <c r="C90" s="127">
        <v>8840.4</v>
      </c>
      <c r="D90" s="141">
        <v>6805.3</v>
      </c>
      <c r="E90" s="141">
        <v>2035.1</v>
      </c>
      <c r="F90" s="141">
        <v>891.3</v>
      </c>
      <c r="G90" s="126" t="s">
        <v>44</v>
      </c>
      <c r="H90" s="129">
        <v>3</v>
      </c>
      <c r="I90" s="129" t="s">
        <v>21</v>
      </c>
      <c r="J90" s="131">
        <v>45.06</v>
      </c>
      <c r="K90" s="130">
        <v>5.0999999999999996</v>
      </c>
      <c r="L90" s="130">
        <v>8.6300000000000008</v>
      </c>
      <c r="M90" s="130">
        <v>13.43</v>
      </c>
      <c r="N90" s="130">
        <v>6.91</v>
      </c>
      <c r="O90" s="130">
        <v>3.15</v>
      </c>
      <c r="P90" s="130">
        <v>1.81</v>
      </c>
      <c r="Q90" s="130">
        <v>5.77</v>
      </c>
      <c r="R90" s="130">
        <v>0.26</v>
      </c>
      <c r="S90" s="132">
        <v>40</v>
      </c>
      <c r="T90" s="132">
        <v>40</v>
      </c>
      <c r="U90" s="132">
        <v>2604.04</v>
      </c>
      <c r="V90" s="130">
        <v>195.98199600000001</v>
      </c>
      <c r="W90" s="132">
        <v>42.3</v>
      </c>
      <c r="X90" s="132">
        <v>2604.04</v>
      </c>
      <c r="Y90" s="130">
        <v>7.85</v>
      </c>
      <c r="Z90" s="133">
        <v>0</v>
      </c>
      <c r="AA90" s="130">
        <v>6.73</v>
      </c>
      <c r="AB90" s="130">
        <v>10.67</v>
      </c>
      <c r="AC90" s="130">
        <v>14</v>
      </c>
      <c r="AD90" s="131">
        <v>2390090.5439999998</v>
      </c>
      <c r="AE90" s="130">
        <v>270516.24</v>
      </c>
      <c r="AF90" s="130">
        <v>457755.91200000001</v>
      </c>
      <c r="AG90" s="130">
        <v>712359.43199999991</v>
      </c>
      <c r="AH90" s="130">
        <v>366522.984</v>
      </c>
      <c r="AI90" s="130">
        <v>167083.56</v>
      </c>
      <c r="AJ90" s="130">
        <v>96006.744000000006</v>
      </c>
      <c r="AK90" s="130">
        <v>306054.64799999993</v>
      </c>
      <c r="AL90" s="130">
        <v>13791.023999999999</v>
      </c>
      <c r="AN90" s="134">
        <v>48.44</v>
      </c>
      <c r="AO90" s="192">
        <v>18.489999999999998</v>
      </c>
      <c r="AP90" s="193"/>
      <c r="AQ90" s="134">
        <v>6.67</v>
      </c>
      <c r="AR90" s="134">
        <v>1.53</v>
      </c>
      <c r="AS90" s="134">
        <v>0.32</v>
      </c>
      <c r="AT90" s="134">
        <v>0.87</v>
      </c>
      <c r="AU90" s="134">
        <v>5.01</v>
      </c>
      <c r="AV90" s="134">
        <v>4.99</v>
      </c>
      <c r="AW90" s="134">
        <v>2.7</v>
      </c>
      <c r="AX90" s="134">
        <v>6.46</v>
      </c>
      <c r="AY90" s="134">
        <v>0.47</v>
      </c>
      <c r="AZ90" s="135">
        <v>0.93</v>
      </c>
      <c r="BA90" s="134">
        <v>54.88252</v>
      </c>
      <c r="BB90" s="192">
        <v>20.949169999999999</v>
      </c>
      <c r="BC90" s="193">
        <v>0</v>
      </c>
      <c r="BD90" s="134">
        <v>7.5571100000000007</v>
      </c>
      <c r="BE90" s="134">
        <v>1.7334900000000002</v>
      </c>
      <c r="BF90" s="134">
        <v>0.36256000000000005</v>
      </c>
      <c r="BG90" s="134">
        <v>0.98571000000000009</v>
      </c>
      <c r="BH90" s="134">
        <v>5.6763300000000001</v>
      </c>
      <c r="BI90" s="134">
        <v>5.65367</v>
      </c>
      <c r="BJ90" s="134">
        <v>3.0591000000000004</v>
      </c>
      <c r="BK90" s="134">
        <v>7.3191800000000002</v>
      </c>
      <c r="BL90" s="134">
        <v>0.53250999999999993</v>
      </c>
      <c r="BM90" s="135">
        <v>1.05369</v>
      </c>
      <c r="BN90" s="136">
        <v>5708292.2500799997</v>
      </c>
      <c r="BO90" s="194">
        <v>2178908.4166799998</v>
      </c>
      <c r="BP90" s="194">
        <v>0</v>
      </c>
      <c r="BQ90" s="136">
        <v>786009.68844000006</v>
      </c>
      <c r="BR90" s="136">
        <v>180299.07395999998</v>
      </c>
      <c r="BS90" s="136">
        <v>37709.610240000002</v>
      </c>
      <c r="BT90" s="136">
        <v>102523.00284</v>
      </c>
      <c r="BU90" s="136">
        <v>590391.08531999995</v>
      </c>
      <c r="BV90" s="136">
        <v>588034.23467999999</v>
      </c>
      <c r="BW90" s="136">
        <v>318174.83640000003</v>
      </c>
      <c r="BX90" s="136">
        <v>761262.75671999995</v>
      </c>
      <c r="BY90" s="136">
        <v>55385.990039999982</v>
      </c>
      <c r="BZ90" s="136">
        <v>109593.55475999998</v>
      </c>
      <c r="CA90" s="112">
        <v>1</v>
      </c>
      <c r="CF90" s="62" t="s">
        <v>158</v>
      </c>
    </row>
    <row r="91" spans="1:84" ht="12" customHeight="1" x14ac:dyDescent="0.25">
      <c r="A91" s="126" t="e">
        <v>#REF!</v>
      </c>
      <c r="B91" s="62" t="s">
        <v>157</v>
      </c>
      <c r="C91" s="127">
        <v>6129.1</v>
      </c>
      <c r="D91" s="141">
        <v>5037.1000000000004</v>
      </c>
      <c r="E91" s="141">
        <v>1092</v>
      </c>
      <c r="F91" s="141">
        <v>913.65</v>
      </c>
      <c r="G91" s="126" t="s">
        <v>44</v>
      </c>
      <c r="H91" s="129">
        <v>3</v>
      </c>
      <c r="I91" s="129" t="s">
        <v>21</v>
      </c>
      <c r="J91" s="131">
        <v>45.06</v>
      </c>
      <c r="K91" s="130">
        <v>5.0999999999999996</v>
      </c>
      <c r="L91" s="130">
        <v>8.6300000000000008</v>
      </c>
      <c r="M91" s="130">
        <v>13.43</v>
      </c>
      <c r="N91" s="130">
        <v>6.91</v>
      </c>
      <c r="O91" s="130">
        <v>3.15</v>
      </c>
      <c r="P91" s="130">
        <v>1.81</v>
      </c>
      <c r="Q91" s="130">
        <v>5.77</v>
      </c>
      <c r="R91" s="130">
        <v>0.26</v>
      </c>
      <c r="S91" s="132">
        <v>40</v>
      </c>
      <c r="T91" s="132">
        <v>40</v>
      </c>
      <c r="U91" s="132">
        <v>2604.04</v>
      </c>
      <c r="V91" s="130">
        <v>195.98199600000001</v>
      </c>
      <c r="W91" s="132">
        <v>42.3</v>
      </c>
      <c r="X91" s="132">
        <v>2604.04</v>
      </c>
      <c r="Y91" s="130">
        <v>7.85</v>
      </c>
      <c r="Z91" s="133">
        <v>0</v>
      </c>
      <c r="AA91" s="130">
        <v>6.73</v>
      </c>
      <c r="AB91" s="130">
        <v>10.67</v>
      </c>
      <c r="AC91" s="130">
        <v>14</v>
      </c>
      <c r="AD91" s="131">
        <v>1657063.4760000003</v>
      </c>
      <c r="AE91" s="130">
        <v>187550.46</v>
      </c>
      <c r="AF91" s="130">
        <v>317364.79800000007</v>
      </c>
      <c r="AG91" s="130">
        <v>493882.87800000003</v>
      </c>
      <c r="AH91" s="130">
        <v>254112.48600000003</v>
      </c>
      <c r="AI91" s="130">
        <v>115839.99</v>
      </c>
      <c r="AJ91" s="130">
        <v>66562.025999999998</v>
      </c>
      <c r="AK91" s="130">
        <v>212189.44199999998</v>
      </c>
      <c r="AL91" s="130">
        <v>9561.3960000000006</v>
      </c>
      <c r="AN91" s="134">
        <v>48.44</v>
      </c>
      <c r="AO91" s="192">
        <v>18.489999999999998</v>
      </c>
      <c r="AP91" s="193"/>
      <c r="AQ91" s="134">
        <v>6.67</v>
      </c>
      <c r="AR91" s="134">
        <v>1.53</v>
      </c>
      <c r="AS91" s="134">
        <v>0.32</v>
      </c>
      <c r="AT91" s="134">
        <v>0.87</v>
      </c>
      <c r="AU91" s="134">
        <v>5.01</v>
      </c>
      <c r="AV91" s="134">
        <v>4.99</v>
      </c>
      <c r="AW91" s="134">
        <v>2.7</v>
      </c>
      <c r="AX91" s="134">
        <v>6.46</v>
      </c>
      <c r="AY91" s="134">
        <v>0.47</v>
      </c>
      <c r="AZ91" s="135">
        <v>0.93</v>
      </c>
      <c r="BA91" s="134">
        <v>54.88252</v>
      </c>
      <c r="BB91" s="192">
        <v>20.949169999999999</v>
      </c>
      <c r="BC91" s="193">
        <v>0</v>
      </c>
      <c r="BD91" s="134">
        <v>7.5571100000000007</v>
      </c>
      <c r="BE91" s="134">
        <v>1.7334900000000002</v>
      </c>
      <c r="BF91" s="134">
        <v>0.36256000000000005</v>
      </c>
      <c r="BG91" s="134">
        <v>0.98571000000000009</v>
      </c>
      <c r="BH91" s="134">
        <v>5.6763300000000001</v>
      </c>
      <c r="BI91" s="134">
        <v>5.65367</v>
      </c>
      <c r="BJ91" s="134">
        <v>3.0591000000000004</v>
      </c>
      <c r="BK91" s="134">
        <v>7.3191800000000002</v>
      </c>
      <c r="BL91" s="134">
        <v>0.53250999999999993</v>
      </c>
      <c r="BM91" s="135">
        <v>1.05369</v>
      </c>
      <c r="BN91" s="136">
        <v>3957591.74132</v>
      </c>
      <c r="BO91" s="194">
        <v>1510649.6964699998</v>
      </c>
      <c r="BP91" s="194">
        <v>0</v>
      </c>
      <c r="BQ91" s="136">
        <v>544945.02301</v>
      </c>
      <c r="BR91" s="136">
        <v>125002.38159</v>
      </c>
      <c r="BS91" s="136">
        <v>26144.288960000002</v>
      </c>
      <c r="BT91" s="136">
        <v>71079.785610000006</v>
      </c>
      <c r="BU91" s="136">
        <v>409321.52403000003</v>
      </c>
      <c r="BV91" s="136">
        <v>407687.50597</v>
      </c>
      <c r="BW91" s="136">
        <v>220592.43810000006</v>
      </c>
      <c r="BX91" s="136">
        <v>527787.83338000008</v>
      </c>
      <c r="BY91" s="136">
        <v>38399.424409999992</v>
      </c>
      <c r="BZ91" s="136">
        <v>75981.839789999998</v>
      </c>
      <c r="CA91" s="112">
        <v>1</v>
      </c>
      <c r="CF91" s="62" t="s">
        <v>157</v>
      </c>
    </row>
    <row r="92" spans="1:84" ht="12" customHeight="1" x14ac:dyDescent="0.25">
      <c r="A92" s="126" t="e">
        <v>#REF!</v>
      </c>
      <c r="B92" s="62" t="s">
        <v>156</v>
      </c>
      <c r="C92" s="127">
        <v>5021.8999999999996</v>
      </c>
      <c r="D92" s="141">
        <v>5021.8999999999996</v>
      </c>
      <c r="E92" s="141">
        <v>0</v>
      </c>
      <c r="F92" s="141">
        <v>913.65</v>
      </c>
      <c r="G92" s="126" t="s">
        <v>44</v>
      </c>
      <c r="H92" s="129">
        <v>3</v>
      </c>
      <c r="I92" s="129" t="s">
        <v>21</v>
      </c>
      <c r="J92" s="131">
        <v>45.06</v>
      </c>
      <c r="K92" s="130">
        <v>5.0999999999999996</v>
      </c>
      <c r="L92" s="130">
        <v>8.6300000000000008</v>
      </c>
      <c r="M92" s="130">
        <v>13.43</v>
      </c>
      <c r="N92" s="130">
        <v>6.91</v>
      </c>
      <c r="O92" s="130">
        <v>3.15</v>
      </c>
      <c r="P92" s="130">
        <v>1.81</v>
      </c>
      <c r="Q92" s="130">
        <v>5.77</v>
      </c>
      <c r="R92" s="130">
        <v>0.26</v>
      </c>
      <c r="S92" s="132">
        <v>40</v>
      </c>
      <c r="T92" s="132">
        <v>40</v>
      </c>
      <c r="U92" s="132">
        <v>2604.04</v>
      </c>
      <c r="V92" s="130">
        <v>195.98199600000001</v>
      </c>
      <c r="W92" s="132">
        <v>42.3</v>
      </c>
      <c r="X92" s="132">
        <v>2604.04</v>
      </c>
      <c r="Y92" s="130">
        <v>7.85</v>
      </c>
      <c r="Z92" s="133">
        <v>0</v>
      </c>
      <c r="AA92" s="130">
        <v>6.73</v>
      </c>
      <c r="AB92" s="130">
        <v>10.67</v>
      </c>
      <c r="AC92" s="130">
        <v>14</v>
      </c>
      <c r="AD92" s="131">
        <v>1357720.8839999998</v>
      </c>
      <c r="AE92" s="130">
        <v>153670.13999999996</v>
      </c>
      <c r="AF92" s="130">
        <v>260033.98200000002</v>
      </c>
      <c r="AG92" s="130">
        <v>404664.70199999999</v>
      </c>
      <c r="AH92" s="130">
        <v>208207.97399999999</v>
      </c>
      <c r="AI92" s="130">
        <v>94913.909999999989</v>
      </c>
      <c r="AJ92" s="130">
        <v>54537.833999999995</v>
      </c>
      <c r="AK92" s="130">
        <v>173858.17799999999</v>
      </c>
      <c r="AL92" s="130">
        <v>7834.1639999999998</v>
      </c>
      <c r="AN92" s="134">
        <v>48.44</v>
      </c>
      <c r="AO92" s="192">
        <v>18.489999999999998</v>
      </c>
      <c r="AP92" s="193"/>
      <c r="AQ92" s="134">
        <v>6.67</v>
      </c>
      <c r="AR92" s="134">
        <v>1.53</v>
      </c>
      <c r="AS92" s="134">
        <v>0.32</v>
      </c>
      <c r="AT92" s="134">
        <v>0.87</v>
      </c>
      <c r="AU92" s="134">
        <v>5.01</v>
      </c>
      <c r="AV92" s="134">
        <v>4.99</v>
      </c>
      <c r="AW92" s="134">
        <v>2.7</v>
      </c>
      <c r="AX92" s="134">
        <v>6.46</v>
      </c>
      <c r="AY92" s="134">
        <v>0.47</v>
      </c>
      <c r="AZ92" s="135">
        <v>0.93</v>
      </c>
      <c r="BA92" s="134">
        <v>54.88252</v>
      </c>
      <c r="BB92" s="192">
        <v>20.949169999999999</v>
      </c>
      <c r="BC92" s="193">
        <v>0</v>
      </c>
      <c r="BD92" s="134">
        <v>7.5571100000000007</v>
      </c>
      <c r="BE92" s="134">
        <v>1.7334900000000002</v>
      </c>
      <c r="BF92" s="134">
        <v>0.36256000000000005</v>
      </c>
      <c r="BG92" s="134">
        <v>0.98571000000000009</v>
      </c>
      <c r="BH92" s="134">
        <v>5.6763300000000001</v>
      </c>
      <c r="BI92" s="134">
        <v>5.65367</v>
      </c>
      <c r="BJ92" s="134">
        <v>3.0591000000000004</v>
      </c>
      <c r="BK92" s="134">
        <v>7.3191800000000002</v>
      </c>
      <c r="BL92" s="134">
        <v>0.53250999999999993</v>
      </c>
      <c r="BM92" s="135">
        <v>1.05369</v>
      </c>
      <c r="BN92" s="136">
        <v>3242666.9438800002</v>
      </c>
      <c r="BO92" s="194">
        <v>1237756.2302299999</v>
      </c>
      <c r="BP92" s="194">
        <v>0</v>
      </c>
      <c r="BQ92" s="136">
        <v>446502.65308999998</v>
      </c>
      <c r="BR92" s="136">
        <v>102421.14830999999</v>
      </c>
      <c r="BS92" s="136">
        <v>21421.416639999999</v>
      </c>
      <c r="BT92" s="136">
        <v>58239.476490000001</v>
      </c>
      <c r="BU92" s="136">
        <v>335379.05426999996</v>
      </c>
      <c r="BV92" s="136">
        <v>334040.21573</v>
      </c>
      <c r="BW92" s="136">
        <v>180743.20290000003</v>
      </c>
      <c r="BX92" s="136">
        <v>432444.84841999999</v>
      </c>
      <c r="BY92" s="136">
        <v>31462.705689999992</v>
      </c>
      <c r="BZ92" s="136">
        <v>62255.992109999992</v>
      </c>
      <c r="CA92" s="112">
        <v>1</v>
      </c>
      <c r="CF92" s="62" t="s">
        <v>156</v>
      </c>
    </row>
    <row r="93" spans="1:84" ht="12" customHeight="1" x14ac:dyDescent="0.25">
      <c r="A93" s="126" t="e">
        <v>#REF!</v>
      </c>
      <c r="B93" s="62" t="s">
        <v>496</v>
      </c>
      <c r="C93" s="127">
        <v>8658.6000000000022</v>
      </c>
      <c r="D93" s="141">
        <v>5980.5000000000018</v>
      </c>
      <c r="E93" s="141">
        <v>2678.1</v>
      </c>
      <c r="F93" s="141">
        <v>2125.5</v>
      </c>
      <c r="G93" s="126" t="s">
        <v>53</v>
      </c>
      <c r="H93" s="129">
        <v>1</v>
      </c>
      <c r="I93" s="129" t="s">
        <v>8</v>
      </c>
      <c r="J93" s="142">
        <v>36.54</v>
      </c>
      <c r="K93" s="130">
        <v>4.03</v>
      </c>
      <c r="L93" s="130">
        <v>7</v>
      </c>
      <c r="M93" s="130">
        <v>11</v>
      </c>
      <c r="N93" s="130">
        <v>5.4</v>
      </c>
      <c r="O93" s="130">
        <v>2.67</v>
      </c>
      <c r="P93" s="130">
        <v>1.54</v>
      </c>
      <c r="Q93" s="130">
        <v>4.9000000000000004</v>
      </c>
      <c r="R93" s="130">
        <v>0</v>
      </c>
      <c r="S93" s="132">
        <v>40</v>
      </c>
      <c r="T93" s="132">
        <v>40</v>
      </c>
      <c r="U93" s="132">
        <v>2604.04</v>
      </c>
      <c r="V93" s="130">
        <v>195.98199600000001</v>
      </c>
      <c r="W93" s="132">
        <v>42.3</v>
      </c>
      <c r="X93" s="132">
        <v>2604.04</v>
      </c>
      <c r="Y93" s="130">
        <v>0</v>
      </c>
      <c r="Z93" s="133">
        <v>0</v>
      </c>
      <c r="AA93" s="130">
        <v>5.05</v>
      </c>
      <c r="AB93" s="130">
        <v>10.67</v>
      </c>
      <c r="AC93" s="130">
        <v>14</v>
      </c>
      <c r="AD93" s="131">
        <v>1898311.4640000004</v>
      </c>
      <c r="AE93" s="130">
        <v>209364.94800000006</v>
      </c>
      <c r="AF93" s="130">
        <v>363661.20000000007</v>
      </c>
      <c r="AG93" s="130">
        <v>571467.60000000009</v>
      </c>
      <c r="AH93" s="130">
        <v>280538.64000000013</v>
      </c>
      <c r="AI93" s="130">
        <v>138710.77200000006</v>
      </c>
      <c r="AJ93" s="130">
        <v>80005.464000000022</v>
      </c>
      <c r="AK93" s="130">
        <v>254562.84000000008</v>
      </c>
      <c r="AL93" s="130">
        <v>0</v>
      </c>
      <c r="AN93" s="134">
        <v>48.16</v>
      </c>
      <c r="AO93" s="192">
        <v>18.649999999999999</v>
      </c>
      <c r="AP93" s="193"/>
      <c r="AQ93" s="134">
        <v>7.16</v>
      </c>
      <c r="AR93" s="134">
        <v>1.53</v>
      </c>
      <c r="AS93" s="134">
        <v>0.32</v>
      </c>
      <c r="AT93" s="134">
        <v>0.87</v>
      </c>
      <c r="AU93" s="134">
        <v>5.01</v>
      </c>
      <c r="AV93" s="134">
        <v>4.99</v>
      </c>
      <c r="AW93" s="134">
        <v>2.7</v>
      </c>
      <c r="AX93" s="134">
        <v>6.46</v>
      </c>
      <c r="AY93" s="134">
        <v>0.47</v>
      </c>
      <c r="AZ93" s="135">
        <v>0</v>
      </c>
      <c r="BA93" s="134">
        <v>54.565279999999994</v>
      </c>
      <c r="BB93" s="192">
        <v>21.130449999999996</v>
      </c>
      <c r="BC93" s="193">
        <v>0</v>
      </c>
      <c r="BD93" s="134">
        <v>8.1122800000000002</v>
      </c>
      <c r="BE93" s="134">
        <v>1.7334900000000002</v>
      </c>
      <c r="BF93" s="134">
        <v>0.36255999999999999</v>
      </c>
      <c r="BG93" s="134">
        <v>0.98570999999999998</v>
      </c>
      <c r="BH93" s="134">
        <v>5.6763299999999992</v>
      </c>
      <c r="BI93" s="134">
        <v>5.6536700000000009</v>
      </c>
      <c r="BJ93" s="134">
        <v>3.0591000000000004</v>
      </c>
      <c r="BK93" s="134">
        <v>7.3191800000000002</v>
      </c>
      <c r="BL93" s="134">
        <v>0.53250999999999993</v>
      </c>
      <c r="BM93" s="135">
        <v>0</v>
      </c>
      <c r="BN93" s="136">
        <v>5558585.6860800013</v>
      </c>
      <c r="BO93" s="194">
        <v>2152566.9237000002</v>
      </c>
      <c r="BP93" s="194">
        <v>0</v>
      </c>
      <c r="BQ93" s="136">
        <v>826401.02808000031</v>
      </c>
      <c r="BR93" s="136">
        <v>176591.28114000004</v>
      </c>
      <c r="BS93" s="136">
        <v>36934.124160000007</v>
      </c>
      <c r="BT93" s="136">
        <v>100414.65006000001</v>
      </c>
      <c r="BU93" s="136">
        <v>578249.88138000015</v>
      </c>
      <c r="BV93" s="136">
        <v>575941.49862000032</v>
      </c>
      <c r="BW93" s="136">
        <v>311631.67260000017</v>
      </c>
      <c r="BX93" s="136">
        <v>745607.63148000021</v>
      </c>
      <c r="BY93" s="136">
        <v>54246.994859999999</v>
      </c>
      <c r="BZ93" s="136">
        <v>0</v>
      </c>
      <c r="CA93" s="112">
        <v>1</v>
      </c>
      <c r="CF93" s="62" t="s">
        <v>496</v>
      </c>
    </row>
    <row r="94" spans="1:84" ht="12" customHeight="1" x14ac:dyDescent="0.25">
      <c r="A94" s="126" t="e">
        <v>#REF!</v>
      </c>
      <c r="B94" s="62" t="s">
        <v>154</v>
      </c>
      <c r="C94" s="127">
        <v>3369.8</v>
      </c>
      <c r="D94" s="141">
        <v>3369.8</v>
      </c>
      <c r="E94" s="141">
        <v>0</v>
      </c>
      <c r="F94" s="141">
        <v>333.8</v>
      </c>
      <c r="G94" s="126" t="s">
        <v>53</v>
      </c>
      <c r="H94" s="129">
        <v>7</v>
      </c>
      <c r="I94" s="129" t="s">
        <v>21</v>
      </c>
      <c r="J94" s="131">
        <v>31</v>
      </c>
      <c r="K94" s="130">
        <v>5.0999999999999996</v>
      </c>
      <c r="L94" s="130">
        <v>6.59</v>
      </c>
      <c r="M94" s="130">
        <v>8.98</v>
      </c>
      <c r="N94" s="130">
        <v>6.92</v>
      </c>
      <c r="O94" s="130">
        <v>3.15</v>
      </c>
      <c r="P94" s="130">
        <v>0</v>
      </c>
      <c r="Q94" s="130">
        <v>0</v>
      </c>
      <c r="R94" s="130">
        <v>0.26</v>
      </c>
      <c r="S94" s="132">
        <v>40</v>
      </c>
      <c r="T94" s="132">
        <v>40</v>
      </c>
      <c r="U94" s="132">
        <v>2604.04</v>
      </c>
      <c r="V94" s="130">
        <v>195.98199600000001</v>
      </c>
      <c r="W94" s="132">
        <v>42.3</v>
      </c>
      <c r="X94" s="132">
        <v>2604.04</v>
      </c>
      <c r="Y94" s="130">
        <v>7.85</v>
      </c>
      <c r="Z94" s="133">
        <v>0</v>
      </c>
      <c r="AA94" s="130">
        <v>6.73</v>
      </c>
      <c r="AB94" s="130">
        <v>10.67</v>
      </c>
      <c r="AC94" s="130">
        <v>14</v>
      </c>
      <c r="AD94" s="131">
        <v>626782.80000000005</v>
      </c>
      <c r="AE94" s="130">
        <v>103115.88</v>
      </c>
      <c r="AF94" s="130">
        <v>133241.89199999999</v>
      </c>
      <c r="AG94" s="130">
        <v>181564.82400000002</v>
      </c>
      <c r="AH94" s="130">
        <v>139914.09599999999</v>
      </c>
      <c r="AI94" s="130">
        <v>63689.22</v>
      </c>
      <c r="AJ94" s="130">
        <v>0</v>
      </c>
      <c r="AK94" s="130">
        <v>0</v>
      </c>
      <c r="AL94" s="130">
        <v>5256.8879999999999</v>
      </c>
      <c r="AN94" s="134">
        <v>33.17</v>
      </c>
      <c r="AO94" s="192">
        <v>13.89</v>
      </c>
      <c r="AP94" s="193"/>
      <c r="AQ94" s="134">
        <v>5.9</v>
      </c>
      <c r="AR94" s="134">
        <v>1.53</v>
      </c>
      <c r="AS94" s="134">
        <v>0.32</v>
      </c>
      <c r="AT94" s="134">
        <v>0.6</v>
      </c>
      <c r="AU94" s="134">
        <v>5.01</v>
      </c>
      <c r="AV94" s="134">
        <v>4.99</v>
      </c>
      <c r="AW94" s="134">
        <v>0</v>
      </c>
      <c r="AX94" s="134">
        <v>0</v>
      </c>
      <c r="AY94" s="134">
        <v>0</v>
      </c>
      <c r="AZ94" s="135">
        <v>0.93</v>
      </c>
      <c r="BA94" s="134">
        <v>37.581610000000005</v>
      </c>
      <c r="BB94" s="192">
        <v>15.737370000000004</v>
      </c>
      <c r="BC94" s="193">
        <v>0</v>
      </c>
      <c r="BD94" s="134">
        <v>6.6847000000000012</v>
      </c>
      <c r="BE94" s="134">
        <v>1.7334900000000002</v>
      </c>
      <c r="BF94" s="134">
        <v>0.36256000000000005</v>
      </c>
      <c r="BG94" s="134">
        <v>0.67980000000000007</v>
      </c>
      <c r="BH94" s="134">
        <v>5.6763300000000001</v>
      </c>
      <c r="BI94" s="134">
        <v>5.65367</v>
      </c>
      <c r="BJ94" s="134">
        <v>0</v>
      </c>
      <c r="BK94" s="134">
        <v>0</v>
      </c>
      <c r="BL94" s="134">
        <v>0</v>
      </c>
      <c r="BM94" s="135">
        <v>1.0536900000000002</v>
      </c>
      <c r="BN94" s="136">
        <v>1489977.6257800001</v>
      </c>
      <c r="BO94" s="194">
        <v>623930.9382600002</v>
      </c>
      <c r="BP94" s="194">
        <v>0</v>
      </c>
      <c r="BQ94" s="136">
        <v>265024.66060000006</v>
      </c>
      <c r="BR94" s="136">
        <v>68726.734020000004</v>
      </c>
      <c r="BS94" s="136">
        <v>14374.21888</v>
      </c>
      <c r="BT94" s="136">
        <v>26951.660400000004</v>
      </c>
      <c r="BU94" s="136">
        <v>225046.36434</v>
      </c>
      <c r="BV94" s="136">
        <v>224147.97566000003</v>
      </c>
      <c r="BW94" s="136">
        <v>0</v>
      </c>
      <c r="BX94" s="136">
        <v>0</v>
      </c>
      <c r="BY94" s="136">
        <v>0</v>
      </c>
      <c r="BZ94" s="136">
        <v>41775.07362000001</v>
      </c>
      <c r="CA94" s="112">
        <v>1</v>
      </c>
      <c r="CF94" s="62" t="s">
        <v>154</v>
      </c>
    </row>
    <row r="95" spans="1:84" ht="12" customHeight="1" x14ac:dyDescent="0.25">
      <c r="A95" s="126" t="e">
        <v>#REF!</v>
      </c>
      <c r="B95" s="62" t="s">
        <v>153</v>
      </c>
      <c r="C95" s="127">
        <v>3053.6</v>
      </c>
      <c r="D95" s="141">
        <v>3053.6</v>
      </c>
      <c r="E95" s="141">
        <v>0</v>
      </c>
      <c r="F95" s="141">
        <v>550.02</v>
      </c>
      <c r="G95" s="126" t="s">
        <v>53</v>
      </c>
      <c r="H95" s="129">
        <v>3</v>
      </c>
      <c r="I95" s="129" t="s">
        <v>21</v>
      </c>
      <c r="J95" s="131">
        <v>45.06</v>
      </c>
      <c r="K95" s="130">
        <v>5.0999999999999996</v>
      </c>
      <c r="L95" s="130">
        <v>8.6300000000000008</v>
      </c>
      <c r="M95" s="130">
        <v>13.43</v>
      </c>
      <c r="N95" s="130">
        <v>6.91</v>
      </c>
      <c r="O95" s="130">
        <v>3.15</v>
      </c>
      <c r="P95" s="130">
        <v>1.81</v>
      </c>
      <c r="Q95" s="130">
        <v>5.77</v>
      </c>
      <c r="R95" s="130">
        <v>0.26</v>
      </c>
      <c r="S95" s="132">
        <v>40</v>
      </c>
      <c r="T95" s="132">
        <v>40</v>
      </c>
      <c r="U95" s="132">
        <v>2604.04</v>
      </c>
      <c r="V95" s="130">
        <v>195.98199600000001</v>
      </c>
      <c r="W95" s="132">
        <v>42.3</v>
      </c>
      <c r="X95" s="132">
        <v>2604.04</v>
      </c>
      <c r="Y95" s="130">
        <v>7.85</v>
      </c>
      <c r="Z95" s="133">
        <v>0</v>
      </c>
      <c r="AA95" s="130">
        <v>6.73</v>
      </c>
      <c r="AB95" s="130">
        <v>10.67</v>
      </c>
      <c r="AC95" s="130">
        <v>14</v>
      </c>
      <c r="AD95" s="131">
        <v>825571.29600000009</v>
      </c>
      <c r="AE95" s="130">
        <v>93440.159999999989</v>
      </c>
      <c r="AF95" s="130">
        <v>158115.40800000002</v>
      </c>
      <c r="AG95" s="130">
        <v>246059.08799999999</v>
      </c>
      <c r="AH95" s="130">
        <v>126602.25599999999</v>
      </c>
      <c r="AI95" s="130">
        <v>57713.04</v>
      </c>
      <c r="AJ95" s="130">
        <v>33162.095999999998</v>
      </c>
      <c r="AK95" s="130">
        <v>105715.63199999998</v>
      </c>
      <c r="AL95" s="130">
        <v>4763.616</v>
      </c>
      <c r="AN95" s="134">
        <v>48.44</v>
      </c>
      <c r="AO95" s="192">
        <v>18.489999999999998</v>
      </c>
      <c r="AP95" s="193"/>
      <c r="AQ95" s="134">
        <v>6.67</v>
      </c>
      <c r="AR95" s="134">
        <v>1.53</v>
      </c>
      <c r="AS95" s="134">
        <v>0.32</v>
      </c>
      <c r="AT95" s="134">
        <v>0.87</v>
      </c>
      <c r="AU95" s="134">
        <v>5.01</v>
      </c>
      <c r="AV95" s="134">
        <v>4.99</v>
      </c>
      <c r="AW95" s="134">
        <v>2.7</v>
      </c>
      <c r="AX95" s="134">
        <v>6.46</v>
      </c>
      <c r="AY95" s="134">
        <v>0.47</v>
      </c>
      <c r="AZ95" s="135">
        <v>0.93</v>
      </c>
      <c r="BA95" s="134">
        <v>54.88252</v>
      </c>
      <c r="BB95" s="192">
        <v>20.949169999999999</v>
      </c>
      <c r="BC95" s="193">
        <v>0</v>
      </c>
      <c r="BD95" s="134">
        <v>7.5571100000000007</v>
      </c>
      <c r="BE95" s="134">
        <v>1.7334900000000002</v>
      </c>
      <c r="BF95" s="134">
        <v>0.36256000000000005</v>
      </c>
      <c r="BG95" s="134">
        <v>0.98571000000000009</v>
      </c>
      <c r="BH95" s="134">
        <v>5.6763300000000001</v>
      </c>
      <c r="BI95" s="134">
        <v>5.65367</v>
      </c>
      <c r="BJ95" s="134">
        <v>3.0591000000000004</v>
      </c>
      <c r="BK95" s="134">
        <v>7.3191800000000002</v>
      </c>
      <c r="BL95" s="134">
        <v>0.53250999999999993</v>
      </c>
      <c r="BM95" s="135">
        <v>1.05369</v>
      </c>
      <c r="BN95" s="136">
        <v>1971725.3987199997</v>
      </c>
      <c r="BO95" s="194">
        <v>752625.98311999987</v>
      </c>
      <c r="BP95" s="194">
        <v>0</v>
      </c>
      <c r="BQ95" s="136">
        <v>271498.93495999998</v>
      </c>
      <c r="BR95" s="136">
        <v>62277.86664</v>
      </c>
      <c r="BS95" s="136">
        <v>13025.436159999999</v>
      </c>
      <c r="BT95" s="136">
        <v>35412.904560000003</v>
      </c>
      <c r="BU95" s="136">
        <v>203929.48487999997</v>
      </c>
      <c r="BV95" s="136">
        <v>203115.39512</v>
      </c>
      <c r="BW95" s="136">
        <v>109902.11760000001</v>
      </c>
      <c r="BX95" s="136">
        <v>262950.99248000002</v>
      </c>
      <c r="BY95" s="136">
        <v>19131.109359999995</v>
      </c>
      <c r="BZ95" s="136">
        <v>37855.173839999996</v>
      </c>
      <c r="CA95" s="112">
        <v>1</v>
      </c>
      <c r="CF95" s="62" t="s">
        <v>153</v>
      </c>
    </row>
    <row r="96" spans="1:84" ht="12" customHeight="1" x14ac:dyDescent="0.25">
      <c r="A96" s="126" t="e">
        <v>#REF!</v>
      </c>
      <c r="B96" s="62" t="s">
        <v>152</v>
      </c>
      <c r="C96" s="127">
        <v>3035.1</v>
      </c>
      <c r="D96" s="141">
        <v>3035.1</v>
      </c>
      <c r="E96" s="141">
        <v>0</v>
      </c>
      <c r="F96" s="141">
        <v>546.67999999999995</v>
      </c>
      <c r="G96" s="126" t="s">
        <v>53</v>
      </c>
      <c r="H96" s="129">
        <v>3</v>
      </c>
      <c r="I96" s="129" t="s">
        <v>21</v>
      </c>
      <c r="J96" s="131">
        <v>45.06</v>
      </c>
      <c r="K96" s="130">
        <v>5.0999999999999996</v>
      </c>
      <c r="L96" s="130">
        <v>8.6300000000000008</v>
      </c>
      <c r="M96" s="130">
        <v>13.43</v>
      </c>
      <c r="N96" s="130">
        <v>6.91</v>
      </c>
      <c r="O96" s="130">
        <v>3.15</v>
      </c>
      <c r="P96" s="130">
        <v>1.81</v>
      </c>
      <c r="Q96" s="130">
        <v>5.77</v>
      </c>
      <c r="R96" s="130">
        <v>0.26</v>
      </c>
      <c r="S96" s="132">
        <v>40</v>
      </c>
      <c r="T96" s="132">
        <v>40</v>
      </c>
      <c r="U96" s="132">
        <v>2604.04</v>
      </c>
      <c r="V96" s="130">
        <v>195.98199600000001</v>
      </c>
      <c r="W96" s="132">
        <v>42.3</v>
      </c>
      <c r="X96" s="132">
        <v>2604.04</v>
      </c>
      <c r="Y96" s="130">
        <v>7.85</v>
      </c>
      <c r="Z96" s="133">
        <v>0</v>
      </c>
      <c r="AA96" s="130">
        <v>6.73</v>
      </c>
      <c r="AB96" s="130">
        <v>10.67</v>
      </c>
      <c r="AC96" s="130">
        <v>14</v>
      </c>
      <c r="AD96" s="131">
        <v>820569.63599999994</v>
      </c>
      <c r="AE96" s="130">
        <v>92874.06</v>
      </c>
      <c r="AF96" s="130">
        <v>157157.478</v>
      </c>
      <c r="AG96" s="130">
        <v>244568.35799999998</v>
      </c>
      <c r="AH96" s="130">
        <v>125835.24600000001</v>
      </c>
      <c r="AI96" s="130">
        <v>57363.389999999992</v>
      </c>
      <c r="AJ96" s="130">
        <v>32961.186000000002</v>
      </c>
      <c r="AK96" s="130">
        <v>105075.16199999998</v>
      </c>
      <c r="AL96" s="130">
        <v>4734.7559999999994</v>
      </c>
      <c r="AN96" s="134">
        <v>48.44</v>
      </c>
      <c r="AO96" s="192">
        <v>18.489999999999998</v>
      </c>
      <c r="AP96" s="193"/>
      <c r="AQ96" s="134">
        <v>6.67</v>
      </c>
      <c r="AR96" s="134">
        <v>1.53</v>
      </c>
      <c r="AS96" s="134">
        <v>0.32</v>
      </c>
      <c r="AT96" s="134">
        <v>0.87</v>
      </c>
      <c r="AU96" s="134">
        <v>5.01</v>
      </c>
      <c r="AV96" s="134">
        <v>4.99</v>
      </c>
      <c r="AW96" s="134">
        <v>2.7</v>
      </c>
      <c r="AX96" s="134">
        <v>6.46</v>
      </c>
      <c r="AY96" s="134">
        <v>0.47</v>
      </c>
      <c r="AZ96" s="135">
        <v>0.93</v>
      </c>
      <c r="BA96" s="134">
        <v>54.88252</v>
      </c>
      <c r="BB96" s="192">
        <v>20.949169999999999</v>
      </c>
      <c r="BC96" s="193">
        <v>0</v>
      </c>
      <c r="BD96" s="134">
        <v>7.5571100000000007</v>
      </c>
      <c r="BE96" s="134">
        <v>1.7334900000000002</v>
      </c>
      <c r="BF96" s="134">
        <v>0.36256000000000005</v>
      </c>
      <c r="BG96" s="134">
        <v>0.98571000000000009</v>
      </c>
      <c r="BH96" s="134">
        <v>5.6763300000000001</v>
      </c>
      <c r="BI96" s="134">
        <v>5.65367</v>
      </c>
      <c r="BJ96" s="134">
        <v>3.0591000000000004</v>
      </c>
      <c r="BK96" s="134">
        <v>7.3191800000000002</v>
      </c>
      <c r="BL96" s="134">
        <v>0.53250999999999993</v>
      </c>
      <c r="BM96" s="135">
        <v>1.05369</v>
      </c>
      <c r="BN96" s="136">
        <v>1959779.85252</v>
      </c>
      <c r="BO96" s="194">
        <v>748066.25666999992</v>
      </c>
      <c r="BP96" s="194">
        <v>0</v>
      </c>
      <c r="BQ96" s="136">
        <v>269854.07961000002</v>
      </c>
      <c r="BR96" s="136">
        <v>61900.560989999998</v>
      </c>
      <c r="BS96" s="136">
        <v>12946.522559999999</v>
      </c>
      <c r="BT96" s="136">
        <v>35198.358210000006</v>
      </c>
      <c r="BU96" s="136">
        <v>202693.99382999999</v>
      </c>
      <c r="BV96" s="136">
        <v>201884.83617</v>
      </c>
      <c r="BW96" s="136">
        <v>109236.28410000002</v>
      </c>
      <c r="BX96" s="136">
        <v>261357.92418</v>
      </c>
      <c r="BY96" s="136">
        <v>19015.205009999994</v>
      </c>
      <c r="BZ96" s="136">
        <v>37625.831189999997</v>
      </c>
      <c r="CA96" s="112">
        <v>1</v>
      </c>
      <c r="CF96" s="62" t="s">
        <v>152</v>
      </c>
    </row>
    <row r="97" spans="1:84" ht="12" customHeight="1" x14ac:dyDescent="0.25">
      <c r="A97" s="126" t="e">
        <v>#REF!</v>
      </c>
      <c r="B97" s="62" t="s">
        <v>151</v>
      </c>
      <c r="C97" s="127">
        <v>4505.5999999999995</v>
      </c>
      <c r="D97" s="141">
        <v>4185.3999999999996</v>
      </c>
      <c r="E97" s="141">
        <v>320.2</v>
      </c>
      <c r="F97" s="141">
        <v>571.5</v>
      </c>
      <c r="G97" s="126" t="s">
        <v>53</v>
      </c>
      <c r="H97" s="129">
        <v>7</v>
      </c>
      <c r="I97" s="129" t="s">
        <v>21</v>
      </c>
      <c r="J97" s="131">
        <v>31</v>
      </c>
      <c r="K97" s="130">
        <v>5.0999999999999996</v>
      </c>
      <c r="L97" s="130">
        <v>6.59</v>
      </c>
      <c r="M97" s="130">
        <v>8.98</v>
      </c>
      <c r="N97" s="130">
        <v>6.92</v>
      </c>
      <c r="O97" s="130">
        <v>3.15</v>
      </c>
      <c r="P97" s="130">
        <v>0</v>
      </c>
      <c r="Q97" s="130">
        <v>0</v>
      </c>
      <c r="R97" s="130">
        <v>0.26</v>
      </c>
      <c r="S97" s="132">
        <v>40</v>
      </c>
      <c r="T97" s="132">
        <v>40</v>
      </c>
      <c r="U97" s="132">
        <v>2604.04</v>
      </c>
      <c r="V97" s="130">
        <v>195.98199600000001</v>
      </c>
      <c r="W97" s="132">
        <v>42.3</v>
      </c>
      <c r="X97" s="132">
        <v>2604.04</v>
      </c>
      <c r="Y97" s="130">
        <v>7.85</v>
      </c>
      <c r="Z97" s="133">
        <v>0</v>
      </c>
      <c r="AA97" s="130">
        <v>6.73</v>
      </c>
      <c r="AB97" s="130">
        <v>10.67</v>
      </c>
      <c r="AC97" s="130">
        <v>14</v>
      </c>
      <c r="AD97" s="131">
        <v>838041.59999999986</v>
      </c>
      <c r="AE97" s="130">
        <v>137871.35999999996</v>
      </c>
      <c r="AF97" s="130">
        <v>178151.42399999997</v>
      </c>
      <c r="AG97" s="130">
        <v>242761.728</v>
      </c>
      <c r="AH97" s="130">
        <v>187072.51199999999</v>
      </c>
      <c r="AI97" s="130">
        <v>85155.839999999982</v>
      </c>
      <c r="AJ97" s="130">
        <v>0</v>
      </c>
      <c r="AK97" s="130">
        <v>0</v>
      </c>
      <c r="AL97" s="130">
        <v>7028.735999999999</v>
      </c>
      <c r="AN97" s="134">
        <v>33.17</v>
      </c>
      <c r="AO97" s="192">
        <v>13.89</v>
      </c>
      <c r="AP97" s="193"/>
      <c r="AQ97" s="134">
        <v>5.9</v>
      </c>
      <c r="AR97" s="134">
        <v>1.53</v>
      </c>
      <c r="AS97" s="134">
        <v>0.32</v>
      </c>
      <c r="AT97" s="134">
        <v>0.6</v>
      </c>
      <c r="AU97" s="134">
        <v>5.01</v>
      </c>
      <c r="AV97" s="134">
        <v>4.99</v>
      </c>
      <c r="AW97" s="134">
        <v>0</v>
      </c>
      <c r="AX97" s="134">
        <v>0</v>
      </c>
      <c r="AY97" s="134">
        <v>0</v>
      </c>
      <c r="AZ97" s="135">
        <v>0.93</v>
      </c>
      <c r="BA97" s="134">
        <v>37.581610000000005</v>
      </c>
      <c r="BB97" s="192">
        <v>15.737370000000004</v>
      </c>
      <c r="BC97" s="193">
        <v>0</v>
      </c>
      <c r="BD97" s="134">
        <v>6.6847000000000012</v>
      </c>
      <c r="BE97" s="134">
        <v>1.7334900000000002</v>
      </c>
      <c r="BF97" s="134">
        <v>0.36256000000000005</v>
      </c>
      <c r="BG97" s="134">
        <v>0.67980000000000007</v>
      </c>
      <c r="BH97" s="134">
        <v>5.6763300000000001</v>
      </c>
      <c r="BI97" s="134">
        <v>5.65367</v>
      </c>
      <c r="BJ97" s="134">
        <v>0</v>
      </c>
      <c r="BK97" s="134">
        <v>0</v>
      </c>
      <c r="BL97" s="134">
        <v>0</v>
      </c>
      <c r="BM97" s="135">
        <v>1.0536900000000002</v>
      </c>
      <c r="BN97" s="136">
        <v>1992178.5241600003</v>
      </c>
      <c r="BO97" s="194">
        <v>834228.51072000014</v>
      </c>
      <c r="BP97" s="194">
        <v>0</v>
      </c>
      <c r="BQ97" s="136">
        <v>354351.92319999996</v>
      </c>
      <c r="BR97" s="136">
        <v>91891.261439999987</v>
      </c>
      <c r="BS97" s="136">
        <v>19219.087359999998</v>
      </c>
      <c r="BT97" s="136">
        <v>36035.788800000002</v>
      </c>
      <c r="BU97" s="136">
        <v>300898.83647999994</v>
      </c>
      <c r="BV97" s="136">
        <v>299697.64351999998</v>
      </c>
      <c r="BW97" s="136">
        <v>0</v>
      </c>
      <c r="BX97" s="136">
        <v>0</v>
      </c>
      <c r="BY97" s="136">
        <v>0</v>
      </c>
      <c r="BZ97" s="136">
        <v>55855.47264</v>
      </c>
      <c r="CA97" s="112">
        <v>1</v>
      </c>
      <c r="CF97" s="62" t="s">
        <v>151</v>
      </c>
    </row>
    <row r="98" spans="1:84" ht="12" customHeight="1" x14ac:dyDescent="0.25">
      <c r="A98" s="126" t="e">
        <v>#REF!</v>
      </c>
      <c r="B98" s="62" t="s">
        <v>150</v>
      </c>
      <c r="C98" s="127">
        <v>4500.9799999999996</v>
      </c>
      <c r="D98" s="141">
        <v>4500.9799999999996</v>
      </c>
      <c r="E98" s="141">
        <v>0</v>
      </c>
      <c r="F98" s="141">
        <v>571.5</v>
      </c>
      <c r="G98" s="126" t="s">
        <v>53</v>
      </c>
      <c r="H98" s="129">
        <v>7</v>
      </c>
      <c r="I98" s="129" t="s">
        <v>21</v>
      </c>
      <c r="J98" s="131">
        <v>31</v>
      </c>
      <c r="K98" s="130">
        <v>5.0999999999999996</v>
      </c>
      <c r="L98" s="130">
        <v>6.59</v>
      </c>
      <c r="M98" s="130">
        <v>8.98</v>
      </c>
      <c r="N98" s="130">
        <v>6.92</v>
      </c>
      <c r="O98" s="130">
        <v>3.15</v>
      </c>
      <c r="P98" s="130">
        <v>0</v>
      </c>
      <c r="Q98" s="130">
        <v>0</v>
      </c>
      <c r="R98" s="130">
        <v>0.26</v>
      </c>
      <c r="S98" s="132">
        <v>40</v>
      </c>
      <c r="T98" s="132">
        <v>40</v>
      </c>
      <c r="U98" s="132">
        <v>2604.04</v>
      </c>
      <c r="V98" s="130">
        <v>195.98199600000001</v>
      </c>
      <c r="W98" s="132">
        <v>42.3</v>
      </c>
      <c r="X98" s="132">
        <v>2604.04</v>
      </c>
      <c r="Y98" s="130">
        <v>7.85</v>
      </c>
      <c r="Z98" s="133">
        <v>0</v>
      </c>
      <c r="AA98" s="130">
        <v>6.73</v>
      </c>
      <c r="AB98" s="130">
        <v>10.67</v>
      </c>
      <c r="AC98" s="130">
        <v>14</v>
      </c>
      <c r="AD98" s="131">
        <v>837182.2799999998</v>
      </c>
      <c r="AE98" s="130">
        <v>137729.98799999998</v>
      </c>
      <c r="AF98" s="130">
        <v>177968.74919999999</v>
      </c>
      <c r="AG98" s="130">
        <v>242512.80239999999</v>
      </c>
      <c r="AH98" s="130">
        <v>186880.68959999998</v>
      </c>
      <c r="AI98" s="130">
        <v>85068.521999999983</v>
      </c>
      <c r="AJ98" s="130">
        <v>0</v>
      </c>
      <c r="AK98" s="130">
        <v>0</v>
      </c>
      <c r="AL98" s="130">
        <v>7021.5288</v>
      </c>
      <c r="AN98" s="134">
        <v>33.17</v>
      </c>
      <c r="AO98" s="192">
        <v>13.89</v>
      </c>
      <c r="AP98" s="193"/>
      <c r="AQ98" s="134">
        <v>5.9</v>
      </c>
      <c r="AR98" s="134">
        <v>1.53</v>
      </c>
      <c r="AS98" s="134">
        <v>0.32</v>
      </c>
      <c r="AT98" s="134">
        <v>0.6</v>
      </c>
      <c r="AU98" s="134">
        <v>5.01</v>
      </c>
      <c r="AV98" s="134">
        <v>4.99</v>
      </c>
      <c r="AW98" s="134">
        <v>0</v>
      </c>
      <c r="AX98" s="134">
        <v>0</v>
      </c>
      <c r="AY98" s="134">
        <v>0</v>
      </c>
      <c r="AZ98" s="135">
        <v>0.93</v>
      </c>
      <c r="BA98" s="134">
        <v>37.581610000000005</v>
      </c>
      <c r="BB98" s="192">
        <v>15.737370000000004</v>
      </c>
      <c r="BC98" s="193">
        <v>0</v>
      </c>
      <c r="BD98" s="134">
        <v>6.6847000000000012</v>
      </c>
      <c r="BE98" s="134">
        <v>1.7334900000000002</v>
      </c>
      <c r="BF98" s="134">
        <v>0.36256000000000005</v>
      </c>
      <c r="BG98" s="134">
        <v>0.67980000000000007</v>
      </c>
      <c r="BH98" s="134">
        <v>5.6763300000000001</v>
      </c>
      <c r="BI98" s="134">
        <v>5.65367</v>
      </c>
      <c r="BJ98" s="134">
        <v>0</v>
      </c>
      <c r="BK98" s="134">
        <v>0</v>
      </c>
      <c r="BL98" s="134">
        <v>0</v>
      </c>
      <c r="BM98" s="135">
        <v>1.0536900000000002</v>
      </c>
      <c r="BN98" s="136">
        <v>1990135.7629780001</v>
      </c>
      <c r="BO98" s="194">
        <v>833373.10062600009</v>
      </c>
      <c r="BP98" s="194">
        <v>0</v>
      </c>
      <c r="BQ98" s="136">
        <v>353988.57406000001</v>
      </c>
      <c r="BR98" s="136">
        <v>91797.037001999997</v>
      </c>
      <c r="BS98" s="136">
        <v>19199.380287999997</v>
      </c>
      <c r="BT98" s="136">
        <v>35998.838040000002</v>
      </c>
      <c r="BU98" s="136">
        <v>300590.29763399996</v>
      </c>
      <c r="BV98" s="136">
        <v>299390.33636599994</v>
      </c>
      <c r="BW98" s="136">
        <v>0</v>
      </c>
      <c r="BX98" s="136">
        <v>0</v>
      </c>
      <c r="BY98" s="136">
        <v>0</v>
      </c>
      <c r="BZ98" s="136">
        <v>55798.198962000002</v>
      </c>
      <c r="CA98" s="112">
        <v>1</v>
      </c>
      <c r="CF98" s="62" t="s">
        <v>150</v>
      </c>
    </row>
    <row r="99" spans="1:84" ht="12" customHeight="1" x14ac:dyDescent="0.25">
      <c r="A99" s="126" t="e">
        <v>#REF!</v>
      </c>
      <c r="B99" s="62" t="s">
        <v>149</v>
      </c>
      <c r="C99" s="127">
        <v>6866.78</v>
      </c>
      <c r="D99" s="141">
        <v>6866.78</v>
      </c>
      <c r="E99" s="141">
        <v>0</v>
      </c>
      <c r="F99" s="141">
        <v>706.4</v>
      </c>
      <c r="G99" s="126" t="s">
        <v>53</v>
      </c>
      <c r="H99" s="129">
        <v>7</v>
      </c>
      <c r="I99" s="129" t="s">
        <v>21</v>
      </c>
      <c r="J99" s="131">
        <v>31</v>
      </c>
      <c r="K99" s="130">
        <v>5.0999999999999996</v>
      </c>
      <c r="L99" s="130">
        <v>6.59</v>
      </c>
      <c r="M99" s="130">
        <v>8.98</v>
      </c>
      <c r="N99" s="130">
        <v>6.92</v>
      </c>
      <c r="O99" s="130">
        <v>3.15</v>
      </c>
      <c r="P99" s="130">
        <v>0</v>
      </c>
      <c r="Q99" s="130">
        <v>0</v>
      </c>
      <c r="R99" s="130">
        <v>0.26</v>
      </c>
      <c r="S99" s="132">
        <v>40</v>
      </c>
      <c r="T99" s="132">
        <v>40</v>
      </c>
      <c r="U99" s="132">
        <v>2604.04</v>
      </c>
      <c r="V99" s="130">
        <v>195.98199600000001</v>
      </c>
      <c r="W99" s="132">
        <v>42.3</v>
      </c>
      <c r="X99" s="132">
        <v>2604.04</v>
      </c>
      <c r="Y99" s="130">
        <v>7.85</v>
      </c>
      <c r="Z99" s="133">
        <v>0</v>
      </c>
      <c r="AA99" s="130">
        <v>6.73</v>
      </c>
      <c r="AB99" s="130">
        <v>10.67</v>
      </c>
      <c r="AC99" s="130">
        <v>14</v>
      </c>
      <c r="AD99" s="131">
        <v>1277221.08</v>
      </c>
      <c r="AE99" s="130">
        <v>210123.46799999996</v>
      </c>
      <c r="AF99" s="130">
        <v>271512.48119999998</v>
      </c>
      <c r="AG99" s="130">
        <v>369982.10639999999</v>
      </c>
      <c r="AH99" s="130">
        <v>285108.70559999999</v>
      </c>
      <c r="AI99" s="130">
        <v>129782.14199999999</v>
      </c>
      <c r="AJ99" s="130">
        <v>0</v>
      </c>
      <c r="AK99" s="130">
        <v>0</v>
      </c>
      <c r="AL99" s="130">
        <v>10712.176800000001</v>
      </c>
      <c r="AN99" s="134">
        <v>33.17</v>
      </c>
      <c r="AO99" s="192">
        <v>13.89</v>
      </c>
      <c r="AP99" s="193"/>
      <c r="AQ99" s="134">
        <v>5.9</v>
      </c>
      <c r="AR99" s="134">
        <v>1.53</v>
      </c>
      <c r="AS99" s="134">
        <v>0.32</v>
      </c>
      <c r="AT99" s="134">
        <v>0.6</v>
      </c>
      <c r="AU99" s="134">
        <v>5.01</v>
      </c>
      <c r="AV99" s="134">
        <v>4.99</v>
      </c>
      <c r="AW99" s="134">
        <v>0</v>
      </c>
      <c r="AX99" s="134">
        <v>0</v>
      </c>
      <c r="AY99" s="134">
        <v>0</v>
      </c>
      <c r="AZ99" s="135">
        <v>0.93</v>
      </c>
      <c r="BA99" s="134">
        <v>37.581610000000005</v>
      </c>
      <c r="BB99" s="192">
        <v>15.737370000000004</v>
      </c>
      <c r="BC99" s="193">
        <v>0</v>
      </c>
      <c r="BD99" s="134">
        <v>6.6847000000000012</v>
      </c>
      <c r="BE99" s="134">
        <v>1.7334900000000002</v>
      </c>
      <c r="BF99" s="134">
        <v>0.36256000000000005</v>
      </c>
      <c r="BG99" s="134">
        <v>0.67980000000000007</v>
      </c>
      <c r="BH99" s="134">
        <v>5.6763300000000001</v>
      </c>
      <c r="BI99" s="134">
        <v>5.65367</v>
      </c>
      <c r="BJ99" s="134">
        <v>0</v>
      </c>
      <c r="BK99" s="134">
        <v>0</v>
      </c>
      <c r="BL99" s="134">
        <v>0</v>
      </c>
      <c r="BM99" s="135">
        <v>1.0536900000000002</v>
      </c>
      <c r="BN99" s="136">
        <v>3036188.6643579998</v>
      </c>
      <c r="BO99" s="194">
        <v>1271409.7240860004</v>
      </c>
      <c r="BP99" s="194">
        <v>0</v>
      </c>
      <c r="BQ99" s="136">
        <v>540051.64665999997</v>
      </c>
      <c r="BR99" s="136">
        <v>140047.29142199998</v>
      </c>
      <c r="BS99" s="136">
        <v>29290.936768</v>
      </c>
      <c r="BT99" s="136">
        <v>54920.506440000005</v>
      </c>
      <c r="BU99" s="136">
        <v>458586.22877399996</v>
      </c>
      <c r="BV99" s="136">
        <v>456755.54522599996</v>
      </c>
      <c r="BW99" s="136">
        <v>0</v>
      </c>
      <c r="BX99" s="136">
        <v>0</v>
      </c>
      <c r="BY99" s="136">
        <v>0</v>
      </c>
      <c r="BZ99" s="136">
        <v>85126.784982000012</v>
      </c>
      <c r="CA99" s="112">
        <v>1</v>
      </c>
      <c r="CF99" s="62" t="s">
        <v>149</v>
      </c>
    </row>
    <row r="100" spans="1:84" ht="12" customHeight="1" x14ac:dyDescent="0.25">
      <c r="A100" s="126" t="e">
        <v>#REF!</v>
      </c>
      <c r="B100" s="62" t="s">
        <v>148</v>
      </c>
      <c r="C100" s="127">
        <v>4577.38</v>
      </c>
      <c r="D100" s="141">
        <v>4577.38</v>
      </c>
      <c r="E100" s="141">
        <v>0</v>
      </c>
      <c r="F100" s="141">
        <v>565.79999999999995</v>
      </c>
      <c r="G100" s="126" t="s">
        <v>53</v>
      </c>
      <c r="H100" s="129">
        <v>7</v>
      </c>
      <c r="I100" s="129" t="s">
        <v>21</v>
      </c>
      <c r="J100" s="131">
        <v>31</v>
      </c>
      <c r="K100" s="130">
        <v>5.0999999999999996</v>
      </c>
      <c r="L100" s="130">
        <v>6.59</v>
      </c>
      <c r="M100" s="130">
        <v>8.98</v>
      </c>
      <c r="N100" s="130">
        <v>6.92</v>
      </c>
      <c r="O100" s="130">
        <v>3.15</v>
      </c>
      <c r="P100" s="130">
        <v>0</v>
      </c>
      <c r="Q100" s="130">
        <v>0</v>
      </c>
      <c r="R100" s="130">
        <v>0.26</v>
      </c>
      <c r="S100" s="132">
        <v>40</v>
      </c>
      <c r="T100" s="132">
        <v>40</v>
      </c>
      <c r="U100" s="132">
        <v>2604.04</v>
      </c>
      <c r="V100" s="130">
        <v>195.98199600000001</v>
      </c>
      <c r="W100" s="132">
        <v>42.3</v>
      </c>
      <c r="X100" s="132">
        <v>2604.04</v>
      </c>
      <c r="Y100" s="130">
        <v>7.85</v>
      </c>
      <c r="Z100" s="133">
        <v>0</v>
      </c>
      <c r="AA100" s="130">
        <v>6.73</v>
      </c>
      <c r="AB100" s="130">
        <v>10.67</v>
      </c>
      <c r="AC100" s="130">
        <v>14</v>
      </c>
      <c r="AD100" s="131">
        <v>851392.67999999993</v>
      </c>
      <c r="AE100" s="130">
        <v>140067.82799999998</v>
      </c>
      <c r="AF100" s="130">
        <v>180989.60519999999</v>
      </c>
      <c r="AG100" s="130">
        <v>246629.23440000002</v>
      </c>
      <c r="AH100" s="130">
        <v>190052.81760000001</v>
      </c>
      <c r="AI100" s="130">
        <v>86512.481999999989</v>
      </c>
      <c r="AJ100" s="130">
        <v>0</v>
      </c>
      <c r="AK100" s="130">
        <v>0</v>
      </c>
      <c r="AL100" s="130">
        <v>7140.7127999999993</v>
      </c>
      <c r="AN100" s="134">
        <v>33.17</v>
      </c>
      <c r="AO100" s="192">
        <v>13.89</v>
      </c>
      <c r="AP100" s="193"/>
      <c r="AQ100" s="134">
        <v>5.9</v>
      </c>
      <c r="AR100" s="134">
        <v>1.53</v>
      </c>
      <c r="AS100" s="134">
        <v>0.32</v>
      </c>
      <c r="AT100" s="134">
        <v>0.6</v>
      </c>
      <c r="AU100" s="134">
        <v>5.01</v>
      </c>
      <c r="AV100" s="134">
        <v>4.99</v>
      </c>
      <c r="AW100" s="134">
        <v>0</v>
      </c>
      <c r="AX100" s="134">
        <v>0</v>
      </c>
      <c r="AY100" s="134">
        <v>0</v>
      </c>
      <c r="AZ100" s="135">
        <v>0.93</v>
      </c>
      <c r="BA100" s="134">
        <v>37.581610000000005</v>
      </c>
      <c r="BB100" s="192">
        <v>15.737370000000004</v>
      </c>
      <c r="BC100" s="193">
        <v>0</v>
      </c>
      <c r="BD100" s="134">
        <v>6.6847000000000012</v>
      </c>
      <c r="BE100" s="134">
        <v>1.7334900000000002</v>
      </c>
      <c r="BF100" s="134">
        <v>0.36256000000000005</v>
      </c>
      <c r="BG100" s="134">
        <v>0.67980000000000007</v>
      </c>
      <c r="BH100" s="134">
        <v>5.6763300000000001</v>
      </c>
      <c r="BI100" s="134">
        <v>5.65367</v>
      </c>
      <c r="BJ100" s="134">
        <v>0</v>
      </c>
      <c r="BK100" s="134">
        <v>0</v>
      </c>
      <c r="BL100" s="134">
        <v>0</v>
      </c>
      <c r="BM100" s="135">
        <v>1.0536900000000002</v>
      </c>
      <c r="BN100" s="136">
        <v>2023916.4890180002</v>
      </c>
      <c r="BO100" s="194">
        <v>847518.84330600023</v>
      </c>
      <c r="BP100" s="194">
        <v>0</v>
      </c>
      <c r="BQ100" s="136">
        <v>359997.20486000006</v>
      </c>
      <c r="BR100" s="136">
        <v>93355.207362000001</v>
      </c>
      <c r="BS100" s="136">
        <v>19525.272128000001</v>
      </c>
      <c r="BT100" s="136">
        <v>36609.885240000003</v>
      </c>
      <c r="BU100" s="136">
        <v>305692.54175400001</v>
      </c>
      <c r="BV100" s="136">
        <v>304472.21224600001</v>
      </c>
      <c r="BW100" s="136">
        <v>0</v>
      </c>
      <c r="BX100" s="136">
        <v>0</v>
      </c>
      <c r="BY100" s="136">
        <v>0</v>
      </c>
      <c r="BZ100" s="136">
        <v>56745.322122000012</v>
      </c>
      <c r="CA100" s="112">
        <v>1</v>
      </c>
      <c r="CF100" s="62" t="s">
        <v>148</v>
      </c>
    </row>
    <row r="101" spans="1:84" ht="12" customHeight="1" x14ac:dyDescent="0.25">
      <c r="A101" s="126" t="e">
        <v>#REF!</v>
      </c>
      <c r="B101" s="62" t="s">
        <v>147</v>
      </c>
      <c r="C101" s="127">
        <v>3516.8</v>
      </c>
      <c r="D101" s="141">
        <v>3516.8</v>
      </c>
      <c r="E101" s="141">
        <v>0</v>
      </c>
      <c r="F101" s="141">
        <v>353.2</v>
      </c>
      <c r="G101" s="126" t="s">
        <v>53</v>
      </c>
      <c r="H101" s="129">
        <v>7</v>
      </c>
      <c r="I101" s="129" t="s">
        <v>21</v>
      </c>
      <c r="J101" s="131">
        <v>31</v>
      </c>
      <c r="K101" s="130">
        <v>5.0999999999999996</v>
      </c>
      <c r="L101" s="130">
        <v>6.59</v>
      </c>
      <c r="M101" s="130">
        <v>8.98</v>
      </c>
      <c r="N101" s="130">
        <v>6.92</v>
      </c>
      <c r="O101" s="130">
        <v>3.15</v>
      </c>
      <c r="P101" s="130">
        <v>0</v>
      </c>
      <c r="Q101" s="130">
        <v>0</v>
      </c>
      <c r="R101" s="130">
        <v>0.26</v>
      </c>
      <c r="S101" s="132">
        <v>40</v>
      </c>
      <c r="T101" s="132">
        <v>40</v>
      </c>
      <c r="U101" s="132">
        <v>2604.04</v>
      </c>
      <c r="V101" s="130">
        <v>195.98199600000001</v>
      </c>
      <c r="W101" s="132">
        <v>42.3</v>
      </c>
      <c r="X101" s="132">
        <v>2604.04</v>
      </c>
      <c r="Y101" s="130">
        <v>7.85</v>
      </c>
      <c r="Z101" s="133">
        <v>0</v>
      </c>
      <c r="AA101" s="130">
        <v>6.73</v>
      </c>
      <c r="AB101" s="130">
        <v>10.67</v>
      </c>
      <c r="AC101" s="130">
        <v>14</v>
      </c>
      <c r="AD101" s="131">
        <v>654124.80000000005</v>
      </c>
      <c r="AE101" s="130">
        <v>107614.08</v>
      </c>
      <c r="AF101" s="130">
        <v>139054.272</v>
      </c>
      <c r="AG101" s="130">
        <v>189485.18400000001</v>
      </c>
      <c r="AH101" s="130">
        <v>146017.53600000002</v>
      </c>
      <c r="AI101" s="130">
        <v>66467.520000000004</v>
      </c>
      <c r="AJ101" s="130">
        <v>0</v>
      </c>
      <c r="AK101" s="130">
        <v>0</v>
      </c>
      <c r="AL101" s="130">
        <v>5486.2080000000005</v>
      </c>
      <c r="AN101" s="134">
        <v>33.17</v>
      </c>
      <c r="AO101" s="192">
        <v>13.89</v>
      </c>
      <c r="AP101" s="193"/>
      <c r="AQ101" s="134">
        <v>5.9</v>
      </c>
      <c r="AR101" s="134">
        <v>1.53</v>
      </c>
      <c r="AS101" s="134">
        <v>0.32</v>
      </c>
      <c r="AT101" s="134">
        <v>0.6</v>
      </c>
      <c r="AU101" s="134">
        <v>5.01</v>
      </c>
      <c r="AV101" s="134">
        <v>4.99</v>
      </c>
      <c r="AW101" s="134">
        <v>0</v>
      </c>
      <c r="AX101" s="134">
        <v>0</v>
      </c>
      <c r="AY101" s="134">
        <v>0</v>
      </c>
      <c r="AZ101" s="135">
        <v>0.93</v>
      </c>
      <c r="BA101" s="134">
        <v>37.581610000000005</v>
      </c>
      <c r="BB101" s="192">
        <v>15.737370000000004</v>
      </c>
      <c r="BC101" s="193">
        <v>0</v>
      </c>
      <c r="BD101" s="134">
        <v>6.6847000000000012</v>
      </c>
      <c r="BE101" s="134">
        <v>1.7334900000000002</v>
      </c>
      <c r="BF101" s="134">
        <v>0.36256000000000005</v>
      </c>
      <c r="BG101" s="134">
        <v>0.67980000000000007</v>
      </c>
      <c r="BH101" s="134">
        <v>5.6763300000000001</v>
      </c>
      <c r="BI101" s="134">
        <v>5.65367</v>
      </c>
      <c r="BJ101" s="134">
        <v>0</v>
      </c>
      <c r="BK101" s="134">
        <v>0</v>
      </c>
      <c r="BL101" s="134">
        <v>0</v>
      </c>
      <c r="BM101" s="135">
        <v>1.0536900000000002</v>
      </c>
      <c r="BN101" s="136">
        <v>1554974.5724800001</v>
      </c>
      <c r="BO101" s="194">
        <v>651148.53216000018</v>
      </c>
      <c r="BP101" s="194">
        <v>0</v>
      </c>
      <c r="BQ101" s="136">
        <v>276585.76960000006</v>
      </c>
      <c r="BR101" s="136">
        <v>71724.784320000006</v>
      </c>
      <c r="BS101" s="136">
        <v>15001.26208</v>
      </c>
      <c r="BT101" s="136">
        <v>28127.366400000006</v>
      </c>
      <c r="BU101" s="136">
        <v>234863.50943999999</v>
      </c>
      <c r="BV101" s="136">
        <v>233925.93056000001</v>
      </c>
      <c r="BW101" s="136">
        <v>0</v>
      </c>
      <c r="BX101" s="136">
        <v>0</v>
      </c>
      <c r="BY101" s="136">
        <v>0</v>
      </c>
      <c r="BZ101" s="136">
        <v>43597.417920000007</v>
      </c>
      <c r="CA101" s="112">
        <v>1</v>
      </c>
      <c r="CF101" s="62" t="s">
        <v>147</v>
      </c>
    </row>
    <row r="102" spans="1:84" ht="12" customHeight="1" x14ac:dyDescent="0.25">
      <c r="A102" s="126" t="e">
        <v>#REF!</v>
      </c>
      <c r="B102" s="62" t="s">
        <v>146</v>
      </c>
      <c r="C102" s="127">
        <v>2721.6000000000008</v>
      </c>
      <c r="D102" s="141">
        <v>2721.6000000000008</v>
      </c>
      <c r="E102" s="141">
        <v>0</v>
      </c>
      <c r="F102" s="141">
        <v>355</v>
      </c>
      <c r="G102" s="126" t="s">
        <v>53</v>
      </c>
      <c r="H102" s="129">
        <v>7</v>
      </c>
      <c r="I102" s="129" t="s">
        <v>21</v>
      </c>
      <c r="J102" s="131">
        <v>31</v>
      </c>
      <c r="K102" s="130">
        <v>5.0999999999999996</v>
      </c>
      <c r="L102" s="130">
        <v>6.59</v>
      </c>
      <c r="M102" s="130">
        <v>8.98</v>
      </c>
      <c r="N102" s="130">
        <v>6.92</v>
      </c>
      <c r="O102" s="130">
        <v>3.15</v>
      </c>
      <c r="P102" s="130">
        <v>0</v>
      </c>
      <c r="Q102" s="130">
        <v>0</v>
      </c>
      <c r="R102" s="130">
        <v>0.26</v>
      </c>
      <c r="S102" s="132">
        <v>40</v>
      </c>
      <c r="T102" s="132">
        <v>40</v>
      </c>
      <c r="U102" s="132">
        <v>2604.04</v>
      </c>
      <c r="V102" s="130">
        <v>195.98199600000001</v>
      </c>
      <c r="W102" s="132">
        <v>42.3</v>
      </c>
      <c r="X102" s="132">
        <v>2604.04</v>
      </c>
      <c r="Y102" s="130">
        <v>7.85</v>
      </c>
      <c r="Z102" s="133">
        <v>0</v>
      </c>
      <c r="AA102" s="130">
        <v>6.73</v>
      </c>
      <c r="AB102" s="130">
        <v>10.67</v>
      </c>
      <c r="AC102" s="130">
        <v>14</v>
      </c>
      <c r="AD102" s="131">
        <v>506217.60000000009</v>
      </c>
      <c r="AE102" s="130">
        <v>83280.960000000021</v>
      </c>
      <c r="AF102" s="130">
        <v>107612.06400000003</v>
      </c>
      <c r="AG102" s="130">
        <v>146639.80800000005</v>
      </c>
      <c r="AH102" s="130">
        <v>113000.83200000002</v>
      </c>
      <c r="AI102" s="130">
        <v>51438.24000000002</v>
      </c>
      <c r="AJ102" s="130">
        <v>0</v>
      </c>
      <c r="AK102" s="130">
        <v>0</v>
      </c>
      <c r="AL102" s="130">
        <v>4245.6960000000017</v>
      </c>
      <c r="AN102" s="134">
        <v>33.17</v>
      </c>
      <c r="AO102" s="192">
        <v>13.89</v>
      </c>
      <c r="AP102" s="193"/>
      <c r="AQ102" s="134">
        <v>5.9</v>
      </c>
      <c r="AR102" s="134">
        <v>1.53</v>
      </c>
      <c r="AS102" s="134">
        <v>0.32</v>
      </c>
      <c r="AT102" s="134">
        <v>0.6</v>
      </c>
      <c r="AU102" s="134">
        <v>5.01</v>
      </c>
      <c r="AV102" s="134">
        <v>4.99</v>
      </c>
      <c r="AW102" s="134">
        <v>0</v>
      </c>
      <c r="AX102" s="134">
        <v>0</v>
      </c>
      <c r="AY102" s="134">
        <v>0</v>
      </c>
      <c r="AZ102" s="135">
        <v>0.93</v>
      </c>
      <c r="BA102" s="134">
        <v>37.581610000000005</v>
      </c>
      <c r="BB102" s="192">
        <v>15.737370000000004</v>
      </c>
      <c r="BC102" s="193">
        <v>0</v>
      </c>
      <c r="BD102" s="134">
        <v>6.6847000000000012</v>
      </c>
      <c r="BE102" s="134">
        <v>1.7334900000000002</v>
      </c>
      <c r="BF102" s="134">
        <v>0.36256000000000005</v>
      </c>
      <c r="BG102" s="134">
        <v>0.67980000000000007</v>
      </c>
      <c r="BH102" s="134">
        <v>5.6763300000000001</v>
      </c>
      <c r="BI102" s="134">
        <v>5.65367</v>
      </c>
      <c r="BJ102" s="134">
        <v>0</v>
      </c>
      <c r="BK102" s="134">
        <v>0</v>
      </c>
      <c r="BL102" s="134">
        <v>0</v>
      </c>
      <c r="BM102" s="135">
        <v>1.0536900000000002</v>
      </c>
      <c r="BN102" s="136">
        <v>1203372.0417600004</v>
      </c>
      <c r="BO102" s="194">
        <v>503914.30992000026</v>
      </c>
      <c r="BP102" s="194">
        <v>0</v>
      </c>
      <c r="BQ102" s="136">
        <v>214045.67520000009</v>
      </c>
      <c r="BR102" s="136">
        <v>55506.759840000013</v>
      </c>
      <c r="BS102" s="136">
        <v>11609.256960000004</v>
      </c>
      <c r="BT102" s="136">
        <v>21767.356800000009</v>
      </c>
      <c r="BU102" s="136">
        <v>181757.42928000004</v>
      </c>
      <c r="BV102" s="136">
        <v>181031.85072000005</v>
      </c>
      <c r="BW102" s="136">
        <v>0</v>
      </c>
      <c r="BX102" s="136">
        <v>0</v>
      </c>
      <c r="BY102" s="136">
        <v>0</v>
      </c>
      <c r="BZ102" s="136">
        <v>33739.403040000019</v>
      </c>
      <c r="CA102" s="112">
        <v>1</v>
      </c>
      <c r="CF102" s="62" t="s">
        <v>146</v>
      </c>
    </row>
    <row r="103" spans="1:84" ht="12" customHeight="1" x14ac:dyDescent="0.25">
      <c r="A103" s="126" t="e">
        <v>#REF!</v>
      </c>
      <c r="B103" s="62" t="s">
        <v>145</v>
      </c>
      <c r="C103" s="127">
        <v>3502</v>
      </c>
      <c r="D103" s="141">
        <v>3502</v>
      </c>
      <c r="E103" s="141">
        <v>0</v>
      </c>
      <c r="F103" s="141">
        <v>353.2</v>
      </c>
      <c r="G103" s="126" t="s">
        <v>53</v>
      </c>
      <c r="H103" s="129">
        <v>7</v>
      </c>
      <c r="I103" s="129" t="s">
        <v>21</v>
      </c>
      <c r="J103" s="131">
        <v>31</v>
      </c>
      <c r="K103" s="130">
        <v>5.0999999999999996</v>
      </c>
      <c r="L103" s="130">
        <v>6.59</v>
      </c>
      <c r="M103" s="130">
        <v>8.98</v>
      </c>
      <c r="N103" s="130">
        <v>6.92</v>
      </c>
      <c r="O103" s="130">
        <v>3.15</v>
      </c>
      <c r="P103" s="130">
        <v>0</v>
      </c>
      <c r="Q103" s="130">
        <v>0</v>
      </c>
      <c r="R103" s="130">
        <v>0.26</v>
      </c>
      <c r="S103" s="132">
        <v>40</v>
      </c>
      <c r="T103" s="132">
        <v>40</v>
      </c>
      <c r="U103" s="132">
        <v>2604.04</v>
      </c>
      <c r="V103" s="130">
        <v>195.98199600000001</v>
      </c>
      <c r="W103" s="132">
        <v>42.3</v>
      </c>
      <c r="X103" s="132">
        <v>2604.04</v>
      </c>
      <c r="Y103" s="130">
        <v>7.85</v>
      </c>
      <c r="Z103" s="133">
        <v>0</v>
      </c>
      <c r="AA103" s="130">
        <v>6.73</v>
      </c>
      <c r="AB103" s="130">
        <v>10.67</v>
      </c>
      <c r="AC103" s="130">
        <v>14</v>
      </c>
      <c r="AD103" s="131">
        <v>651372</v>
      </c>
      <c r="AE103" s="130">
        <v>107161.19999999998</v>
      </c>
      <c r="AF103" s="130">
        <v>138469.08000000002</v>
      </c>
      <c r="AG103" s="130">
        <v>188687.76</v>
      </c>
      <c r="AH103" s="130">
        <v>145403.04</v>
      </c>
      <c r="AI103" s="130">
        <v>66187.799999999988</v>
      </c>
      <c r="AJ103" s="130">
        <v>0</v>
      </c>
      <c r="AK103" s="130">
        <v>0</v>
      </c>
      <c r="AL103" s="130">
        <v>5463.12</v>
      </c>
      <c r="AN103" s="134">
        <v>33.17</v>
      </c>
      <c r="AO103" s="192">
        <v>13.89</v>
      </c>
      <c r="AP103" s="193"/>
      <c r="AQ103" s="134">
        <v>5.9</v>
      </c>
      <c r="AR103" s="134">
        <v>1.53</v>
      </c>
      <c r="AS103" s="134">
        <v>0.32</v>
      </c>
      <c r="AT103" s="134">
        <v>0.6</v>
      </c>
      <c r="AU103" s="134">
        <v>5.01</v>
      </c>
      <c r="AV103" s="134">
        <v>4.99</v>
      </c>
      <c r="AW103" s="134">
        <v>0</v>
      </c>
      <c r="AX103" s="134">
        <v>0</v>
      </c>
      <c r="AY103" s="134">
        <v>0</v>
      </c>
      <c r="AZ103" s="135">
        <v>0.93</v>
      </c>
      <c r="BA103" s="134">
        <v>37.581610000000005</v>
      </c>
      <c r="BB103" s="192">
        <v>15.737370000000004</v>
      </c>
      <c r="BC103" s="193">
        <v>0</v>
      </c>
      <c r="BD103" s="134">
        <v>6.6847000000000012</v>
      </c>
      <c r="BE103" s="134">
        <v>1.7334900000000002</v>
      </c>
      <c r="BF103" s="134">
        <v>0.36256000000000005</v>
      </c>
      <c r="BG103" s="134">
        <v>0.67980000000000007</v>
      </c>
      <c r="BH103" s="134">
        <v>5.6763300000000001</v>
      </c>
      <c r="BI103" s="134">
        <v>5.65367</v>
      </c>
      <c r="BJ103" s="134">
        <v>0</v>
      </c>
      <c r="BK103" s="134">
        <v>0</v>
      </c>
      <c r="BL103" s="134">
        <v>0</v>
      </c>
      <c r="BM103" s="135">
        <v>1.0536900000000002</v>
      </c>
      <c r="BN103" s="136">
        <v>1548430.6622000001</v>
      </c>
      <c r="BO103" s="194">
        <v>648408.25740000012</v>
      </c>
      <c r="BP103" s="194">
        <v>0</v>
      </c>
      <c r="BQ103" s="136">
        <v>275421.79399999999</v>
      </c>
      <c r="BR103" s="136">
        <v>71422.939799999993</v>
      </c>
      <c r="BS103" s="136">
        <v>14938.1312</v>
      </c>
      <c r="BT103" s="136">
        <v>28008.996000000003</v>
      </c>
      <c r="BU103" s="136">
        <v>233875.11659999998</v>
      </c>
      <c r="BV103" s="136">
        <v>232941.4834</v>
      </c>
      <c r="BW103" s="136">
        <v>0</v>
      </c>
      <c r="BX103" s="136">
        <v>0</v>
      </c>
      <c r="BY103" s="136">
        <v>0</v>
      </c>
      <c r="BZ103" s="136">
        <v>43413.943800000008</v>
      </c>
      <c r="CA103" s="112">
        <v>1</v>
      </c>
      <c r="CF103" s="62" t="s">
        <v>145</v>
      </c>
    </row>
    <row r="104" spans="1:84" ht="12" customHeight="1" x14ac:dyDescent="0.25">
      <c r="A104" s="126" t="e">
        <v>#REF!</v>
      </c>
      <c r="B104" s="62" t="s">
        <v>144</v>
      </c>
      <c r="C104" s="127">
        <v>3432.6</v>
      </c>
      <c r="D104" s="141">
        <v>3432.6</v>
      </c>
      <c r="E104" s="141">
        <v>0</v>
      </c>
      <c r="F104" s="141">
        <v>335.3</v>
      </c>
      <c r="G104" s="126" t="s">
        <v>44</v>
      </c>
      <c r="H104" s="129">
        <v>7</v>
      </c>
      <c r="I104" s="129" t="s">
        <v>21</v>
      </c>
      <c r="J104" s="131">
        <v>31</v>
      </c>
      <c r="K104" s="130">
        <v>5.0999999999999996</v>
      </c>
      <c r="L104" s="130">
        <v>6.59</v>
      </c>
      <c r="M104" s="130">
        <v>8.98</v>
      </c>
      <c r="N104" s="130">
        <v>6.92</v>
      </c>
      <c r="O104" s="130">
        <v>3.15</v>
      </c>
      <c r="P104" s="130">
        <v>0</v>
      </c>
      <c r="Q104" s="130">
        <v>0</v>
      </c>
      <c r="R104" s="130">
        <v>0.26</v>
      </c>
      <c r="S104" s="132">
        <v>40</v>
      </c>
      <c r="T104" s="132">
        <v>40</v>
      </c>
      <c r="U104" s="132">
        <v>2604.04</v>
      </c>
      <c r="V104" s="130">
        <v>195.98199600000001</v>
      </c>
      <c r="W104" s="132">
        <v>42.3</v>
      </c>
      <c r="X104" s="132">
        <v>2604.04</v>
      </c>
      <c r="Y104" s="130">
        <v>7.85</v>
      </c>
      <c r="Z104" s="133">
        <v>0</v>
      </c>
      <c r="AA104" s="130">
        <v>6.73</v>
      </c>
      <c r="AB104" s="130">
        <v>10.67</v>
      </c>
      <c r="AC104" s="130">
        <v>14</v>
      </c>
      <c r="AD104" s="131">
        <v>638463.6</v>
      </c>
      <c r="AE104" s="130">
        <v>105037.56</v>
      </c>
      <c r="AF104" s="130">
        <v>135725.00399999999</v>
      </c>
      <c r="AG104" s="130">
        <v>184948.48800000001</v>
      </c>
      <c r="AH104" s="130">
        <v>142521.552</v>
      </c>
      <c r="AI104" s="130">
        <v>64876.139999999992</v>
      </c>
      <c r="AJ104" s="130">
        <v>0</v>
      </c>
      <c r="AK104" s="130">
        <v>0</v>
      </c>
      <c r="AL104" s="130">
        <v>5354.8559999999998</v>
      </c>
      <c r="AN104" s="134">
        <v>33.17</v>
      </c>
      <c r="AO104" s="192">
        <v>13.89</v>
      </c>
      <c r="AP104" s="193"/>
      <c r="AQ104" s="134">
        <v>5.9</v>
      </c>
      <c r="AR104" s="134">
        <v>1.53</v>
      </c>
      <c r="AS104" s="134">
        <v>0.32</v>
      </c>
      <c r="AT104" s="134">
        <v>0.6</v>
      </c>
      <c r="AU104" s="134">
        <v>5.01</v>
      </c>
      <c r="AV104" s="134">
        <v>4.99</v>
      </c>
      <c r="AW104" s="134">
        <v>0</v>
      </c>
      <c r="AX104" s="134">
        <v>0</v>
      </c>
      <c r="AY104" s="134">
        <v>0</v>
      </c>
      <c r="AZ104" s="135">
        <v>0.93</v>
      </c>
      <c r="BA104" s="134">
        <v>37.581610000000005</v>
      </c>
      <c r="BB104" s="192">
        <v>15.737370000000004</v>
      </c>
      <c r="BC104" s="193">
        <v>0</v>
      </c>
      <c r="BD104" s="134">
        <v>6.6847000000000012</v>
      </c>
      <c r="BE104" s="134">
        <v>1.7334900000000002</v>
      </c>
      <c r="BF104" s="134">
        <v>0.36256000000000005</v>
      </c>
      <c r="BG104" s="134">
        <v>0.67980000000000007</v>
      </c>
      <c r="BH104" s="134">
        <v>5.6763300000000001</v>
      </c>
      <c r="BI104" s="134">
        <v>5.65367</v>
      </c>
      <c r="BJ104" s="134">
        <v>0</v>
      </c>
      <c r="BK104" s="134">
        <v>0</v>
      </c>
      <c r="BL104" s="134">
        <v>0</v>
      </c>
      <c r="BM104" s="135">
        <v>1.0536900000000002</v>
      </c>
      <c r="BN104" s="136">
        <v>1517745.02886</v>
      </c>
      <c r="BO104" s="194">
        <v>635558.59062000015</v>
      </c>
      <c r="BP104" s="194">
        <v>0</v>
      </c>
      <c r="BQ104" s="136">
        <v>269963.69219999999</v>
      </c>
      <c r="BR104" s="136">
        <v>70007.533739999999</v>
      </c>
      <c r="BS104" s="136">
        <v>14642.09856</v>
      </c>
      <c r="BT104" s="136">
        <v>27453.934800000003</v>
      </c>
      <c r="BU104" s="136">
        <v>229240.35557999997</v>
      </c>
      <c r="BV104" s="136">
        <v>228325.22441999998</v>
      </c>
      <c r="BW104" s="136">
        <v>0</v>
      </c>
      <c r="BX104" s="136">
        <v>0</v>
      </c>
      <c r="BY104" s="136">
        <v>0</v>
      </c>
      <c r="BZ104" s="136">
        <v>42553.598940000003</v>
      </c>
      <c r="CA104" s="112">
        <v>1</v>
      </c>
      <c r="CF104" s="62" t="s">
        <v>144</v>
      </c>
    </row>
    <row r="105" spans="1:84" ht="12" customHeight="1" x14ac:dyDescent="0.25">
      <c r="A105" s="126" t="e">
        <v>#REF!</v>
      </c>
      <c r="B105" s="62" t="s">
        <v>143</v>
      </c>
      <c r="C105" s="127">
        <v>3485.23</v>
      </c>
      <c r="D105" s="141">
        <v>3485.23</v>
      </c>
      <c r="E105" s="141">
        <v>0</v>
      </c>
      <c r="F105" s="141">
        <v>291.60000000000002</v>
      </c>
      <c r="G105" s="126" t="s">
        <v>44</v>
      </c>
      <c r="H105" s="129">
        <v>7</v>
      </c>
      <c r="I105" s="129" t="s">
        <v>21</v>
      </c>
      <c r="J105" s="131">
        <v>31</v>
      </c>
      <c r="K105" s="130">
        <v>5.0999999999999996</v>
      </c>
      <c r="L105" s="130">
        <v>6.59</v>
      </c>
      <c r="M105" s="130">
        <v>8.98</v>
      </c>
      <c r="N105" s="130">
        <v>6.92</v>
      </c>
      <c r="O105" s="130">
        <v>3.15</v>
      </c>
      <c r="P105" s="130">
        <v>0</v>
      </c>
      <c r="Q105" s="130">
        <v>0</v>
      </c>
      <c r="R105" s="130">
        <v>0.26</v>
      </c>
      <c r="S105" s="132">
        <v>40</v>
      </c>
      <c r="T105" s="132">
        <v>40</v>
      </c>
      <c r="U105" s="132">
        <v>2604.04</v>
      </c>
      <c r="V105" s="130">
        <v>195.98199600000001</v>
      </c>
      <c r="W105" s="132">
        <v>42.3</v>
      </c>
      <c r="X105" s="132">
        <v>2604.04</v>
      </c>
      <c r="Y105" s="130">
        <v>7.85</v>
      </c>
      <c r="Z105" s="133">
        <v>0</v>
      </c>
      <c r="AA105" s="130">
        <v>6.73</v>
      </c>
      <c r="AB105" s="130">
        <v>10.67</v>
      </c>
      <c r="AC105" s="130">
        <v>14</v>
      </c>
      <c r="AD105" s="131">
        <v>648252.78</v>
      </c>
      <c r="AE105" s="130">
        <v>106648.038</v>
      </c>
      <c r="AF105" s="130">
        <v>137805.99420000002</v>
      </c>
      <c r="AG105" s="130">
        <v>187784.1924</v>
      </c>
      <c r="AH105" s="130">
        <v>144706.74960000001</v>
      </c>
      <c r="AI105" s="130">
        <v>65870.847000000009</v>
      </c>
      <c r="AJ105" s="130">
        <v>0</v>
      </c>
      <c r="AK105" s="130">
        <v>0</v>
      </c>
      <c r="AL105" s="130">
        <v>5436.9588000000003</v>
      </c>
      <c r="AN105" s="134">
        <v>33.17</v>
      </c>
      <c r="AO105" s="192">
        <v>13.89</v>
      </c>
      <c r="AP105" s="193"/>
      <c r="AQ105" s="134">
        <v>5.9</v>
      </c>
      <c r="AR105" s="134">
        <v>1.53</v>
      </c>
      <c r="AS105" s="134">
        <v>0.32</v>
      </c>
      <c r="AT105" s="134">
        <v>0.6</v>
      </c>
      <c r="AU105" s="134">
        <v>5.01</v>
      </c>
      <c r="AV105" s="134">
        <v>4.99</v>
      </c>
      <c r="AW105" s="134">
        <v>0</v>
      </c>
      <c r="AX105" s="134">
        <v>0</v>
      </c>
      <c r="AY105" s="134">
        <v>0</v>
      </c>
      <c r="AZ105" s="135">
        <v>0.93</v>
      </c>
      <c r="BA105" s="134">
        <v>37.581610000000005</v>
      </c>
      <c r="BB105" s="192">
        <v>15.737370000000004</v>
      </c>
      <c r="BC105" s="193">
        <v>0</v>
      </c>
      <c r="BD105" s="134">
        <v>6.6847000000000012</v>
      </c>
      <c r="BE105" s="134">
        <v>1.7334900000000002</v>
      </c>
      <c r="BF105" s="134">
        <v>0.36256000000000005</v>
      </c>
      <c r="BG105" s="134">
        <v>0.67980000000000007</v>
      </c>
      <c r="BH105" s="134">
        <v>5.6763300000000001</v>
      </c>
      <c r="BI105" s="134">
        <v>5.65367</v>
      </c>
      <c r="BJ105" s="134">
        <v>0</v>
      </c>
      <c r="BK105" s="134">
        <v>0</v>
      </c>
      <c r="BL105" s="134">
        <v>0</v>
      </c>
      <c r="BM105" s="135">
        <v>1.0536900000000002</v>
      </c>
      <c r="BN105" s="136">
        <v>1541015.704403</v>
      </c>
      <c r="BO105" s="194">
        <v>645303.22985100013</v>
      </c>
      <c r="BP105" s="194">
        <v>0</v>
      </c>
      <c r="BQ105" s="136">
        <v>274102.88381000003</v>
      </c>
      <c r="BR105" s="136">
        <v>71080.917327000003</v>
      </c>
      <c r="BS105" s="136">
        <v>14866.597088</v>
      </c>
      <c r="BT105" s="136">
        <v>27874.869540000003</v>
      </c>
      <c r="BU105" s="136">
        <v>232755.16065899999</v>
      </c>
      <c r="BV105" s="136">
        <v>231825.998341</v>
      </c>
      <c r="BW105" s="136">
        <v>0</v>
      </c>
      <c r="BX105" s="136">
        <v>0</v>
      </c>
      <c r="BY105" s="136">
        <v>0</v>
      </c>
      <c r="BZ105" s="136">
        <v>43206.04778700001</v>
      </c>
      <c r="CA105" s="112">
        <v>1</v>
      </c>
      <c r="CF105" s="62" t="s">
        <v>143</v>
      </c>
    </row>
    <row r="106" spans="1:84" ht="12" customHeight="1" x14ac:dyDescent="0.25">
      <c r="A106" s="126" t="e">
        <v>#REF!</v>
      </c>
      <c r="B106" s="62" t="s">
        <v>142</v>
      </c>
      <c r="C106" s="127">
        <v>3012.52</v>
      </c>
      <c r="D106" s="141">
        <v>2702.9</v>
      </c>
      <c r="E106" s="141">
        <v>309.62</v>
      </c>
      <c r="F106" s="141">
        <v>314.25</v>
      </c>
      <c r="G106" s="126" t="s">
        <v>44</v>
      </c>
      <c r="H106" s="129">
        <v>3</v>
      </c>
      <c r="I106" s="129" t="s">
        <v>21</v>
      </c>
      <c r="J106" s="131">
        <v>45.06</v>
      </c>
      <c r="K106" s="130">
        <v>5.0999999999999996</v>
      </c>
      <c r="L106" s="130">
        <v>8.6300000000000008</v>
      </c>
      <c r="M106" s="130">
        <v>13.43</v>
      </c>
      <c r="N106" s="130">
        <v>6.91</v>
      </c>
      <c r="O106" s="130">
        <v>3.15</v>
      </c>
      <c r="P106" s="130">
        <v>1.81</v>
      </c>
      <c r="Q106" s="130">
        <v>5.77</v>
      </c>
      <c r="R106" s="130">
        <v>0.26</v>
      </c>
      <c r="S106" s="132">
        <v>40</v>
      </c>
      <c r="T106" s="132">
        <v>40</v>
      </c>
      <c r="U106" s="132">
        <v>2604.04</v>
      </c>
      <c r="V106" s="130">
        <v>195.98199600000001</v>
      </c>
      <c r="W106" s="132">
        <v>42.3</v>
      </c>
      <c r="X106" s="132">
        <v>2604.04</v>
      </c>
      <c r="Y106" s="130">
        <v>7.85</v>
      </c>
      <c r="Z106" s="133">
        <v>0</v>
      </c>
      <c r="AA106" s="130">
        <v>6.73</v>
      </c>
      <c r="AB106" s="130">
        <v>10.67</v>
      </c>
      <c r="AC106" s="130">
        <v>14</v>
      </c>
      <c r="AD106" s="131">
        <v>814464.90720000002</v>
      </c>
      <c r="AE106" s="130">
        <v>92183.111999999994</v>
      </c>
      <c r="AF106" s="130">
        <v>155988.2856</v>
      </c>
      <c r="AG106" s="130">
        <v>242748.86159999997</v>
      </c>
      <c r="AH106" s="130">
        <v>124899.07920000001</v>
      </c>
      <c r="AI106" s="130">
        <v>56936.627999999997</v>
      </c>
      <c r="AJ106" s="130">
        <v>32715.967200000003</v>
      </c>
      <c r="AK106" s="130">
        <v>104293.4424</v>
      </c>
      <c r="AL106" s="130">
        <v>4699.5312000000004</v>
      </c>
      <c r="AN106" s="134">
        <v>48.44</v>
      </c>
      <c r="AO106" s="192">
        <v>18.489999999999998</v>
      </c>
      <c r="AP106" s="193"/>
      <c r="AQ106" s="134">
        <v>6.67</v>
      </c>
      <c r="AR106" s="134">
        <v>1.53</v>
      </c>
      <c r="AS106" s="134">
        <v>0.32</v>
      </c>
      <c r="AT106" s="134">
        <v>0.87</v>
      </c>
      <c r="AU106" s="134">
        <v>5.01</v>
      </c>
      <c r="AV106" s="134">
        <v>4.99</v>
      </c>
      <c r="AW106" s="134">
        <v>2.7</v>
      </c>
      <c r="AX106" s="134">
        <v>6.46</v>
      </c>
      <c r="AY106" s="134">
        <v>0.47</v>
      </c>
      <c r="AZ106" s="135">
        <v>0.93</v>
      </c>
      <c r="BA106" s="134">
        <v>54.88252</v>
      </c>
      <c r="BB106" s="192">
        <v>20.949169999999999</v>
      </c>
      <c r="BC106" s="193">
        <v>0</v>
      </c>
      <c r="BD106" s="134">
        <v>7.5571100000000007</v>
      </c>
      <c r="BE106" s="134">
        <v>1.7334900000000002</v>
      </c>
      <c r="BF106" s="134">
        <v>0.36256000000000005</v>
      </c>
      <c r="BG106" s="134">
        <v>0.98571000000000009</v>
      </c>
      <c r="BH106" s="134">
        <v>5.6763300000000001</v>
      </c>
      <c r="BI106" s="134">
        <v>5.65367</v>
      </c>
      <c r="BJ106" s="134">
        <v>3.0591000000000004</v>
      </c>
      <c r="BK106" s="134">
        <v>7.3191800000000002</v>
      </c>
      <c r="BL106" s="134">
        <v>0.53250999999999993</v>
      </c>
      <c r="BM106" s="135">
        <v>1.05369</v>
      </c>
      <c r="BN106" s="136">
        <v>1945199.8291039998</v>
      </c>
      <c r="BO106" s="194">
        <v>742500.9256839999</v>
      </c>
      <c r="BP106" s="194">
        <v>0</v>
      </c>
      <c r="BQ106" s="136">
        <v>267846.46697200002</v>
      </c>
      <c r="BR106" s="136">
        <v>61440.044148000001</v>
      </c>
      <c r="BS106" s="136">
        <v>12850.205312</v>
      </c>
      <c r="BT106" s="136">
        <v>34936.495692000004</v>
      </c>
      <c r="BU106" s="136">
        <v>201186.026916</v>
      </c>
      <c r="BV106" s="136">
        <v>200382.88908399999</v>
      </c>
      <c r="BW106" s="136">
        <v>108423.60732000002</v>
      </c>
      <c r="BX106" s="136">
        <v>259413.51973600002</v>
      </c>
      <c r="BY106" s="136">
        <v>18873.739051999997</v>
      </c>
      <c r="BZ106" s="136">
        <v>37345.909187999998</v>
      </c>
      <c r="CA106" s="112">
        <v>1</v>
      </c>
      <c r="CF106" s="62" t="s">
        <v>142</v>
      </c>
    </row>
    <row r="107" spans="1:84" ht="12" customHeight="1" x14ac:dyDescent="0.25">
      <c r="A107" s="126" t="e">
        <v>#REF!</v>
      </c>
      <c r="B107" s="62" t="s">
        <v>141</v>
      </c>
      <c r="C107" s="127">
        <v>3374</v>
      </c>
      <c r="D107" s="141">
        <v>3027.22</v>
      </c>
      <c r="E107" s="141">
        <v>346.78</v>
      </c>
      <c r="F107" s="141">
        <v>351.95</v>
      </c>
      <c r="G107" s="126" t="s">
        <v>44</v>
      </c>
      <c r="H107" s="129">
        <v>3</v>
      </c>
      <c r="I107" s="129" t="s">
        <v>21</v>
      </c>
      <c r="J107" s="131">
        <v>45.06</v>
      </c>
      <c r="K107" s="130">
        <v>5.0999999999999996</v>
      </c>
      <c r="L107" s="130">
        <v>8.6300000000000008</v>
      </c>
      <c r="M107" s="130">
        <v>13.43</v>
      </c>
      <c r="N107" s="130">
        <v>6.91</v>
      </c>
      <c r="O107" s="130">
        <v>3.15</v>
      </c>
      <c r="P107" s="130">
        <v>1.81</v>
      </c>
      <c r="Q107" s="130">
        <v>5.77</v>
      </c>
      <c r="R107" s="130">
        <v>0.26</v>
      </c>
      <c r="S107" s="132">
        <v>40</v>
      </c>
      <c r="T107" s="132">
        <v>40</v>
      </c>
      <c r="U107" s="132">
        <v>2604.04</v>
      </c>
      <c r="V107" s="130">
        <v>195.98199600000001</v>
      </c>
      <c r="W107" s="132">
        <v>42.3</v>
      </c>
      <c r="X107" s="132">
        <v>2604.04</v>
      </c>
      <c r="Y107" s="130">
        <v>7.85</v>
      </c>
      <c r="Z107" s="133">
        <v>0</v>
      </c>
      <c r="AA107" s="130">
        <v>6.73</v>
      </c>
      <c r="AB107" s="130">
        <v>10.67</v>
      </c>
      <c r="AC107" s="130">
        <v>14</v>
      </c>
      <c r="AD107" s="131">
        <v>912194.64</v>
      </c>
      <c r="AE107" s="130">
        <v>103244.4</v>
      </c>
      <c r="AF107" s="130">
        <v>174705.72000000003</v>
      </c>
      <c r="AG107" s="130">
        <v>271876.92</v>
      </c>
      <c r="AH107" s="130">
        <v>139886.04</v>
      </c>
      <c r="AI107" s="130">
        <v>63768.600000000006</v>
      </c>
      <c r="AJ107" s="130">
        <v>36641.64</v>
      </c>
      <c r="AK107" s="130">
        <v>116807.88</v>
      </c>
      <c r="AL107" s="130">
        <v>5263.4400000000005</v>
      </c>
      <c r="AN107" s="134">
        <v>48.44</v>
      </c>
      <c r="AO107" s="192">
        <v>18.489999999999998</v>
      </c>
      <c r="AP107" s="193"/>
      <c r="AQ107" s="134">
        <v>6.67</v>
      </c>
      <c r="AR107" s="134">
        <v>1.53</v>
      </c>
      <c r="AS107" s="134">
        <v>0.32</v>
      </c>
      <c r="AT107" s="134">
        <v>0.87</v>
      </c>
      <c r="AU107" s="134">
        <v>5.01</v>
      </c>
      <c r="AV107" s="134">
        <v>4.99</v>
      </c>
      <c r="AW107" s="134">
        <v>2.7</v>
      </c>
      <c r="AX107" s="134">
        <v>6.46</v>
      </c>
      <c r="AY107" s="134">
        <v>0.47</v>
      </c>
      <c r="AZ107" s="135">
        <v>0.93</v>
      </c>
      <c r="BA107" s="134">
        <v>54.88252</v>
      </c>
      <c r="BB107" s="192">
        <v>20.949169999999999</v>
      </c>
      <c r="BC107" s="193">
        <v>0</v>
      </c>
      <c r="BD107" s="134">
        <v>7.5571100000000007</v>
      </c>
      <c r="BE107" s="134">
        <v>1.7334900000000002</v>
      </c>
      <c r="BF107" s="134">
        <v>0.36256000000000005</v>
      </c>
      <c r="BG107" s="134">
        <v>0.98571000000000009</v>
      </c>
      <c r="BH107" s="134">
        <v>5.6763300000000001</v>
      </c>
      <c r="BI107" s="134">
        <v>5.65367</v>
      </c>
      <c r="BJ107" s="134">
        <v>3.0591000000000004</v>
      </c>
      <c r="BK107" s="134">
        <v>7.3191800000000002</v>
      </c>
      <c r="BL107" s="134">
        <v>0.53250999999999993</v>
      </c>
      <c r="BM107" s="135">
        <v>1.05369</v>
      </c>
      <c r="BN107" s="136">
        <v>2178609.3448000001</v>
      </c>
      <c r="BO107" s="194">
        <v>831595.51579999994</v>
      </c>
      <c r="BP107" s="194">
        <v>0</v>
      </c>
      <c r="BQ107" s="136">
        <v>299986.0514</v>
      </c>
      <c r="BR107" s="136">
        <v>68812.392600000006</v>
      </c>
      <c r="BS107" s="136">
        <v>14392.134400000001</v>
      </c>
      <c r="BT107" s="136">
        <v>39128.615400000002</v>
      </c>
      <c r="BU107" s="136">
        <v>225326.8542</v>
      </c>
      <c r="BV107" s="136">
        <v>224427.34580000001</v>
      </c>
      <c r="BW107" s="136">
        <v>121433.63400000002</v>
      </c>
      <c r="BX107" s="136">
        <v>290541.2132</v>
      </c>
      <c r="BY107" s="136">
        <v>21138.447399999994</v>
      </c>
      <c r="BZ107" s="136">
        <v>41827.140599999999</v>
      </c>
      <c r="CA107" s="112">
        <v>1</v>
      </c>
      <c r="CF107" s="62" t="s">
        <v>141</v>
      </c>
    </row>
    <row r="108" spans="1:84" ht="12" customHeight="1" x14ac:dyDescent="0.25">
      <c r="A108" s="126" t="e">
        <v>#REF!</v>
      </c>
      <c r="B108" s="62" t="s">
        <v>140</v>
      </c>
      <c r="C108" s="127">
        <v>3025.3999999999996</v>
      </c>
      <c r="D108" s="141">
        <v>2989.7</v>
      </c>
      <c r="E108" s="141">
        <v>35.700000000000003</v>
      </c>
      <c r="F108" s="141">
        <v>325.35000000000002</v>
      </c>
      <c r="G108" s="126" t="s">
        <v>44</v>
      </c>
      <c r="H108" s="129">
        <v>3</v>
      </c>
      <c r="I108" s="129" t="s">
        <v>21</v>
      </c>
      <c r="J108" s="131">
        <v>45.06</v>
      </c>
      <c r="K108" s="130">
        <v>5.0999999999999996</v>
      </c>
      <c r="L108" s="130">
        <v>8.6300000000000008</v>
      </c>
      <c r="M108" s="130">
        <v>13.43</v>
      </c>
      <c r="N108" s="130">
        <v>6.91</v>
      </c>
      <c r="O108" s="130">
        <v>3.15</v>
      </c>
      <c r="P108" s="130">
        <v>1.81</v>
      </c>
      <c r="Q108" s="130">
        <v>5.77</v>
      </c>
      <c r="R108" s="130">
        <v>0.26</v>
      </c>
      <c r="S108" s="132">
        <v>40</v>
      </c>
      <c r="T108" s="132">
        <v>40</v>
      </c>
      <c r="U108" s="132">
        <v>2604.04</v>
      </c>
      <c r="V108" s="130">
        <v>195.98199600000001</v>
      </c>
      <c r="W108" s="132">
        <v>42.3</v>
      </c>
      <c r="X108" s="132">
        <v>2604.04</v>
      </c>
      <c r="Y108" s="130">
        <v>7.85</v>
      </c>
      <c r="Z108" s="133">
        <v>0</v>
      </c>
      <c r="AA108" s="130">
        <v>6.73</v>
      </c>
      <c r="AB108" s="130">
        <v>10.67</v>
      </c>
      <c r="AC108" s="130">
        <v>14</v>
      </c>
      <c r="AD108" s="131">
        <v>817947.14400000009</v>
      </c>
      <c r="AE108" s="130">
        <v>92577.239999999991</v>
      </c>
      <c r="AF108" s="130">
        <v>156655.212</v>
      </c>
      <c r="AG108" s="130">
        <v>243786.73199999996</v>
      </c>
      <c r="AH108" s="130">
        <v>125433.084</v>
      </c>
      <c r="AI108" s="130">
        <v>57180.05999999999</v>
      </c>
      <c r="AJ108" s="130">
        <v>32855.843999999997</v>
      </c>
      <c r="AK108" s="130">
        <v>104739.34799999998</v>
      </c>
      <c r="AL108" s="130">
        <v>4719.6239999999998</v>
      </c>
      <c r="AN108" s="134">
        <v>48.44</v>
      </c>
      <c r="AO108" s="192">
        <v>18.489999999999998</v>
      </c>
      <c r="AP108" s="193"/>
      <c r="AQ108" s="134">
        <v>6.67</v>
      </c>
      <c r="AR108" s="134">
        <v>1.53</v>
      </c>
      <c r="AS108" s="134">
        <v>0.32</v>
      </c>
      <c r="AT108" s="134">
        <v>0.87</v>
      </c>
      <c r="AU108" s="134">
        <v>5.01</v>
      </c>
      <c r="AV108" s="134">
        <v>4.99</v>
      </c>
      <c r="AW108" s="134">
        <v>2.7</v>
      </c>
      <c r="AX108" s="134">
        <v>6.46</v>
      </c>
      <c r="AY108" s="134">
        <v>0.47</v>
      </c>
      <c r="AZ108" s="135">
        <v>0.93</v>
      </c>
      <c r="BA108" s="134">
        <v>54.88252</v>
      </c>
      <c r="BB108" s="192">
        <v>20.949169999999999</v>
      </c>
      <c r="BC108" s="193">
        <v>0</v>
      </c>
      <c r="BD108" s="134">
        <v>7.5571100000000007</v>
      </c>
      <c r="BE108" s="134">
        <v>1.7334900000000002</v>
      </c>
      <c r="BF108" s="134">
        <v>0.36256000000000005</v>
      </c>
      <c r="BG108" s="134">
        <v>0.98571000000000009</v>
      </c>
      <c r="BH108" s="134">
        <v>5.6763300000000001</v>
      </c>
      <c r="BI108" s="134">
        <v>5.65367</v>
      </c>
      <c r="BJ108" s="134">
        <v>3.0591000000000004</v>
      </c>
      <c r="BK108" s="134">
        <v>7.3191800000000002</v>
      </c>
      <c r="BL108" s="134">
        <v>0.53250999999999993</v>
      </c>
      <c r="BM108" s="135">
        <v>1.05369</v>
      </c>
      <c r="BN108" s="136">
        <v>1953516.5120799995</v>
      </c>
      <c r="BO108" s="194">
        <v>745675.48117999977</v>
      </c>
      <c r="BP108" s="194">
        <v>0</v>
      </c>
      <c r="BQ108" s="136">
        <v>268991.64194</v>
      </c>
      <c r="BR108" s="136">
        <v>61702.730459999992</v>
      </c>
      <c r="BS108" s="136">
        <v>12905.146239999998</v>
      </c>
      <c r="BT108" s="136">
        <v>35085.86634</v>
      </c>
      <c r="BU108" s="136">
        <v>202046.19581999996</v>
      </c>
      <c r="BV108" s="136">
        <v>201239.62417999998</v>
      </c>
      <c r="BW108" s="136">
        <v>108887.17140000001</v>
      </c>
      <c r="BX108" s="136">
        <v>260522.63971999998</v>
      </c>
      <c r="BY108" s="136">
        <v>18954.433539999995</v>
      </c>
      <c r="BZ108" s="136">
        <v>37505.581259999992</v>
      </c>
      <c r="CA108" s="112">
        <v>1</v>
      </c>
      <c r="CF108" s="62" t="s">
        <v>140</v>
      </c>
    </row>
    <row r="109" spans="1:84" ht="12" customHeight="1" x14ac:dyDescent="0.25">
      <c r="A109" s="126" t="e">
        <v>#REF!</v>
      </c>
      <c r="B109" s="62" t="s">
        <v>139</v>
      </c>
      <c r="C109" s="127">
        <v>3054.3</v>
      </c>
      <c r="D109" s="141">
        <v>3054.3</v>
      </c>
      <c r="E109" s="141">
        <v>0</v>
      </c>
      <c r="F109" s="141">
        <v>328.45</v>
      </c>
      <c r="G109" s="126" t="s">
        <v>44</v>
      </c>
      <c r="H109" s="129">
        <v>3</v>
      </c>
      <c r="I109" s="129" t="s">
        <v>21</v>
      </c>
      <c r="J109" s="131">
        <v>45.06</v>
      </c>
      <c r="K109" s="130">
        <v>5.0999999999999996</v>
      </c>
      <c r="L109" s="130">
        <v>8.6300000000000008</v>
      </c>
      <c r="M109" s="130">
        <v>13.43</v>
      </c>
      <c r="N109" s="130">
        <v>6.91</v>
      </c>
      <c r="O109" s="130">
        <v>3.15</v>
      </c>
      <c r="P109" s="130">
        <v>1.81</v>
      </c>
      <c r="Q109" s="130">
        <v>5.77</v>
      </c>
      <c r="R109" s="130">
        <v>0.26</v>
      </c>
      <c r="S109" s="132">
        <v>40</v>
      </c>
      <c r="T109" s="132">
        <v>40</v>
      </c>
      <c r="U109" s="132">
        <v>2604.04</v>
      </c>
      <c r="V109" s="130">
        <v>195.98199600000001</v>
      </c>
      <c r="W109" s="132">
        <v>42.3</v>
      </c>
      <c r="X109" s="132">
        <v>2604.04</v>
      </c>
      <c r="Y109" s="130">
        <v>7.85</v>
      </c>
      <c r="Z109" s="133">
        <v>0</v>
      </c>
      <c r="AA109" s="130">
        <v>6.73</v>
      </c>
      <c r="AB109" s="130">
        <v>10.67</v>
      </c>
      <c r="AC109" s="130">
        <v>14</v>
      </c>
      <c r="AD109" s="131">
        <v>825760.54799999995</v>
      </c>
      <c r="AE109" s="130">
        <v>93461.58</v>
      </c>
      <c r="AF109" s="130">
        <v>158151.65400000004</v>
      </c>
      <c r="AG109" s="130">
        <v>246115.49400000001</v>
      </c>
      <c r="AH109" s="130">
        <v>126631.27800000002</v>
      </c>
      <c r="AI109" s="130">
        <v>57726.270000000004</v>
      </c>
      <c r="AJ109" s="130">
        <v>33169.698000000004</v>
      </c>
      <c r="AK109" s="130">
        <v>105739.86600000001</v>
      </c>
      <c r="AL109" s="130">
        <v>4764.7080000000005</v>
      </c>
      <c r="AN109" s="134">
        <v>48.44</v>
      </c>
      <c r="AO109" s="192">
        <v>18.489999999999998</v>
      </c>
      <c r="AP109" s="193"/>
      <c r="AQ109" s="134">
        <v>6.67</v>
      </c>
      <c r="AR109" s="134">
        <v>1.53</v>
      </c>
      <c r="AS109" s="134">
        <v>0.32</v>
      </c>
      <c r="AT109" s="134">
        <v>0.87</v>
      </c>
      <c r="AU109" s="134">
        <v>5.01</v>
      </c>
      <c r="AV109" s="134">
        <v>4.99</v>
      </c>
      <c r="AW109" s="134">
        <v>2.7</v>
      </c>
      <c r="AX109" s="134">
        <v>6.46</v>
      </c>
      <c r="AY109" s="134">
        <v>0.47</v>
      </c>
      <c r="AZ109" s="135">
        <v>0.93</v>
      </c>
      <c r="BA109" s="134">
        <v>54.88252</v>
      </c>
      <c r="BB109" s="192">
        <v>20.949169999999999</v>
      </c>
      <c r="BC109" s="193">
        <v>0</v>
      </c>
      <c r="BD109" s="134">
        <v>7.5571100000000007</v>
      </c>
      <c r="BE109" s="134">
        <v>1.7334900000000002</v>
      </c>
      <c r="BF109" s="134">
        <v>0.36256000000000005</v>
      </c>
      <c r="BG109" s="134">
        <v>0.98571000000000009</v>
      </c>
      <c r="BH109" s="134">
        <v>5.6763300000000001</v>
      </c>
      <c r="BI109" s="134">
        <v>5.65367</v>
      </c>
      <c r="BJ109" s="134">
        <v>3.0591000000000004</v>
      </c>
      <c r="BK109" s="134">
        <v>7.3191800000000002</v>
      </c>
      <c r="BL109" s="134">
        <v>0.53250999999999993</v>
      </c>
      <c r="BM109" s="135">
        <v>1.05369</v>
      </c>
      <c r="BN109" s="136">
        <v>1972177.3923599999</v>
      </c>
      <c r="BO109" s="194">
        <v>752798.51330999995</v>
      </c>
      <c r="BP109" s="194">
        <v>0</v>
      </c>
      <c r="BQ109" s="136">
        <v>271561.17273000005</v>
      </c>
      <c r="BR109" s="136">
        <v>62292.143070000006</v>
      </c>
      <c r="BS109" s="136">
        <v>13028.42208</v>
      </c>
      <c r="BT109" s="136">
        <v>35421.022530000002</v>
      </c>
      <c r="BU109" s="136">
        <v>203976.23319</v>
      </c>
      <c r="BV109" s="136">
        <v>203161.95681</v>
      </c>
      <c r="BW109" s="136">
        <v>109927.31130000003</v>
      </c>
      <c r="BX109" s="136">
        <v>263011.27074000001</v>
      </c>
      <c r="BY109" s="136">
        <v>19135.494929999997</v>
      </c>
      <c r="BZ109" s="136">
        <v>37863.851669999996</v>
      </c>
      <c r="CA109" s="112">
        <v>1</v>
      </c>
      <c r="CF109" s="62" t="s">
        <v>139</v>
      </c>
    </row>
    <row r="110" spans="1:84" ht="12" customHeight="1" x14ac:dyDescent="0.25">
      <c r="A110" s="126" t="e">
        <v>#REF!</v>
      </c>
      <c r="B110" s="62" t="s">
        <v>138</v>
      </c>
      <c r="C110" s="127">
        <v>7564.7</v>
      </c>
      <c r="D110" s="141">
        <v>6815.8</v>
      </c>
      <c r="E110" s="141">
        <v>748.9</v>
      </c>
      <c r="F110" s="141">
        <v>613.20000000000005</v>
      </c>
      <c r="G110" s="126" t="s">
        <v>44</v>
      </c>
      <c r="H110" s="129">
        <v>3</v>
      </c>
      <c r="I110" s="129" t="s">
        <v>21</v>
      </c>
      <c r="J110" s="131">
        <v>45.06</v>
      </c>
      <c r="K110" s="130">
        <v>5.0999999999999996</v>
      </c>
      <c r="L110" s="130">
        <v>8.6300000000000008</v>
      </c>
      <c r="M110" s="130">
        <v>13.43</v>
      </c>
      <c r="N110" s="130">
        <v>6.91</v>
      </c>
      <c r="O110" s="130">
        <v>3.15</v>
      </c>
      <c r="P110" s="130">
        <v>1.81</v>
      </c>
      <c r="Q110" s="130">
        <v>5.77</v>
      </c>
      <c r="R110" s="130">
        <v>0.26</v>
      </c>
      <c r="S110" s="132">
        <v>40</v>
      </c>
      <c r="T110" s="132">
        <v>40</v>
      </c>
      <c r="U110" s="132">
        <v>2604.04</v>
      </c>
      <c r="V110" s="130">
        <v>195.98199600000001</v>
      </c>
      <c r="W110" s="132">
        <v>42.3</v>
      </c>
      <c r="X110" s="132">
        <v>2604.04</v>
      </c>
      <c r="Y110" s="130">
        <v>7.85</v>
      </c>
      <c r="Z110" s="133">
        <v>0</v>
      </c>
      <c r="AA110" s="130">
        <v>6.73</v>
      </c>
      <c r="AB110" s="130">
        <v>10.67</v>
      </c>
      <c r="AC110" s="130">
        <v>14</v>
      </c>
      <c r="AD110" s="131">
        <v>2045192.2919999999</v>
      </c>
      <c r="AE110" s="130">
        <v>231479.81999999995</v>
      </c>
      <c r="AF110" s="130">
        <v>391700.16600000003</v>
      </c>
      <c r="AG110" s="130">
        <v>609563.52600000007</v>
      </c>
      <c r="AH110" s="130">
        <v>313632.462</v>
      </c>
      <c r="AI110" s="130">
        <v>142972.83000000002</v>
      </c>
      <c r="AJ110" s="130">
        <v>82152.641999999993</v>
      </c>
      <c r="AK110" s="130">
        <v>261889.91399999999</v>
      </c>
      <c r="AL110" s="130">
        <v>11800.932000000001</v>
      </c>
      <c r="AN110" s="134">
        <v>48.44</v>
      </c>
      <c r="AO110" s="192">
        <v>18.489999999999998</v>
      </c>
      <c r="AP110" s="193"/>
      <c r="AQ110" s="134">
        <v>6.67</v>
      </c>
      <c r="AR110" s="134">
        <v>1.53</v>
      </c>
      <c r="AS110" s="134">
        <v>0.32</v>
      </c>
      <c r="AT110" s="134">
        <v>0.87</v>
      </c>
      <c r="AU110" s="134">
        <v>5.01</v>
      </c>
      <c r="AV110" s="134">
        <v>4.99</v>
      </c>
      <c r="AW110" s="134">
        <v>2.7</v>
      </c>
      <c r="AX110" s="134">
        <v>6.46</v>
      </c>
      <c r="AY110" s="134">
        <v>0.47</v>
      </c>
      <c r="AZ110" s="135">
        <v>0.93</v>
      </c>
      <c r="BA110" s="134">
        <v>54.88252</v>
      </c>
      <c r="BB110" s="192">
        <v>20.949169999999999</v>
      </c>
      <c r="BC110" s="193">
        <v>0</v>
      </c>
      <c r="BD110" s="134">
        <v>7.5571100000000007</v>
      </c>
      <c r="BE110" s="134">
        <v>1.7334900000000002</v>
      </c>
      <c r="BF110" s="134">
        <v>0.36256000000000005</v>
      </c>
      <c r="BG110" s="134">
        <v>0.98571000000000009</v>
      </c>
      <c r="BH110" s="134">
        <v>5.6763300000000001</v>
      </c>
      <c r="BI110" s="134">
        <v>5.65367</v>
      </c>
      <c r="BJ110" s="134">
        <v>3.0591000000000004</v>
      </c>
      <c r="BK110" s="134">
        <v>7.3191800000000002</v>
      </c>
      <c r="BL110" s="134">
        <v>0.53250999999999993</v>
      </c>
      <c r="BM110" s="135">
        <v>1.05369</v>
      </c>
      <c r="BN110" s="136">
        <v>4884566.1264399998</v>
      </c>
      <c r="BO110" s="194">
        <v>1864484.4689899997</v>
      </c>
      <c r="BP110" s="194">
        <v>0</v>
      </c>
      <c r="BQ110" s="136">
        <v>672585.79816999997</v>
      </c>
      <c r="BR110" s="136">
        <v>154281.30002999998</v>
      </c>
      <c r="BS110" s="136">
        <v>32267.98432</v>
      </c>
      <c r="BT110" s="136">
        <v>87728.582370000004</v>
      </c>
      <c r="BU110" s="136">
        <v>505195.62950999994</v>
      </c>
      <c r="BV110" s="136">
        <v>503178.88049000001</v>
      </c>
      <c r="BW110" s="136">
        <v>272261.11770000006</v>
      </c>
      <c r="BX110" s="136">
        <v>651409.93345999997</v>
      </c>
      <c r="BY110" s="136">
        <v>47393.601969999989</v>
      </c>
      <c r="BZ110" s="136">
        <v>93778.829429999983</v>
      </c>
      <c r="CA110" s="112">
        <v>1</v>
      </c>
      <c r="CF110" s="62" t="s">
        <v>138</v>
      </c>
    </row>
    <row r="111" spans="1:84" ht="12" customHeight="1" x14ac:dyDescent="0.25">
      <c r="A111" s="126" t="e">
        <v>#REF!</v>
      </c>
      <c r="B111" s="62" t="s">
        <v>137</v>
      </c>
      <c r="C111" s="127">
        <v>3463.8</v>
      </c>
      <c r="D111" s="141">
        <v>3463.8</v>
      </c>
      <c r="E111" s="141">
        <v>0</v>
      </c>
      <c r="F111" s="141">
        <v>299.2</v>
      </c>
      <c r="G111" s="126" t="s">
        <v>44</v>
      </c>
      <c r="H111" s="129">
        <v>7</v>
      </c>
      <c r="I111" s="129" t="s">
        <v>21</v>
      </c>
      <c r="J111" s="131">
        <v>31</v>
      </c>
      <c r="K111" s="130">
        <v>5.0999999999999996</v>
      </c>
      <c r="L111" s="130">
        <v>6.59</v>
      </c>
      <c r="M111" s="130">
        <v>8.98</v>
      </c>
      <c r="N111" s="130">
        <v>6.92</v>
      </c>
      <c r="O111" s="130">
        <v>3.15</v>
      </c>
      <c r="P111" s="130">
        <v>0</v>
      </c>
      <c r="Q111" s="130">
        <v>0</v>
      </c>
      <c r="R111" s="130">
        <v>0.26</v>
      </c>
      <c r="S111" s="132">
        <v>40</v>
      </c>
      <c r="T111" s="132">
        <v>40</v>
      </c>
      <c r="U111" s="132">
        <v>2604.04</v>
      </c>
      <c r="V111" s="130">
        <v>195.98199600000001</v>
      </c>
      <c r="W111" s="132">
        <v>42.3</v>
      </c>
      <c r="X111" s="132">
        <v>2604.04</v>
      </c>
      <c r="Y111" s="130">
        <v>7.85</v>
      </c>
      <c r="Z111" s="133">
        <v>0</v>
      </c>
      <c r="AA111" s="130">
        <v>6.73</v>
      </c>
      <c r="AB111" s="130">
        <v>10.67</v>
      </c>
      <c r="AC111" s="130">
        <v>14</v>
      </c>
      <c r="AD111" s="131">
        <v>644266.80000000005</v>
      </c>
      <c r="AE111" s="130">
        <v>105992.28</v>
      </c>
      <c r="AF111" s="130">
        <v>136958.652</v>
      </c>
      <c r="AG111" s="130">
        <v>186629.54400000002</v>
      </c>
      <c r="AH111" s="130">
        <v>143816.97600000002</v>
      </c>
      <c r="AI111" s="130">
        <v>65465.820000000007</v>
      </c>
      <c r="AJ111" s="130">
        <v>0</v>
      </c>
      <c r="AK111" s="130">
        <v>0</v>
      </c>
      <c r="AL111" s="130">
        <v>5403.5280000000002</v>
      </c>
      <c r="AN111" s="134">
        <v>33.17</v>
      </c>
      <c r="AO111" s="192">
        <v>13.89</v>
      </c>
      <c r="AP111" s="193"/>
      <c r="AQ111" s="134">
        <v>5.9</v>
      </c>
      <c r="AR111" s="134">
        <v>1.53</v>
      </c>
      <c r="AS111" s="134">
        <v>0.32</v>
      </c>
      <c r="AT111" s="134">
        <v>0.6</v>
      </c>
      <c r="AU111" s="134">
        <v>5.01</v>
      </c>
      <c r="AV111" s="134">
        <v>4.99</v>
      </c>
      <c r="AW111" s="134">
        <v>0</v>
      </c>
      <c r="AX111" s="134">
        <v>0</v>
      </c>
      <c r="AY111" s="134">
        <v>0</v>
      </c>
      <c r="AZ111" s="135">
        <v>0.93</v>
      </c>
      <c r="BA111" s="134">
        <v>37.581610000000005</v>
      </c>
      <c r="BB111" s="192">
        <v>15.737370000000004</v>
      </c>
      <c r="BC111" s="193">
        <v>0</v>
      </c>
      <c r="BD111" s="134">
        <v>6.6847000000000012</v>
      </c>
      <c r="BE111" s="134">
        <v>1.7334900000000002</v>
      </c>
      <c r="BF111" s="134">
        <v>0.36256000000000005</v>
      </c>
      <c r="BG111" s="134">
        <v>0.67980000000000007</v>
      </c>
      <c r="BH111" s="134">
        <v>5.6763300000000001</v>
      </c>
      <c r="BI111" s="134">
        <v>5.65367</v>
      </c>
      <c r="BJ111" s="134">
        <v>0</v>
      </c>
      <c r="BK111" s="134">
        <v>0</v>
      </c>
      <c r="BL111" s="134">
        <v>0</v>
      </c>
      <c r="BM111" s="135">
        <v>1.0536900000000002</v>
      </c>
      <c r="BN111" s="136">
        <v>1531540.2991800001</v>
      </c>
      <c r="BO111" s="194">
        <v>641335.38606000016</v>
      </c>
      <c r="BP111" s="194">
        <v>0</v>
      </c>
      <c r="BQ111" s="136">
        <v>272417.47860000003</v>
      </c>
      <c r="BR111" s="136">
        <v>70643.854619999998</v>
      </c>
      <c r="BS111" s="136">
        <v>14775.185280000002</v>
      </c>
      <c r="BT111" s="136">
        <v>27703.472400000006</v>
      </c>
      <c r="BU111" s="136">
        <v>231323.99454000001</v>
      </c>
      <c r="BV111" s="136">
        <v>230400.54546000002</v>
      </c>
      <c r="BW111" s="136">
        <v>0</v>
      </c>
      <c r="BX111" s="136">
        <v>0</v>
      </c>
      <c r="BY111" s="136">
        <v>0</v>
      </c>
      <c r="BZ111" s="136">
        <v>42940.382220000007</v>
      </c>
      <c r="CA111" s="112">
        <v>1</v>
      </c>
      <c r="CF111" s="62" t="s">
        <v>137</v>
      </c>
    </row>
    <row r="112" spans="1:84" ht="12" customHeight="1" x14ac:dyDescent="0.25">
      <c r="A112" s="126" t="e">
        <v>#REF!</v>
      </c>
      <c r="B112" s="62" t="s">
        <v>136</v>
      </c>
      <c r="C112" s="127">
        <v>3497.98</v>
      </c>
      <c r="D112" s="141">
        <v>3497.98</v>
      </c>
      <c r="E112" s="141">
        <v>0</v>
      </c>
      <c r="F112" s="141">
        <v>483</v>
      </c>
      <c r="G112" s="126" t="s">
        <v>44</v>
      </c>
      <c r="H112" s="129">
        <v>7</v>
      </c>
      <c r="I112" s="129" t="s">
        <v>21</v>
      </c>
      <c r="J112" s="131">
        <v>31</v>
      </c>
      <c r="K112" s="130">
        <v>5.0999999999999996</v>
      </c>
      <c r="L112" s="130">
        <v>6.59</v>
      </c>
      <c r="M112" s="130">
        <v>8.98</v>
      </c>
      <c r="N112" s="130">
        <v>6.92</v>
      </c>
      <c r="O112" s="130">
        <v>3.15</v>
      </c>
      <c r="P112" s="130">
        <v>0</v>
      </c>
      <c r="Q112" s="130">
        <v>0</v>
      </c>
      <c r="R112" s="130">
        <v>0.26</v>
      </c>
      <c r="S112" s="132">
        <v>40</v>
      </c>
      <c r="T112" s="132">
        <v>40</v>
      </c>
      <c r="U112" s="132">
        <v>2604.04</v>
      </c>
      <c r="V112" s="130">
        <v>195.98199600000001</v>
      </c>
      <c r="W112" s="132">
        <v>42.3</v>
      </c>
      <c r="X112" s="132">
        <v>2604.04</v>
      </c>
      <c r="Y112" s="130">
        <v>7.85</v>
      </c>
      <c r="Z112" s="133">
        <v>0</v>
      </c>
      <c r="AA112" s="130">
        <v>6.73</v>
      </c>
      <c r="AB112" s="130">
        <v>10.67</v>
      </c>
      <c r="AC112" s="130">
        <v>14</v>
      </c>
      <c r="AD112" s="131">
        <v>650624.28</v>
      </c>
      <c r="AE112" s="130">
        <v>107038.18799999999</v>
      </c>
      <c r="AF112" s="130">
        <v>138310.1292</v>
      </c>
      <c r="AG112" s="130">
        <v>188471.1624</v>
      </c>
      <c r="AH112" s="130">
        <v>145236.12959999999</v>
      </c>
      <c r="AI112" s="130">
        <v>66111.822</v>
      </c>
      <c r="AJ112" s="130">
        <v>0</v>
      </c>
      <c r="AK112" s="130">
        <v>0</v>
      </c>
      <c r="AL112" s="130">
        <v>5456.8488000000007</v>
      </c>
      <c r="AN112" s="134">
        <v>33.17</v>
      </c>
      <c r="AO112" s="192">
        <v>13.89</v>
      </c>
      <c r="AP112" s="193"/>
      <c r="AQ112" s="134">
        <v>5.9</v>
      </c>
      <c r="AR112" s="134">
        <v>1.53</v>
      </c>
      <c r="AS112" s="134">
        <v>0.32</v>
      </c>
      <c r="AT112" s="134">
        <v>0.6</v>
      </c>
      <c r="AU112" s="134">
        <v>5.01</v>
      </c>
      <c r="AV112" s="134">
        <v>4.99</v>
      </c>
      <c r="AW112" s="134">
        <v>0</v>
      </c>
      <c r="AX112" s="134">
        <v>0</v>
      </c>
      <c r="AY112" s="134">
        <v>0</v>
      </c>
      <c r="AZ112" s="135">
        <v>0.93</v>
      </c>
      <c r="BA112" s="134">
        <v>37.581610000000005</v>
      </c>
      <c r="BB112" s="192">
        <v>15.737370000000004</v>
      </c>
      <c r="BC112" s="193">
        <v>0</v>
      </c>
      <c r="BD112" s="134">
        <v>6.6847000000000012</v>
      </c>
      <c r="BE112" s="134">
        <v>1.7334900000000002</v>
      </c>
      <c r="BF112" s="134">
        <v>0.36256000000000005</v>
      </c>
      <c r="BG112" s="134">
        <v>0.67980000000000007</v>
      </c>
      <c r="BH112" s="134">
        <v>5.6763300000000001</v>
      </c>
      <c r="BI112" s="134">
        <v>5.65367</v>
      </c>
      <c r="BJ112" s="134">
        <v>0</v>
      </c>
      <c r="BK112" s="134">
        <v>0</v>
      </c>
      <c r="BL112" s="134">
        <v>0</v>
      </c>
      <c r="BM112" s="135">
        <v>1.0536900000000002</v>
      </c>
      <c r="BN112" s="136">
        <v>1546653.1946780002</v>
      </c>
      <c r="BO112" s="194">
        <v>647663.93952600018</v>
      </c>
      <c r="BP112" s="194">
        <v>0</v>
      </c>
      <c r="BQ112" s="136">
        <v>275105.63306000002</v>
      </c>
      <c r="BR112" s="136">
        <v>71340.952302000005</v>
      </c>
      <c r="BS112" s="136">
        <v>14920.983488</v>
      </c>
      <c r="BT112" s="136">
        <v>27976.844040000004</v>
      </c>
      <c r="BU112" s="136">
        <v>233606.647734</v>
      </c>
      <c r="BV112" s="136">
        <v>232674.086266</v>
      </c>
      <c r="BW112" s="136">
        <v>0</v>
      </c>
      <c r="BX112" s="136">
        <v>0</v>
      </c>
      <c r="BY112" s="136">
        <v>0</v>
      </c>
      <c r="BZ112" s="136">
        <v>43364.108262000009</v>
      </c>
      <c r="CA112" s="112">
        <v>1</v>
      </c>
      <c r="CF112" s="62" t="s">
        <v>136</v>
      </c>
    </row>
    <row r="113" spans="1:84" ht="12" customHeight="1" x14ac:dyDescent="0.25">
      <c r="A113" s="126" t="e">
        <v>#REF!</v>
      </c>
      <c r="B113" s="62" t="s">
        <v>135</v>
      </c>
      <c r="C113" s="127">
        <v>7018.23</v>
      </c>
      <c r="D113" s="141">
        <v>7018.23</v>
      </c>
      <c r="E113" s="141">
        <v>0</v>
      </c>
      <c r="F113" s="141">
        <v>983.6</v>
      </c>
      <c r="G113" s="126" t="s">
        <v>44</v>
      </c>
      <c r="H113" s="129">
        <v>7</v>
      </c>
      <c r="I113" s="129" t="s">
        <v>21</v>
      </c>
      <c r="J113" s="131">
        <v>31</v>
      </c>
      <c r="K113" s="130">
        <v>5.0999999999999996</v>
      </c>
      <c r="L113" s="130">
        <v>6.59</v>
      </c>
      <c r="M113" s="130">
        <v>8.98</v>
      </c>
      <c r="N113" s="130">
        <v>6.92</v>
      </c>
      <c r="O113" s="130">
        <v>3.15</v>
      </c>
      <c r="P113" s="130">
        <v>0</v>
      </c>
      <c r="Q113" s="130">
        <v>0</v>
      </c>
      <c r="R113" s="130">
        <v>0.26</v>
      </c>
      <c r="S113" s="132">
        <v>40</v>
      </c>
      <c r="T113" s="132">
        <v>40</v>
      </c>
      <c r="U113" s="132">
        <v>2604.04</v>
      </c>
      <c r="V113" s="130">
        <v>195.98199600000001</v>
      </c>
      <c r="W113" s="132">
        <v>42.3</v>
      </c>
      <c r="X113" s="132">
        <v>2604.04</v>
      </c>
      <c r="Y113" s="130">
        <v>7.85</v>
      </c>
      <c r="Z113" s="133">
        <v>0</v>
      </c>
      <c r="AA113" s="130">
        <v>6.73</v>
      </c>
      <c r="AB113" s="130">
        <v>10.67</v>
      </c>
      <c r="AC113" s="130">
        <v>14</v>
      </c>
      <c r="AD113" s="131">
        <v>1305390.7799999998</v>
      </c>
      <c r="AE113" s="130">
        <v>214757.83799999999</v>
      </c>
      <c r="AF113" s="130">
        <v>277500.81420000002</v>
      </c>
      <c r="AG113" s="130">
        <v>378142.23239999998</v>
      </c>
      <c r="AH113" s="130">
        <v>291396.90960000001</v>
      </c>
      <c r="AI113" s="130">
        <v>132644.54699999999</v>
      </c>
      <c r="AJ113" s="130">
        <v>0</v>
      </c>
      <c r="AK113" s="130">
        <v>0</v>
      </c>
      <c r="AL113" s="130">
        <v>10948.4388</v>
      </c>
      <c r="AN113" s="134">
        <v>33.17</v>
      </c>
      <c r="AO113" s="192">
        <v>13.89</v>
      </c>
      <c r="AP113" s="193"/>
      <c r="AQ113" s="134">
        <v>5.9</v>
      </c>
      <c r="AR113" s="134">
        <v>1.53</v>
      </c>
      <c r="AS113" s="134">
        <v>0.32</v>
      </c>
      <c r="AT113" s="134">
        <v>0.6</v>
      </c>
      <c r="AU113" s="134">
        <v>5.01</v>
      </c>
      <c r="AV113" s="134">
        <v>4.99</v>
      </c>
      <c r="AW113" s="134">
        <v>0</v>
      </c>
      <c r="AX113" s="134">
        <v>0</v>
      </c>
      <c r="AY113" s="134">
        <v>0</v>
      </c>
      <c r="AZ113" s="135">
        <v>0.93</v>
      </c>
      <c r="BA113" s="134">
        <v>37.581610000000005</v>
      </c>
      <c r="BB113" s="192">
        <v>15.737370000000004</v>
      </c>
      <c r="BC113" s="193">
        <v>0</v>
      </c>
      <c r="BD113" s="134">
        <v>6.6847000000000012</v>
      </c>
      <c r="BE113" s="134">
        <v>1.7334900000000002</v>
      </c>
      <c r="BF113" s="134">
        <v>0.36256000000000005</v>
      </c>
      <c r="BG113" s="134">
        <v>0.67980000000000007</v>
      </c>
      <c r="BH113" s="134">
        <v>5.6763300000000001</v>
      </c>
      <c r="BI113" s="134">
        <v>5.65367</v>
      </c>
      <c r="BJ113" s="134">
        <v>0</v>
      </c>
      <c r="BK113" s="134">
        <v>0</v>
      </c>
      <c r="BL113" s="134">
        <v>0</v>
      </c>
      <c r="BM113" s="135">
        <v>1.0536900000000002</v>
      </c>
      <c r="BN113" s="136">
        <v>3103153.2057030005</v>
      </c>
      <c r="BO113" s="194">
        <v>1299451.2519510002</v>
      </c>
      <c r="BP113" s="194">
        <v>0</v>
      </c>
      <c r="BQ113" s="136">
        <v>551962.73481000005</v>
      </c>
      <c r="BR113" s="136">
        <v>143136.09902699999</v>
      </c>
      <c r="BS113" s="136">
        <v>29936.961887999998</v>
      </c>
      <c r="BT113" s="136">
        <v>56131.803540000001</v>
      </c>
      <c r="BU113" s="136">
        <v>468700.55955899996</v>
      </c>
      <c r="BV113" s="136">
        <v>466829.49944099999</v>
      </c>
      <c r="BW113" s="136">
        <v>0</v>
      </c>
      <c r="BX113" s="136">
        <v>0</v>
      </c>
      <c r="BY113" s="136">
        <v>0</v>
      </c>
      <c r="BZ113" s="136">
        <v>87004.29548700001</v>
      </c>
      <c r="CA113" s="112">
        <v>1</v>
      </c>
      <c r="CF113" s="62" t="s">
        <v>135</v>
      </c>
    </row>
    <row r="114" spans="1:84" ht="12" customHeight="1" x14ac:dyDescent="0.25">
      <c r="A114" s="126" t="e">
        <v>#REF!</v>
      </c>
      <c r="B114" s="62" t="s">
        <v>134</v>
      </c>
      <c r="C114" s="127">
        <v>3521.8</v>
      </c>
      <c r="D114" s="141">
        <v>3521.8</v>
      </c>
      <c r="E114" s="141">
        <v>0</v>
      </c>
      <c r="F114" s="141">
        <v>491.8</v>
      </c>
      <c r="G114" s="126" t="s">
        <v>44</v>
      </c>
      <c r="H114" s="129">
        <v>7</v>
      </c>
      <c r="I114" s="129" t="s">
        <v>21</v>
      </c>
      <c r="J114" s="131">
        <v>31</v>
      </c>
      <c r="K114" s="130">
        <v>5.0999999999999996</v>
      </c>
      <c r="L114" s="130">
        <v>6.59</v>
      </c>
      <c r="M114" s="130">
        <v>8.98</v>
      </c>
      <c r="N114" s="130">
        <v>6.92</v>
      </c>
      <c r="O114" s="130">
        <v>3.15</v>
      </c>
      <c r="P114" s="130">
        <v>0</v>
      </c>
      <c r="Q114" s="130">
        <v>0</v>
      </c>
      <c r="R114" s="130">
        <v>0.26</v>
      </c>
      <c r="S114" s="132">
        <v>40</v>
      </c>
      <c r="T114" s="132">
        <v>40</v>
      </c>
      <c r="U114" s="132">
        <v>2604.04</v>
      </c>
      <c r="V114" s="130">
        <v>195.98199600000001</v>
      </c>
      <c r="W114" s="132">
        <v>42.3</v>
      </c>
      <c r="X114" s="132">
        <v>2604.04</v>
      </c>
      <c r="Y114" s="130">
        <v>7.85</v>
      </c>
      <c r="Z114" s="133">
        <v>0</v>
      </c>
      <c r="AA114" s="130">
        <v>6.73</v>
      </c>
      <c r="AB114" s="130">
        <v>10.67</v>
      </c>
      <c r="AC114" s="130">
        <v>14</v>
      </c>
      <c r="AD114" s="131">
        <v>655054.80000000005</v>
      </c>
      <c r="AE114" s="130">
        <v>107767.08</v>
      </c>
      <c r="AF114" s="130">
        <v>139251.97200000001</v>
      </c>
      <c r="AG114" s="130">
        <v>189754.58400000003</v>
      </c>
      <c r="AH114" s="130">
        <v>146225.136</v>
      </c>
      <c r="AI114" s="130">
        <v>66562.02</v>
      </c>
      <c r="AJ114" s="130">
        <v>0</v>
      </c>
      <c r="AK114" s="130">
        <v>0</v>
      </c>
      <c r="AL114" s="130">
        <v>5494.0080000000007</v>
      </c>
      <c r="AN114" s="134">
        <v>33.17</v>
      </c>
      <c r="AO114" s="192">
        <v>13.89</v>
      </c>
      <c r="AP114" s="193"/>
      <c r="AQ114" s="134">
        <v>5.9</v>
      </c>
      <c r="AR114" s="134">
        <v>1.53</v>
      </c>
      <c r="AS114" s="134">
        <v>0.32</v>
      </c>
      <c r="AT114" s="134">
        <v>0.6</v>
      </c>
      <c r="AU114" s="134">
        <v>5.01</v>
      </c>
      <c r="AV114" s="134">
        <v>4.99</v>
      </c>
      <c r="AW114" s="134">
        <v>0</v>
      </c>
      <c r="AX114" s="134">
        <v>0</v>
      </c>
      <c r="AY114" s="134">
        <v>0</v>
      </c>
      <c r="AZ114" s="135">
        <v>0.93</v>
      </c>
      <c r="BA114" s="134">
        <v>37.581610000000005</v>
      </c>
      <c r="BB114" s="192">
        <v>15.737370000000004</v>
      </c>
      <c r="BC114" s="193">
        <v>0</v>
      </c>
      <c r="BD114" s="134">
        <v>6.6847000000000012</v>
      </c>
      <c r="BE114" s="134">
        <v>1.7334900000000002</v>
      </c>
      <c r="BF114" s="134">
        <v>0.36256000000000005</v>
      </c>
      <c r="BG114" s="134">
        <v>0.67980000000000007</v>
      </c>
      <c r="BH114" s="134">
        <v>5.6763300000000001</v>
      </c>
      <c r="BI114" s="134">
        <v>5.65367</v>
      </c>
      <c r="BJ114" s="134">
        <v>0</v>
      </c>
      <c r="BK114" s="134">
        <v>0</v>
      </c>
      <c r="BL114" s="134">
        <v>0</v>
      </c>
      <c r="BM114" s="135">
        <v>1.0536900000000002</v>
      </c>
      <c r="BN114" s="136">
        <v>1557185.3529800002</v>
      </c>
      <c r="BO114" s="194">
        <v>652074.30066000018</v>
      </c>
      <c r="BP114" s="194">
        <v>0</v>
      </c>
      <c r="BQ114" s="136">
        <v>276979.00460000004</v>
      </c>
      <c r="BR114" s="136">
        <v>71826.758820000003</v>
      </c>
      <c r="BS114" s="136">
        <v>15022.590080000002</v>
      </c>
      <c r="BT114" s="136">
        <v>28167.356400000004</v>
      </c>
      <c r="BU114" s="136">
        <v>235197.42594000002</v>
      </c>
      <c r="BV114" s="136">
        <v>234258.51406000002</v>
      </c>
      <c r="BW114" s="136">
        <v>0</v>
      </c>
      <c r="BX114" s="136">
        <v>0</v>
      </c>
      <c r="BY114" s="136">
        <v>0</v>
      </c>
      <c r="BZ114" s="136">
        <v>43659.402420000013</v>
      </c>
      <c r="CA114" s="112">
        <v>1</v>
      </c>
      <c r="CF114" s="62" t="s">
        <v>134</v>
      </c>
    </row>
    <row r="115" spans="1:84" ht="12" customHeight="1" x14ac:dyDescent="0.25">
      <c r="A115" s="126" t="e">
        <v>#REF!</v>
      </c>
      <c r="B115" s="62" t="s">
        <v>133</v>
      </c>
      <c r="C115" s="127">
        <v>3540.1</v>
      </c>
      <c r="D115" s="141">
        <v>3540.1</v>
      </c>
      <c r="E115" s="141">
        <v>0</v>
      </c>
      <c r="F115" s="141">
        <v>317.60000000000002</v>
      </c>
      <c r="G115" s="126" t="s">
        <v>44</v>
      </c>
      <c r="H115" s="129">
        <v>7</v>
      </c>
      <c r="I115" s="129" t="s">
        <v>21</v>
      </c>
      <c r="J115" s="131">
        <v>31</v>
      </c>
      <c r="K115" s="130">
        <v>5.0999999999999996</v>
      </c>
      <c r="L115" s="130">
        <v>6.59</v>
      </c>
      <c r="M115" s="130">
        <v>8.98</v>
      </c>
      <c r="N115" s="130">
        <v>6.92</v>
      </c>
      <c r="O115" s="130">
        <v>3.15</v>
      </c>
      <c r="P115" s="130">
        <v>0</v>
      </c>
      <c r="Q115" s="130">
        <v>0</v>
      </c>
      <c r="R115" s="130">
        <v>0.26</v>
      </c>
      <c r="S115" s="132">
        <v>40</v>
      </c>
      <c r="T115" s="132">
        <v>40</v>
      </c>
      <c r="U115" s="132">
        <v>2604.04</v>
      </c>
      <c r="V115" s="130">
        <v>195.98199600000001</v>
      </c>
      <c r="W115" s="132">
        <v>42.3</v>
      </c>
      <c r="X115" s="132">
        <v>2604.04</v>
      </c>
      <c r="Y115" s="130">
        <v>7.85</v>
      </c>
      <c r="Z115" s="133">
        <v>0</v>
      </c>
      <c r="AA115" s="130">
        <v>6.73</v>
      </c>
      <c r="AB115" s="130">
        <v>10.67</v>
      </c>
      <c r="AC115" s="130">
        <v>14</v>
      </c>
      <c r="AD115" s="131">
        <v>658458.6</v>
      </c>
      <c r="AE115" s="130">
        <v>108327.06</v>
      </c>
      <c r="AF115" s="130">
        <v>139975.554</v>
      </c>
      <c r="AG115" s="130">
        <v>190740.58800000002</v>
      </c>
      <c r="AH115" s="130">
        <v>146984.95199999999</v>
      </c>
      <c r="AI115" s="130">
        <v>66907.889999999985</v>
      </c>
      <c r="AJ115" s="130">
        <v>0</v>
      </c>
      <c r="AK115" s="130">
        <v>0</v>
      </c>
      <c r="AL115" s="130">
        <v>5522.5560000000005</v>
      </c>
      <c r="AN115" s="134">
        <v>33.17</v>
      </c>
      <c r="AO115" s="192">
        <v>13.89</v>
      </c>
      <c r="AP115" s="193"/>
      <c r="AQ115" s="134">
        <v>5.9</v>
      </c>
      <c r="AR115" s="134">
        <v>1.53</v>
      </c>
      <c r="AS115" s="134">
        <v>0.32</v>
      </c>
      <c r="AT115" s="134">
        <v>0.6</v>
      </c>
      <c r="AU115" s="134">
        <v>5.01</v>
      </c>
      <c r="AV115" s="134">
        <v>4.99</v>
      </c>
      <c r="AW115" s="134">
        <v>0</v>
      </c>
      <c r="AX115" s="134">
        <v>0</v>
      </c>
      <c r="AY115" s="134">
        <v>0</v>
      </c>
      <c r="AZ115" s="135">
        <v>0.93</v>
      </c>
      <c r="BA115" s="134">
        <v>37.581610000000005</v>
      </c>
      <c r="BB115" s="192">
        <v>15.737370000000004</v>
      </c>
      <c r="BC115" s="193">
        <v>0</v>
      </c>
      <c r="BD115" s="134">
        <v>6.6847000000000012</v>
      </c>
      <c r="BE115" s="134">
        <v>1.7334900000000002</v>
      </c>
      <c r="BF115" s="134">
        <v>0.36256000000000005</v>
      </c>
      <c r="BG115" s="134">
        <v>0.67980000000000007</v>
      </c>
      <c r="BH115" s="134">
        <v>5.6763300000000001</v>
      </c>
      <c r="BI115" s="134">
        <v>5.65367</v>
      </c>
      <c r="BJ115" s="134">
        <v>0</v>
      </c>
      <c r="BK115" s="134">
        <v>0</v>
      </c>
      <c r="BL115" s="134">
        <v>0</v>
      </c>
      <c r="BM115" s="135">
        <v>1.0536900000000002</v>
      </c>
      <c r="BN115" s="136">
        <v>1565276.8096100003</v>
      </c>
      <c r="BO115" s="194">
        <v>655462.61337000015</v>
      </c>
      <c r="BP115" s="194">
        <v>0</v>
      </c>
      <c r="BQ115" s="136">
        <v>278418.24470000004</v>
      </c>
      <c r="BR115" s="136">
        <v>72199.985489999992</v>
      </c>
      <c r="BS115" s="136">
        <v>15100.65056</v>
      </c>
      <c r="BT115" s="136">
        <v>28313.719800000003</v>
      </c>
      <c r="BU115" s="136">
        <v>236419.56032999998</v>
      </c>
      <c r="BV115" s="136">
        <v>235475.76967000001</v>
      </c>
      <c r="BW115" s="136">
        <v>0</v>
      </c>
      <c r="BX115" s="136">
        <v>0</v>
      </c>
      <c r="BY115" s="136">
        <v>0</v>
      </c>
      <c r="BZ115" s="136">
        <v>43886.265690000007</v>
      </c>
      <c r="CA115" s="112">
        <v>1</v>
      </c>
      <c r="CF115" s="62" t="s">
        <v>133</v>
      </c>
    </row>
    <row r="116" spans="1:84" ht="12" customHeight="1" x14ac:dyDescent="0.25">
      <c r="A116" s="126" t="e">
        <v>#REF!</v>
      </c>
      <c r="B116" s="62" t="s">
        <v>132</v>
      </c>
      <c r="C116" s="127">
        <v>3334.9</v>
      </c>
      <c r="D116" s="141">
        <v>3334.9</v>
      </c>
      <c r="E116" s="141">
        <v>0</v>
      </c>
      <c r="F116" s="141">
        <v>327.10000000000002</v>
      </c>
      <c r="G116" s="126" t="s">
        <v>44</v>
      </c>
      <c r="H116" s="129">
        <v>7</v>
      </c>
      <c r="I116" s="129" t="s">
        <v>21</v>
      </c>
      <c r="J116" s="131">
        <v>31</v>
      </c>
      <c r="K116" s="130">
        <v>5.0999999999999996</v>
      </c>
      <c r="L116" s="130">
        <v>6.59</v>
      </c>
      <c r="M116" s="130">
        <v>8.98</v>
      </c>
      <c r="N116" s="130">
        <v>6.92</v>
      </c>
      <c r="O116" s="130">
        <v>3.15</v>
      </c>
      <c r="P116" s="130">
        <v>0</v>
      </c>
      <c r="Q116" s="130">
        <v>0</v>
      </c>
      <c r="R116" s="130">
        <v>0.26</v>
      </c>
      <c r="S116" s="132">
        <v>40</v>
      </c>
      <c r="T116" s="132">
        <v>40</v>
      </c>
      <c r="U116" s="132">
        <v>2604.04</v>
      </c>
      <c r="V116" s="130">
        <v>195.98199600000001</v>
      </c>
      <c r="W116" s="132">
        <v>42.3</v>
      </c>
      <c r="X116" s="132">
        <v>2604.04</v>
      </c>
      <c r="Y116" s="130">
        <v>7.85</v>
      </c>
      <c r="Z116" s="133">
        <v>0</v>
      </c>
      <c r="AA116" s="130">
        <v>6.73</v>
      </c>
      <c r="AB116" s="130">
        <v>10.67</v>
      </c>
      <c r="AC116" s="130">
        <v>14</v>
      </c>
      <c r="AD116" s="131">
        <v>620291.4</v>
      </c>
      <c r="AE116" s="130">
        <v>102047.93999999999</v>
      </c>
      <c r="AF116" s="130">
        <v>131861.946</v>
      </c>
      <c r="AG116" s="130">
        <v>179684.41200000001</v>
      </c>
      <c r="AH116" s="130">
        <v>138465.04800000001</v>
      </c>
      <c r="AI116" s="130">
        <v>63029.61</v>
      </c>
      <c r="AJ116" s="130">
        <v>0</v>
      </c>
      <c r="AK116" s="130">
        <v>0</v>
      </c>
      <c r="AL116" s="130">
        <v>5202.4440000000004</v>
      </c>
      <c r="AN116" s="134">
        <v>33.17</v>
      </c>
      <c r="AO116" s="192">
        <v>13.89</v>
      </c>
      <c r="AP116" s="193"/>
      <c r="AQ116" s="134">
        <v>5.9</v>
      </c>
      <c r="AR116" s="134">
        <v>1.53</v>
      </c>
      <c r="AS116" s="134">
        <v>0.32</v>
      </c>
      <c r="AT116" s="134">
        <v>0.6</v>
      </c>
      <c r="AU116" s="134">
        <v>5.01</v>
      </c>
      <c r="AV116" s="134">
        <v>4.99</v>
      </c>
      <c r="AW116" s="134">
        <v>0</v>
      </c>
      <c r="AX116" s="134">
        <v>0</v>
      </c>
      <c r="AY116" s="134">
        <v>0</v>
      </c>
      <c r="AZ116" s="135">
        <v>0.93</v>
      </c>
      <c r="BA116" s="134">
        <v>37.581610000000005</v>
      </c>
      <c r="BB116" s="192">
        <v>15.737370000000004</v>
      </c>
      <c r="BC116" s="193">
        <v>0</v>
      </c>
      <c r="BD116" s="134">
        <v>6.6847000000000012</v>
      </c>
      <c r="BE116" s="134">
        <v>1.7334900000000002</v>
      </c>
      <c r="BF116" s="134">
        <v>0.36256000000000005</v>
      </c>
      <c r="BG116" s="134">
        <v>0.67980000000000007</v>
      </c>
      <c r="BH116" s="134">
        <v>5.6763300000000001</v>
      </c>
      <c r="BI116" s="134">
        <v>5.65367</v>
      </c>
      <c r="BJ116" s="134">
        <v>0</v>
      </c>
      <c r="BK116" s="134">
        <v>0</v>
      </c>
      <c r="BL116" s="134">
        <v>0</v>
      </c>
      <c r="BM116" s="135">
        <v>1.0536900000000002</v>
      </c>
      <c r="BN116" s="136">
        <v>1474546.3778900001</v>
      </c>
      <c r="BO116" s="194">
        <v>617469.0741300002</v>
      </c>
      <c r="BP116" s="194">
        <v>0</v>
      </c>
      <c r="BQ116" s="136">
        <v>262279.88030000002</v>
      </c>
      <c r="BR116" s="136">
        <v>68014.952010000008</v>
      </c>
      <c r="BS116" s="136">
        <v>14225.34944</v>
      </c>
      <c r="BT116" s="136">
        <v>26672.530200000005</v>
      </c>
      <c r="BU116" s="136">
        <v>222715.62716999999</v>
      </c>
      <c r="BV116" s="136">
        <v>221826.54283000002</v>
      </c>
      <c r="BW116" s="136">
        <v>0</v>
      </c>
      <c r="BX116" s="136">
        <v>0</v>
      </c>
      <c r="BY116" s="136">
        <v>0</v>
      </c>
      <c r="BZ116" s="136">
        <v>41342.421810000007</v>
      </c>
      <c r="CA116" s="112">
        <v>1</v>
      </c>
      <c r="CF116" s="62" t="s">
        <v>132</v>
      </c>
    </row>
    <row r="117" spans="1:84" ht="12" customHeight="1" x14ac:dyDescent="0.25">
      <c r="A117" s="126" t="e">
        <v>#REF!</v>
      </c>
      <c r="B117" s="62" t="s">
        <v>131</v>
      </c>
      <c r="C117" s="127">
        <v>3185.2</v>
      </c>
      <c r="D117" s="141">
        <v>3185.2</v>
      </c>
      <c r="E117" s="141">
        <v>0</v>
      </c>
      <c r="F117" s="141">
        <v>255.5</v>
      </c>
      <c r="G117" s="126" t="s">
        <v>44</v>
      </c>
      <c r="H117" s="129">
        <v>7</v>
      </c>
      <c r="I117" s="129" t="s">
        <v>21</v>
      </c>
      <c r="J117" s="131">
        <v>31</v>
      </c>
      <c r="K117" s="130">
        <v>5.0999999999999996</v>
      </c>
      <c r="L117" s="130">
        <v>6.59</v>
      </c>
      <c r="M117" s="130">
        <v>8.98</v>
      </c>
      <c r="N117" s="130">
        <v>6.92</v>
      </c>
      <c r="O117" s="130">
        <v>3.15</v>
      </c>
      <c r="P117" s="130">
        <v>0</v>
      </c>
      <c r="Q117" s="130">
        <v>0</v>
      </c>
      <c r="R117" s="130">
        <v>0.26</v>
      </c>
      <c r="S117" s="132">
        <v>40</v>
      </c>
      <c r="T117" s="132">
        <v>40</v>
      </c>
      <c r="U117" s="132">
        <v>2604.04</v>
      </c>
      <c r="V117" s="130">
        <v>195.98199600000001</v>
      </c>
      <c r="W117" s="132">
        <v>42.3</v>
      </c>
      <c r="X117" s="132">
        <v>2604.04</v>
      </c>
      <c r="Y117" s="130">
        <v>7.85</v>
      </c>
      <c r="Z117" s="133">
        <v>0</v>
      </c>
      <c r="AA117" s="130">
        <v>6.73</v>
      </c>
      <c r="AB117" s="130">
        <v>10.67</v>
      </c>
      <c r="AC117" s="130">
        <v>14</v>
      </c>
      <c r="AD117" s="131">
        <v>592447.19999999995</v>
      </c>
      <c r="AE117" s="130">
        <v>97467.12</v>
      </c>
      <c r="AF117" s="130">
        <v>125942.80799999999</v>
      </c>
      <c r="AG117" s="130">
        <v>171618.576</v>
      </c>
      <c r="AH117" s="130">
        <v>132249.50399999999</v>
      </c>
      <c r="AI117" s="130">
        <v>60200.28</v>
      </c>
      <c r="AJ117" s="130">
        <v>0</v>
      </c>
      <c r="AK117" s="130">
        <v>0</v>
      </c>
      <c r="AL117" s="130">
        <v>4968.9119999999994</v>
      </c>
      <c r="AN117" s="134">
        <v>33.17</v>
      </c>
      <c r="AO117" s="192">
        <v>13.89</v>
      </c>
      <c r="AP117" s="193"/>
      <c r="AQ117" s="134">
        <v>5.9</v>
      </c>
      <c r="AR117" s="134">
        <v>1.53</v>
      </c>
      <c r="AS117" s="134">
        <v>0.32</v>
      </c>
      <c r="AT117" s="134">
        <v>0.6</v>
      </c>
      <c r="AU117" s="134">
        <v>5.01</v>
      </c>
      <c r="AV117" s="134">
        <v>4.99</v>
      </c>
      <c r="AW117" s="134">
        <v>0</v>
      </c>
      <c r="AX117" s="134">
        <v>0</v>
      </c>
      <c r="AY117" s="134">
        <v>0</v>
      </c>
      <c r="AZ117" s="135">
        <v>0.93</v>
      </c>
      <c r="BA117" s="134">
        <v>37.581610000000005</v>
      </c>
      <c r="BB117" s="192">
        <v>15.737370000000004</v>
      </c>
      <c r="BC117" s="193">
        <v>0</v>
      </c>
      <c r="BD117" s="134">
        <v>6.6847000000000012</v>
      </c>
      <c r="BE117" s="134">
        <v>1.7334900000000002</v>
      </c>
      <c r="BF117" s="134">
        <v>0.36256000000000005</v>
      </c>
      <c r="BG117" s="134">
        <v>0.67980000000000007</v>
      </c>
      <c r="BH117" s="134">
        <v>5.6763300000000001</v>
      </c>
      <c r="BI117" s="134">
        <v>5.65367</v>
      </c>
      <c r="BJ117" s="134">
        <v>0</v>
      </c>
      <c r="BK117" s="134">
        <v>0</v>
      </c>
      <c r="BL117" s="134">
        <v>0</v>
      </c>
      <c r="BM117" s="135">
        <v>1.0536900000000002</v>
      </c>
      <c r="BN117" s="136">
        <v>1408355.6097200001</v>
      </c>
      <c r="BO117" s="194">
        <v>589751.56524000014</v>
      </c>
      <c r="BP117" s="194">
        <v>0</v>
      </c>
      <c r="BQ117" s="136">
        <v>250506.42439999999</v>
      </c>
      <c r="BR117" s="136">
        <v>64961.835479999994</v>
      </c>
      <c r="BS117" s="136">
        <v>13586.789119999999</v>
      </c>
      <c r="BT117" s="136">
        <v>25475.229600000002</v>
      </c>
      <c r="BU117" s="136">
        <v>212718.16715999998</v>
      </c>
      <c r="BV117" s="136">
        <v>211868.99283999999</v>
      </c>
      <c r="BW117" s="136">
        <v>0</v>
      </c>
      <c r="BX117" s="136">
        <v>0</v>
      </c>
      <c r="BY117" s="136">
        <v>0</v>
      </c>
      <c r="BZ117" s="136">
        <v>39486.605880000003</v>
      </c>
      <c r="CA117" s="112">
        <v>1</v>
      </c>
      <c r="CF117" s="62" t="s">
        <v>131</v>
      </c>
    </row>
    <row r="118" spans="1:84" ht="12" customHeight="1" x14ac:dyDescent="0.25">
      <c r="A118" s="126" t="e">
        <v>#REF!</v>
      </c>
      <c r="B118" s="62" t="s">
        <v>130</v>
      </c>
      <c r="C118" s="127">
        <v>6130.9800000000005</v>
      </c>
      <c r="D118" s="141">
        <v>5060.8</v>
      </c>
      <c r="E118" s="141">
        <v>1070.18</v>
      </c>
      <c r="F118" s="141">
        <v>1137.2</v>
      </c>
      <c r="G118" s="126" t="s">
        <v>44</v>
      </c>
      <c r="H118" s="129">
        <v>1</v>
      </c>
      <c r="I118" s="129" t="s">
        <v>21</v>
      </c>
      <c r="J118" s="131">
        <v>44.8</v>
      </c>
      <c r="K118" s="130">
        <v>5.0999999999999996</v>
      </c>
      <c r="L118" s="130">
        <v>8.6300000000000008</v>
      </c>
      <c r="M118" s="130">
        <v>13.43</v>
      </c>
      <c r="N118" s="130">
        <v>6.91</v>
      </c>
      <c r="O118" s="130">
        <v>3.15</v>
      </c>
      <c r="P118" s="130">
        <v>1.81</v>
      </c>
      <c r="Q118" s="130">
        <v>5.77</v>
      </c>
      <c r="R118" s="130">
        <v>0</v>
      </c>
      <c r="S118" s="132">
        <v>40</v>
      </c>
      <c r="T118" s="132">
        <v>40</v>
      </c>
      <c r="U118" s="132">
        <v>2604.04</v>
      </c>
      <c r="V118" s="130">
        <v>195.98199600000001</v>
      </c>
      <c r="W118" s="132">
        <v>42.3</v>
      </c>
      <c r="X118" s="132">
        <v>2604.04</v>
      </c>
      <c r="Y118" s="130">
        <v>0</v>
      </c>
      <c r="Z118" s="133">
        <v>0</v>
      </c>
      <c r="AA118" s="130">
        <v>5.05</v>
      </c>
      <c r="AB118" s="130">
        <v>10.67</v>
      </c>
      <c r="AC118" s="130">
        <v>14</v>
      </c>
      <c r="AD118" s="131">
        <v>1648007.4239999999</v>
      </c>
      <c r="AE118" s="130">
        <v>187607.98800000001</v>
      </c>
      <c r="AF118" s="130">
        <v>317462.14440000005</v>
      </c>
      <c r="AG118" s="130">
        <v>494034.36840000004</v>
      </c>
      <c r="AH118" s="130">
        <v>254190.43080000003</v>
      </c>
      <c r="AI118" s="130">
        <v>115875.522</v>
      </c>
      <c r="AJ118" s="130">
        <v>66582.442800000019</v>
      </c>
      <c r="AK118" s="130">
        <v>212254.5276</v>
      </c>
      <c r="AL118" s="130">
        <v>0</v>
      </c>
      <c r="AN118" s="134">
        <v>48.16</v>
      </c>
      <c r="AO118" s="192">
        <v>18.649999999999999</v>
      </c>
      <c r="AP118" s="193"/>
      <c r="AQ118" s="134">
        <v>7.16</v>
      </c>
      <c r="AR118" s="134">
        <v>1.53</v>
      </c>
      <c r="AS118" s="134">
        <v>0.32</v>
      </c>
      <c r="AT118" s="134">
        <v>0.87</v>
      </c>
      <c r="AU118" s="134">
        <v>5.01</v>
      </c>
      <c r="AV118" s="134">
        <v>4.99</v>
      </c>
      <c r="AW118" s="134">
        <v>2.7</v>
      </c>
      <c r="AX118" s="134">
        <v>6.46</v>
      </c>
      <c r="AY118" s="134">
        <v>0.47</v>
      </c>
      <c r="AZ118" s="135">
        <v>0</v>
      </c>
      <c r="BA118" s="134">
        <v>54.565279999999994</v>
      </c>
      <c r="BB118" s="192">
        <v>21.130449999999996</v>
      </c>
      <c r="BC118" s="193">
        <v>0</v>
      </c>
      <c r="BD118" s="134">
        <v>8.1122800000000002</v>
      </c>
      <c r="BE118" s="134">
        <v>1.7334900000000002</v>
      </c>
      <c r="BF118" s="134">
        <v>0.36255999999999999</v>
      </c>
      <c r="BG118" s="134">
        <v>0.98570999999999998</v>
      </c>
      <c r="BH118" s="134">
        <v>5.6763299999999992</v>
      </c>
      <c r="BI118" s="134">
        <v>5.6536700000000009</v>
      </c>
      <c r="BJ118" s="134">
        <v>3.0591000000000004</v>
      </c>
      <c r="BK118" s="134">
        <v>7.3191800000000002</v>
      </c>
      <c r="BL118" s="134">
        <v>0.53250999999999993</v>
      </c>
      <c r="BM118" s="135">
        <v>0</v>
      </c>
      <c r="BN118" s="136">
        <v>3935922.3973440002</v>
      </c>
      <c r="BO118" s="194">
        <v>1524189.21741</v>
      </c>
      <c r="BP118" s="194">
        <v>0</v>
      </c>
      <c r="BQ118" s="136">
        <v>585157.89794400008</v>
      </c>
      <c r="BR118" s="136">
        <v>125040.724002</v>
      </c>
      <c r="BS118" s="136">
        <v>26152.308288000004</v>
      </c>
      <c r="BT118" s="136">
        <v>71101.588157999999</v>
      </c>
      <c r="BU118" s="136">
        <v>409447.076634</v>
      </c>
      <c r="BV118" s="136">
        <v>407812.55736600014</v>
      </c>
      <c r="BW118" s="136">
        <v>220660.10118000006</v>
      </c>
      <c r="BX118" s="136">
        <v>527949.7235640001</v>
      </c>
      <c r="BY118" s="136">
        <v>38411.202797999991</v>
      </c>
      <c r="BZ118" s="136">
        <v>0</v>
      </c>
      <c r="CA118" s="112">
        <v>1</v>
      </c>
      <c r="CF118" s="62" t="s">
        <v>130</v>
      </c>
    </row>
    <row r="119" spans="1:84" ht="12" customHeight="1" x14ac:dyDescent="0.25">
      <c r="A119" s="126" t="e">
        <v>#REF!</v>
      </c>
      <c r="B119" s="62" t="s">
        <v>129</v>
      </c>
      <c r="C119" s="127">
        <v>3498.95</v>
      </c>
      <c r="D119" s="141">
        <v>3498.95</v>
      </c>
      <c r="E119" s="141">
        <v>0</v>
      </c>
      <c r="F119" s="141">
        <v>384</v>
      </c>
      <c r="G119" s="126" t="s">
        <v>53</v>
      </c>
      <c r="H119" s="129">
        <v>7</v>
      </c>
      <c r="I119" s="129" t="s">
        <v>21</v>
      </c>
      <c r="J119" s="131">
        <v>31</v>
      </c>
      <c r="K119" s="130">
        <v>5.0999999999999996</v>
      </c>
      <c r="L119" s="130">
        <v>6.59</v>
      </c>
      <c r="M119" s="130">
        <v>8.98</v>
      </c>
      <c r="N119" s="130">
        <v>6.92</v>
      </c>
      <c r="O119" s="130">
        <v>3.15</v>
      </c>
      <c r="P119" s="130">
        <v>0</v>
      </c>
      <c r="Q119" s="130">
        <v>0</v>
      </c>
      <c r="R119" s="130">
        <v>0.26</v>
      </c>
      <c r="S119" s="132">
        <v>40</v>
      </c>
      <c r="T119" s="132">
        <v>40</v>
      </c>
      <c r="U119" s="132">
        <v>2604.04</v>
      </c>
      <c r="V119" s="130">
        <v>195.98199600000001</v>
      </c>
      <c r="W119" s="132">
        <v>42.3</v>
      </c>
      <c r="X119" s="132">
        <v>2604.04</v>
      </c>
      <c r="Y119" s="130">
        <v>7.85</v>
      </c>
      <c r="Z119" s="133">
        <v>0</v>
      </c>
      <c r="AA119" s="130">
        <v>6.73</v>
      </c>
      <c r="AB119" s="130">
        <v>10.67</v>
      </c>
      <c r="AC119" s="130">
        <v>14</v>
      </c>
      <c r="AD119" s="131">
        <v>650804.69999999995</v>
      </c>
      <c r="AE119" s="130">
        <v>107067.86999999998</v>
      </c>
      <c r="AF119" s="130">
        <v>138348.48300000001</v>
      </c>
      <c r="AG119" s="130">
        <v>188523.42600000001</v>
      </c>
      <c r="AH119" s="130">
        <v>145276.40399999998</v>
      </c>
      <c r="AI119" s="130">
        <v>66130.154999999999</v>
      </c>
      <c r="AJ119" s="130">
        <v>0</v>
      </c>
      <c r="AK119" s="130">
        <v>0</v>
      </c>
      <c r="AL119" s="130">
        <v>5458.3620000000001</v>
      </c>
      <c r="AN119" s="134">
        <v>33.17</v>
      </c>
      <c r="AO119" s="192">
        <v>13.89</v>
      </c>
      <c r="AP119" s="193"/>
      <c r="AQ119" s="134">
        <v>5.9</v>
      </c>
      <c r="AR119" s="134">
        <v>1.53</v>
      </c>
      <c r="AS119" s="134">
        <v>0.32</v>
      </c>
      <c r="AT119" s="134">
        <v>0.6</v>
      </c>
      <c r="AU119" s="134">
        <v>5.01</v>
      </c>
      <c r="AV119" s="134">
        <v>4.99</v>
      </c>
      <c r="AW119" s="134">
        <v>0</v>
      </c>
      <c r="AX119" s="134">
        <v>0</v>
      </c>
      <c r="AY119" s="134">
        <v>0</v>
      </c>
      <c r="AZ119" s="135">
        <v>0.93</v>
      </c>
      <c r="BA119" s="134">
        <v>37.581610000000005</v>
      </c>
      <c r="BB119" s="192">
        <v>15.737370000000004</v>
      </c>
      <c r="BC119" s="193">
        <v>0</v>
      </c>
      <c r="BD119" s="134">
        <v>6.6847000000000012</v>
      </c>
      <c r="BE119" s="134">
        <v>1.7334900000000002</v>
      </c>
      <c r="BF119" s="134">
        <v>0.36256000000000005</v>
      </c>
      <c r="BG119" s="134">
        <v>0.67980000000000007</v>
      </c>
      <c r="BH119" s="134">
        <v>5.6763300000000001</v>
      </c>
      <c r="BI119" s="134">
        <v>5.65367</v>
      </c>
      <c r="BJ119" s="134">
        <v>0</v>
      </c>
      <c r="BK119" s="134">
        <v>0</v>
      </c>
      <c r="BL119" s="134">
        <v>0</v>
      </c>
      <c r="BM119" s="135">
        <v>1.0536900000000002</v>
      </c>
      <c r="BN119" s="136">
        <v>1547082.0860949999</v>
      </c>
      <c r="BO119" s="194">
        <v>647843.53861500008</v>
      </c>
      <c r="BP119" s="194">
        <v>0</v>
      </c>
      <c r="BQ119" s="136">
        <v>275181.92064999999</v>
      </c>
      <c r="BR119" s="136">
        <v>71360.735354999997</v>
      </c>
      <c r="BS119" s="136">
        <v>14925.12112</v>
      </c>
      <c r="BT119" s="136">
        <v>27984.602100000004</v>
      </c>
      <c r="BU119" s="136">
        <v>233671.42753499997</v>
      </c>
      <c r="BV119" s="136">
        <v>232738.60746499998</v>
      </c>
      <c r="BW119" s="136">
        <v>0</v>
      </c>
      <c r="BX119" s="136">
        <v>0</v>
      </c>
      <c r="BY119" s="136">
        <v>0</v>
      </c>
      <c r="BZ119" s="136">
        <v>43376.133255000008</v>
      </c>
      <c r="CA119" s="112">
        <v>1</v>
      </c>
      <c r="CF119" s="62" t="s">
        <v>129</v>
      </c>
    </row>
    <row r="120" spans="1:84" ht="12" customHeight="1" x14ac:dyDescent="0.25">
      <c r="A120" s="126" t="e">
        <v>#REF!</v>
      </c>
      <c r="B120" s="62" t="s">
        <v>128</v>
      </c>
      <c r="C120" s="127">
        <v>3162.6</v>
      </c>
      <c r="D120" s="141">
        <v>3162.6</v>
      </c>
      <c r="E120" s="141">
        <v>0</v>
      </c>
      <c r="F120" s="141">
        <v>297.60000000000002</v>
      </c>
      <c r="G120" s="126" t="s">
        <v>53</v>
      </c>
      <c r="H120" s="129">
        <v>7</v>
      </c>
      <c r="I120" s="129" t="s">
        <v>21</v>
      </c>
      <c r="J120" s="131">
        <v>31</v>
      </c>
      <c r="K120" s="130">
        <v>5.0999999999999996</v>
      </c>
      <c r="L120" s="130">
        <v>6.59</v>
      </c>
      <c r="M120" s="130">
        <v>8.98</v>
      </c>
      <c r="N120" s="130">
        <v>6.92</v>
      </c>
      <c r="O120" s="130">
        <v>3.15</v>
      </c>
      <c r="P120" s="130">
        <v>0</v>
      </c>
      <c r="Q120" s="130">
        <v>0</v>
      </c>
      <c r="R120" s="130">
        <v>0.26</v>
      </c>
      <c r="S120" s="132">
        <v>40</v>
      </c>
      <c r="T120" s="132">
        <v>40</v>
      </c>
      <c r="U120" s="132">
        <v>2604.04</v>
      </c>
      <c r="V120" s="130">
        <v>195.98199600000001</v>
      </c>
      <c r="W120" s="132">
        <v>42.3</v>
      </c>
      <c r="X120" s="132">
        <v>2604.04</v>
      </c>
      <c r="Y120" s="130">
        <v>7.85</v>
      </c>
      <c r="Z120" s="133">
        <v>0</v>
      </c>
      <c r="AA120" s="130">
        <v>6.73</v>
      </c>
      <c r="AB120" s="130">
        <v>10.67</v>
      </c>
      <c r="AC120" s="130">
        <v>14</v>
      </c>
      <c r="AD120" s="131">
        <v>588243.6</v>
      </c>
      <c r="AE120" s="130">
        <v>96775.56</v>
      </c>
      <c r="AF120" s="130">
        <v>125049.204</v>
      </c>
      <c r="AG120" s="130">
        <v>170400.88800000001</v>
      </c>
      <c r="AH120" s="130">
        <v>131311.152</v>
      </c>
      <c r="AI120" s="130">
        <v>59773.139999999992</v>
      </c>
      <c r="AJ120" s="130">
        <v>0</v>
      </c>
      <c r="AK120" s="130">
        <v>0</v>
      </c>
      <c r="AL120" s="130">
        <v>4933.6559999999999</v>
      </c>
      <c r="AN120" s="134">
        <v>33.17</v>
      </c>
      <c r="AO120" s="192">
        <v>13.89</v>
      </c>
      <c r="AP120" s="193"/>
      <c r="AQ120" s="134">
        <v>5.9</v>
      </c>
      <c r="AR120" s="134">
        <v>1.53</v>
      </c>
      <c r="AS120" s="134">
        <v>0.32</v>
      </c>
      <c r="AT120" s="134">
        <v>0.6</v>
      </c>
      <c r="AU120" s="134">
        <v>5.01</v>
      </c>
      <c r="AV120" s="134">
        <v>4.99</v>
      </c>
      <c r="AW120" s="134">
        <v>0</v>
      </c>
      <c r="AX120" s="134">
        <v>0</v>
      </c>
      <c r="AY120" s="134">
        <v>0</v>
      </c>
      <c r="AZ120" s="135">
        <v>0.93</v>
      </c>
      <c r="BA120" s="134">
        <v>37.581610000000005</v>
      </c>
      <c r="BB120" s="192">
        <v>15.737370000000004</v>
      </c>
      <c r="BC120" s="193">
        <v>0</v>
      </c>
      <c r="BD120" s="134">
        <v>6.6847000000000012</v>
      </c>
      <c r="BE120" s="134">
        <v>1.7334900000000002</v>
      </c>
      <c r="BF120" s="134">
        <v>0.36256000000000005</v>
      </c>
      <c r="BG120" s="134">
        <v>0.67980000000000007</v>
      </c>
      <c r="BH120" s="134">
        <v>5.6763300000000001</v>
      </c>
      <c r="BI120" s="134">
        <v>5.65367</v>
      </c>
      <c r="BJ120" s="134">
        <v>0</v>
      </c>
      <c r="BK120" s="134">
        <v>0</v>
      </c>
      <c r="BL120" s="134">
        <v>0</v>
      </c>
      <c r="BM120" s="135">
        <v>1.0536900000000002</v>
      </c>
      <c r="BN120" s="136">
        <v>1398362.8818600001</v>
      </c>
      <c r="BO120" s="194">
        <v>585567.09162000008</v>
      </c>
      <c r="BP120" s="194">
        <v>0</v>
      </c>
      <c r="BQ120" s="136">
        <v>248729.00220000002</v>
      </c>
      <c r="BR120" s="136">
        <v>64500.910739999999</v>
      </c>
      <c r="BS120" s="136">
        <v>13490.386559999999</v>
      </c>
      <c r="BT120" s="136">
        <v>25294.474800000004</v>
      </c>
      <c r="BU120" s="136">
        <v>211208.86457999999</v>
      </c>
      <c r="BV120" s="136">
        <v>210365.71541999999</v>
      </c>
      <c r="BW120" s="136">
        <v>0</v>
      </c>
      <c r="BX120" s="136">
        <v>0</v>
      </c>
      <c r="BY120" s="136">
        <v>0</v>
      </c>
      <c r="BZ120" s="136">
        <v>39206.435940000003</v>
      </c>
      <c r="CA120" s="112">
        <v>1</v>
      </c>
      <c r="CF120" s="62" t="s">
        <v>128</v>
      </c>
    </row>
    <row r="121" spans="1:84" ht="12" customHeight="1" x14ac:dyDescent="0.25">
      <c r="A121" s="126" t="e">
        <v>#REF!</v>
      </c>
      <c r="B121" s="62" t="s">
        <v>127</v>
      </c>
      <c r="C121" s="127">
        <v>3544.3</v>
      </c>
      <c r="D121" s="141">
        <v>3544.3</v>
      </c>
      <c r="E121" s="141">
        <v>0</v>
      </c>
      <c r="F121" s="141">
        <v>310</v>
      </c>
      <c r="G121" s="126" t="s">
        <v>53</v>
      </c>
      <c r="H121" s="129">
        <v>7</v>
      </c>
      <c r="I121" s="129" t="s">
        <v>21</v>
      </c>
      <c r="J121" s="131">
        <v>31</v>
      </c>
      <c r="K121" s="130">
        <v>5.0999999999999996</v>
      </c>
      <c r="L121" s="130">
        <v>6.59</v>
      </c>
      <c r="M121" s="130">
        <v>8.98</v>
      </c>
      <c r="N121" s="130">
        <v>6.92</v>
      </c>
      <c r="O121" s="130">
        <v>3.15</v>
      </c>
      <c r="P121" s="130">
        <v>0</v>
      </c>
      <c r="Q121" s="130">
        <v>0</v>
      </c>
      <c r="R121" s="130">
        <v>0.26</v>
      </c>
      <c r="S121" s="132">
        <v>40</v>
      </c>
      <c r="T121" s="132">
        <v>40</v>
      </c>
      <c r="U121" s="132">
        <v>2604.04</v>
      </c>
      <c r="V121" s="130">
        <v>195.98199600000001</v>
      </c>
      <c r="W121" s="132">
        <v>42.3</v>
      </c>
      <c r="X121" s="132">
        <v>2604.04</v>
      </c>
      <c r="Y121" s="130">
        <v>7.85</v>
      </c>
      <c r="Z121" s="133">
        <v>0</v>
      </c>
      <c r="AA121" s="130">
        <v>6.73</v>
      </c>
      <c r="AB121" s="130">
        <v>10.67</v>
      </c>
      <c r="AC121" s="130">
        <v>14</v>
      </c>
      <c r="AD121" s="131">
        <v>659239.80000000005</v>
      </c>
      <c r="AE121" s="130">
        <v>108455.58</v>
      </c>
      <c r="AF121" s="130">
        <v>140141.622</v>
      </c>
      <c r="AG121" s="130">
        <v>190966.88400000002</v>
      </c>
      <c r="AH121" s="130">
        <v>147159.33600000001</v>
      </c>
      <c r="AI121" s="130">
        <v>66987.27</v>
      </c>
      <c r="AJ121" s="130">
        <v>0</v>
      </c>
      <c r="AK121" s="130">
        <v>0</v>
      </c>
      <c r="AL121" s="130">
        <v>5529.1080000000002</v>
      </c>
      <c r="AN121" s="134">
        <v>33.17</v>
      </c>
      <c r="AO121" s="192">
        <v>13.89</v>
      </c>
      <c r="AP121" s="193"/>
      <c r="AQ121" s="134">
        <v>5.9</v>
      </c>
      <c r="AR121" s="134">
        <v>1.53</v>
      </c>
      <c r="AS121" s="134">
        <v>0.32</v>
      </c>
      <c r="AT121" s="134">
        <v>0.6</v>
      </c>
      <c r="AU121" s="134">
        <v>5.01</v>
      </c>
      <c r="AV121" s="134">
        <v>4.99</v>
      </c>
      <c r="AW121" s="134">
        <v>0</v>
      </c>
      <c r="AX121" s="134">
        <v>0</v>
      </c>
      <c r="AY121" s="134">
        <v>0</v>
      </c>
      <c r="AZ121" s="135">
        <v>0.93</v>
      </c>
      <c r="BA121" s="134">
        <v>37.581610000000005</v>
      </c>
      <c r="BB121" s="192">
        <v>15.737370000000004</v>
      </c>
      <c r="BC121" s="193">
        <v>0</v>
      </c>
      <c r="BD121" s="134">
        <v>6.6847000000000012</v>
      </c>
      <c r="BE121" s="134">
        <v>1.7334900000000002</v>
      </c>
      <c r="BF121" s="134">
        <v>0.36256000000000005</v>
      </c>
      <c r="BG121" s="134">
        <v>0.67980000000000007</v>
      </c>
      <c r="BH121" s="134">
        <v>5.6763300000000001</v>
      </c>
      <c r="BI121" s="134">
        <v>5.65367</v>
      </c>
      <c r="BJ121" s="134">
        <v>0</v>
      </c>
      <c r="BK121" s="134">
        <v>0</v>
      </c>
      <c r="BL121" s="134">
        <v>0</v>
      </c>
      <c r="BM121" s="135">
        <v>1.0536900000000002</v>
      </c>
      <c r="BN121" s="136">
        <v>1567133.8652300003</v>
      </c>
      <c r="BO121" s="194">
        <v>656240.25891000021</v>
      </c>
      <c r="BP121" s="194">
        <v>0</v>
      </c>
      <c r="BQ121" s="136">
        <v>278748.56210000004</v>
      </c>
      <c r="BR121" s="136">
        <v>72285.644070000009</v>
      </c>
      <c r="BS121" s="136">
        <v>15118.566080000001</v>
      </c>
      <c r="BT121" s="136">
        <v>28347.311400000006</v>
      </c>
      <c r="BU121" s="136">
        <v>236700.05019000001</v>
      </c>
      <c r="BV121" s="136">
        <v>235755.13981000002</v>
      </c>
      <c r="BW121" s="136">
        <v>0</v>
      </c>
      <c r="BX121" s="136">
        <v>0</v>
      </c>
      <c r="BY121" s="136">
        <v>0</v>
      </c>
      <c r="BZ121" s="136">
        <v>43938.332670000011</v>
      </c>
      <c r="CA121" s="112">
        <v>1</v>
      </c>
      <c r="CF121" s="62" t="s">
        <v>127</v>
      </c>
    </row>
    <row r="122" spans="1:84" ht="12" customHeight="1" x14ac:dyDescent="0.25">
      <c r="A122" s="126" t="e">
        <v>#REF!</v>
      </c>
      <c r="B122" s="62" t="s">
        <v>126</v>
      </c>
      <c r="C122" s="127">
        <v>3332.0000000000005</v>
      </c>
      <c r="D122" s="141">
        <v>3332.0000000000005</v>
      </c>
      <c r="E122" s="141">
        <v>0</v>
      </c>
      <c r="F122" s="141">
        <v>246</v>
      </c>
      <c r="G122" s="126" t="s">
        <v>42</v>
      </c>
      <c r="H122" s="129">
        <v>7</v>
      </c>
      <c r="I122" s="129" t="s">
        <v>21</v>
      </c>
      <c r="J122" s="131">
        <v>31</v>
      </c>
      <c r="K122" s="130">
        <v>5.0999999999999996</v>
      </c>
      <c r="L122" s="130">
        <v>6.59</v>
      </c>
      <c r="M122" s="130">
        <v>8.98</v>
      </c>
      <c r="N122" s="130">
        <v>6.92</v>
      </c>
      <c r="O122" s="130">
        <v>3.15</v>
      </c>
      <c r="P122" s="130">
        <v>0</v>
      </c>
      <c r="Q122" s="130">
        <v>0</v>
      </c>
      <c r="R122" s="130">
        <v>0.26</v>
      </c>
      <c r="S122" s="132">
        <v>40</v>
      </c>
      <c r="T122" s="132">
        <v>40</v>
      </c>
      <c r="U122" s="132">
        <v>2604.04</v>
      </c>
      <c r="V122" s="130">
        <v>195.98199600000001</v>
      </c>
      <c r="W122" s="132">
        <v>42.3</v>
      </c>
      <c r="X122" s="132">
        <v>2604.04</v>
      </c>
      <c r="Y122" s="130">
        <v>7.85</v>
      </c>
      <c r="Z122" s="133">
        <v>0</v>
      </c>
      <c r="AA122" s="130">
        <v>6.73</v>
      </c>
      <c r="AB122" s="130">
        <v>10.67</v>
      </c>
      <c r="AC122" s="130">
        <v>14</v>
      </c>
      <c r="AD122" s="131">
        <v>619752.00000000012</v>
      </c>
      <c r="AE122" s="130">
        <v>101959.20000000001</v>
      </c>
      <c r="AF122" s="130">
        <v>131747.28</v>
      </c>
      <c r="AG122" s="130">
        <v>179528.16000000003</v>
      </c>
      <c r="AH122" s="130">
        <v>138344.64000000001</v>
      </c>
      <c r="AI122" s="130">
        <v>62974.8</v>
      </c>
      <c r="AJ122" s="130">
        <v>0</v>
      </c>
      <c r="AK122" s="130">
        <v>0</v>
      </c>
      <c r="AL122" s="130">
        <v>5197.920000000001</v>
      </c>
      <c r="AN122" s="134">
        <v>33.17</v>
      </c>
      <c r="AO122" s="192">
        <v>13.89</v>
      </c>
      <c r="AP122" s="193"/>
      <c r="AQ122" s="134">
        <v>5.9</v>
      </c>
      <c r="AR122" s="134">
        <v>1.53</v>
      </c>
      <c r="AS122" s="134">
        <v>0.32</v>
      </c>
      <c r="AT122" s="134">
        <v>0.6</v>
      </c>
      <c r="AU122" s="134">
        <v>5.01</v>
      </c>
      <c r="AV122" s="134">
        <v>4.99</v>
      </c>
      <c r="AW122" s="134">
        <v>0</v>
      </c>
      <c r="AX122" s="134">
        <v>0</v>
      </c>
      <c r="AY122" s="134">
        <v>0</v>
      </c>
      <c r="AZ122" s="135">
        <v>0.93</v>
      </c>
      <c r="BA122" s="134">
        <v>37.581610000000005</v>
      </c>
      <c r="BB122" s="192">
        <v>15.737370000000004</v>
      </c>
      <c r="BC122" s="193">
        <v>0</v>
      </c>
      <c r="BD122" s="134">
        <v>6.6847000000000012</v>
      </c>
      <c r="BE122" s="134">
        <v>1.7334900000000002</v>
      </c>
      <c r="BF122" s="134">
        <v>0.36256000000000005</v>
      </c>
      <c r="BG122" s="134">
        <v>0.67980000000000007</v>
      </c>
      <c r="BH122" s="134">
        <v>5.6763300000000001</v>
      </c>
      <c r="BI122" s="134">
        <v>5.65367</v>
      </c>
      <c r="BJ122" s="134">
        <v>0</v>
      </c>
      <c r="BK122" s="134">
        <v>0</v>
      </c>
      <c r="BL122" s="134">
        <v>0</v>
      </c>
      <c r="BM122" s="135">
        <v>1.0536900000000002</v>
      </c>
      <c r="BN122" s="136">
        <v>1473264.1252000006</v>
      </c>
      <c r="BO122" s="194">
        <v>616932.12840000028</v>
      </c>
      <c r="BP122" s="194">
        <v>0</v>
      </c>
      <c r="BQ122" s="136">
        <v>262051.80400000006</v>
      </c>
      <c r="BR122" s="136">
        <v>67955.806800000006</v>
      </c>
      <c r="BS122" s="136">
        <v>14212.979200000002</v>
      </c>
      <c r="BT122" s="136">
        <v>26649.336000000007</v>
      </c>
      <c r="BU122" s="136">
        <v>222521.95560000002</v>
      </c>
      <c r="BV122" s="136">
        <v>221633.64440000002</v>
      </c>
      <c r="BW122" s="136">
        <v>0</v>
      </c>
      <c r="BX122" s="136">
        <v>0</v>
      </c>
      <c r="BY122" s="136">
        <v>0</v>
      </c>
      <c r="BZ122" s="136">
        <v>41306.47080000001</v>
      </c>
      <c r="CA122" s="112">
        <v>1</v>
      </c>
      <c r="CF122" s="62" t="s">
        <v>126</v>
      </c>
    </row>
    <row r="123" spans="1:84" ht="12" customHeight="1" x14ac:dyDescent="0.25">
      <c r="A123" s="126" t="e">
        <v>#REF!</v>
      </c>
      <c r="B123" s="62" t="s">
        <v>125</v>
      </c>
      <c r="C123" s="127">
        <v>3359.2</v>
      </c>
      <c r="D123" s="141">
        <v>3359.2</v>
      </c>
      <c r="E123" s="141">
        <v>0</v>
      </c>
      <c r="F123" s="141">
        <v>382.8</v>
      </c>
      <c r="G123" s="126" t="s">
        <v>42</v>
      </c>
      <c r="H123" s="129">
        <v>7</v>
      </c>
      <c r="I123" s="129" t="s">
        <v>21</v>
      </c>
      <c r="J123" s="131">
        <v>31</v>
      </c>
      <c r="K123" s="130">
        <v>5.0999999999999996</v>
      </c>
      <c r="L123" s="130">
        <v>6.59</v>
      </c>
      <c r="M123" s="130">
        <v>8.98</v>
      </c>
      <c r="N123" s="130">
        <v>6.92</v>
      </c>
      <c r="O123" s="130">
        <v>3.15</v>
      </c>
      <c r="P123" s="130">
        <v>0</v>
      </c>
      <c r="Q123" s="130">
        <v>0</v>
      </c>
      <c r="R123" s="130">
        <v>0.26</v>
      </c>
      <c r="S123" s="132">
        <v>40</v>
      </c>
      <c r="T123" s="132">
        <v>40</v>
      </c>
      <c r="U123" s="132">
        <v>2604.04</v>
      </c>
      <c r="V123" s="130">
        <v>195.98199600000001</v>
      </c>
      <c r="W123" s="132">
        <v>42.3</v>
      </c>
      <c r="X123" s="132">
        <v>2604.04</v>
      </c>
      <c r="Y123" s="130">
        <v>7.85</v>
      </c>
      <c r="Z123" s="133">
        <v>0</v>
      </c>
      <c r="AA123" s="130">
        <v>6.73</v>
      </c>
      <c r="AB123" s="130">
        <v>10.67</v>
      </c>
      <c r="AC123" s="130">
        <v>14</v>
      </c>
      <c r="AD123" s="131">
        <v>624811.19999999995</v>
      </c>
      <c r="AE123" s="130">
        <v>102791.51999999999</v>
      </c>
      <c r="AF123" s="130">
        <v>132822.76799999998</v>
      </c>
      <c r="AG123" s="130">
        <v>180993.696</v>
      </c>
      <c r="AH123" s="130">
        <v>139473.984</v>
      </c>
      <c r="AI123" s="130">
        <v>63488.88</v>
      </c>
      <c r="AJ123" s="130">
        <v>0</v>
      </c>
      <c r="AK123" s="130">
        <v>0</v>
      </c>
      <c r="AL123" s="130">
        <v>5240.3519999999999</v>
      </c>
      <c r="AN123" s="134">
        <v>33.17</v>
      </c>
      <c r="AO123" s="192">
        <v>13.89</v>
      </c>
      <c r="AP123" s="193"/>
      <c r="AQ123" s="134">
        <v>5.9</v>
      </c>
      <c r="AR123" s="134">
        <v>1.53</v>
      </c>
      <c r="AS123" s="134">
        <v>0.32</v>
      </c>
      <c r="AT123" s="134">
        <v>0.6</v>
      </c>
      <c r="AU123" s="134">
        <v>5.01</v>
      </c>
      <c r="AV123" s="134">
        <v>4.99</v>
      </c>
      <c r="AW123" s="134">
        <v>0</v>
      </c>
      <c r="AX123" s="134">
        <v>0</v>
      </c>
      <c r="AY123" s="134">
        <v>0</v>
      </c>
      <c r="AZ123" s="135">
        <v>0.93</v>
      </c>
      <c r="BA123" s="134">
        <v>37.581610000000005</v>
      </c>
      <c r="BB123" s="192">
        <v>15.737370000000004</v>
      </c>
      <c r="BC123" s="193">
        <v>0</v>
      </c>
      <c r="BD123" s="134">
        <v>6.6847000000000012</v>
      </c>
      <c r="BE123" s="134">
        <v>1.7334900000000002</v>
      </c>
      <c r="BF123" s="134">
        <v>0.36256000000000005</v>
      </c>
      <c r="BG123" s="134">
        <v>0.67980000000000007</v>
      </c>
      <c r="BH123" s="134">
        <v>5.6763300000000001</v>
      </c>
      <c r="BI123" s="134">
        <v>5.65367</v>
      </c>
      <c r="BJ123" s="134">
        <v>0</v>
      </c>
      <c r="BK123" s="134">
        <v>0</v>
      </c>
      <c r="BL123" s="134">
        <v>0</v>
      </c>
      <c r="BM123" s="135">
        <v>1.0536900000000002</v>
      </c>
      <c r="BN123" s="136">
        <v>1485290.7711199999</v>
      </c>
      <c r="BO123" s="194">
        <v>621968.30904000008</v>
      </c>
      <c r="BP123" s="194">
        <v>0</v>
      </c>
      <c r="BQ123" s="136">
        <v>264191.0024</v>
      </c>
      <c r="BR123" s="136">
        <v>68510.548079999993</v>
      </c>
      <c r="BS123" s="136">
        <v>14329.00352</v>
      </c>
      <c r="BT123" s="136">
        <v>26866.881600000001</v>
      </c>
      <c r="BU123" s="136">
        <v>224338.46135999999</v>
      </c>
      <c r="BV123" s="136">
        <v>223442.89864</v>
      </c>
      <c r="BW123" s="136">
        <v>0</v>
      </c>
      <c r="BX123" s="136">
        <v>0</v>
      </c>
      <c r="BY123" s="136">
        <v>0</v>
      </c>
      <c r="BZ123" s="136">
        <v>41643.666480000007</v>
      </c>
      <c r="CA123" s="112">
        <v>1</v>
      </c>
      <c r="CF123" s="62" t="s">
        <v>125</v>
      </c>
    </row>
    <row r="124" spans="1:84" ht="12" customHeight="1" x14ac:dyDescent="0.25">
      <c r="A124" s="126" t="e">
        <v>#REF!</v>
      </c>
      <c r="B124" s="62" t="s">
        <v>124</v>
      </c>
      <c r="C124" s="127">
        <v>6399.3</v>
      </c>
      <c r="D124" s="141">
        <v>6399.3</v>
      </c>
      <c r="E124" s="141">
        <v>0</v>
      </c>
      <c r="F124" s="141">
        <v>1625.4</v>
      </c>
      <c r="G124" s="126" t="s">
        <v>42</v>
      </c>
      <c r="H124" s="129">
        <v>3</v>
      </c>
      <c r="I124" s="129" t="s">
        <v>21</v>
      </c>
      <c r="J124" s="131">
        <v>45.06</v>
      </c>
      <c r="K124" s="130">
        <v>5.0999999999999996</v>
      </c>
      <c r="L124" s="130">
        <v>8.6300000000000008</v>
      </c>
      <c r="M124" s="130">
        <v>13.43</v>
      </c>
      <c r="N124" s="130">
        <v>6.91</v>
      </c>
      <c r="O124" s="130">
        <v>3.15</v>
      </c>
      <c r="P124" s="130">
        <v>1.81</v>
      </c>
      <c r="Q124" s="130">
        <v>5.77</v>
      </c>
      <c r="R124" s="130">
        <v>0.26</v>
      </c>
      <c r="S124" s="132">
        <v>40</v>
      </c>
      <c r="T124" s="132">
        <v>40</v>
      </c>
      <c r="U124" s="132">
        <v>2604.04</v>
      </c>
      <c r="V124" s="130">
        <v>195.98199600000001</v>
      </c>
      <c r="W124" s="132">
        <v>42.3</v>
      </c>
      <c r="X124" s="132">
        <v>2604.04</v>
      </c>
      <c r="Y124" s="130">
        <v>7.85</v>
      </c>
      <c r="Z124" s="133">
        <v>0</v>
      </c>
      <c r="AA124" s="130">
        <v>6.73</v>
      </c>
      <c r="AB124" s="130">
        <v>10.67</v>
      </c>
      <c r="AC124" s="130">
        <v>14</v>
      </c>
      <c r="AD124" s="131">
        <v>1730114.7480000001</v>
      </c>
      <c r="AE124" s="130">
        <v>195818.58000000002</v>
      </c>
      <c r="AF124" s="130">
        <v>331355.75400000007</v>
      </c>
      <c r="AG124" s="130">
        <v>515655.59400000004</v>
      </c>
      <c r="AH124" s="130">
        <v>265314.978</v>
      </c>
      <c r="AI124" s="130">
        <v>120946.76999999999</v>
      </c>
      <c r="AJ124" s="130">
        <v>69496.398000000001</v>
      </c>
      <c r="AK124" s="130">
        <v>221543.76599999997</v>
      </c>
      <c r="AL124" s="130">
        <v>9982.9080000000013</v>
      </c>
      <c r="AN124" s="134">
        <v>48.44</v>
      </c>
      <c r="AO124" s="192">
        <v>18.489999999999998</v>
      </c>
      <c r="AP124" s="193"/>
      <c r="AQ124" s="134">
        <v>6.67</v>
      </c>
      <c r="AR124" s="134">
        <v>1.53</v>
      </c>
      <c r="AS124" s="134">
        <v>0.32</v>
      </c>
      <c r="AT124" s="134">
        <v>0.87</v>
      </c>
      <c r="AU124" s="134">
        <v>5.01</v>
      </c>
      <c r="AV124" s="134">
        <v>4.99</v>
      </c>
      <c r="AW124" s="134">
        <v>2.7</v>
      </c>
      <c r="AX124" s="134">
        <v>6.46</v>
      </c>
      <c r="AY124" s="134">
        <v>0.47</v>
      </c>
      <c r="AZ124" s="135">
        <v>0.93</v>
      </c>
      <c r="BA124" s="134">
        <v>54.88252</v>
      </c>
      <c r="BB124" s="192">
        <v>20.949169999999999</v>
      </c>
      <c r="BC124" s="193">
        <v>0</v>
      </c>
      <c r="BD124" s="134">
        <v>7.5571100000000007</v>
      </c>
      <c r="BE124" s="134">
        <v>1.7334900000000002</v>
      </c>
      <c r="BF124" s="134">
        <v>0.36256000000000005</v>
      </c>
      <c r="BG124" s="134">
        <v>0.98571000000000009</v>
      </c>
      <c r="BH124" s="134">
        <v>5.6763300000000001</v>
      </c>
      <c r="BI124" s="134">
        <v>5.65367</v>
      </c>
      <c r="BJ124" s="134">
        <v>3.0591000000000004</v>
      </c>
      <c r="BK124" s="134">
        <v>7.3191800000000002</v>
      </c>
      <c r="BL124" s="134">
        <v>0.53250999999999993</v>
      </c>
      <c r="BM124" s="135">
        <v>1.05369</v>
      </c>
      <c r="BN124" s="136">
        <v>4132061.2863600003</v>
      </c>
      <c r="BO124" s="194">
        <v>1577246.3498099998</v>
      </c>
      <c r="BP124" s="194">
        <v>0</v>
      </c>
      <c r="BQ124" s="136">
        <v>568968.80223000003</v>
      </c>
      <c r="BR124" s="136">
        <v>130513.08357</v>
      </c>
      <c r="BS124" s="136">
        <v>27296.854080000001</v>
      </c>
      <c r="BT124" s="136">
        <v>74213.32203000001</v>
      </c>
      <c r="BU124" s="136">
        <v>427366.37169</v>
      </c>
      <c r="BV124" s="136">
        <v>425660.31831</v>
      </c>
      <c r="BW124" s="136">
        <v>230317.20630000005</v>
      </c>
      <c r="BX124" s="136">
        <v>551055.24174000008</v>
      </c>
      <c r="BY124" s="136">
        <v>40092.254429999994</v>
      </c>
      <c r="BZ124" s="136">
        <v>79331.482169999988</v>
      </c>
      <c r="CA124" s="112">
        <v>1</v>
      </c>
      <c r="CF124" s="62" t="s">
        <v>124</v>
      </c>
    </row>
    <row r="125" spans="1:84" ht="12" customHeight="1" x14ac:dyDescent="0.25">
      <c r="A125" s="126" t="e">
        <v>#REF!</v>
      </c>
      <c r="B125" s="62" t="s">
        <v>123</v>
      </c>
      <c r="C125" s="127">
        <v>4686.3</v>
      </c>
      <c r="D125" s="141">
        <v>3481.8</v>
      </c>
      <c r="E125" s="141">
        <v>1204.5</v>
      </c>
      <c r="F125" s="141">
        <v>477.7</v>
      </c>
      <c r="G125" s="126" t="s">
        <v>42</v>
      </c>
      <c r="H125" s="129">
        <v>3</v>
      </c>
      <c r="I125" s="129" t="s">
        <v>21</v>
      </c>
      <c r="J125" s="131">
        <v>45.06</v>
      </c>
      <c r="K125" s="130">
        <v>5.0999999999999996</v>
      </c>
      <c r="L125" s="130">
        <v>8.6300000000000008</v>
      </c>
      <c r="M125" s="130">
        <v>13.43</v>
      </c>
      <c r="N125" s="130">
        <v>6.91</v>
      </c>
      <c r="O125" s="130">
        <v>3.15</v>
      </c>
      <c r="P125" s="130">
        <v>1.81</v>
      </c>
      <c r="Q125" s="130">
        <v>5.77</v>
      </c>
      <c r="R125" s="130">
        <v>0.26</v>
      </c>
      <c r="S125" s="132">
        <v>40</v>
      </c>
      <c r="T125" s="132">
        <v>40</v>
      </c>
      <c r="U125" s="132">
        <v>2604.04</v>
      </c>
      <c r="V125" s="130">
        <v>195.98199600000001</v>
      </c>
      <c r="W125" s="132">
        <v>42.3</v>
      </c>
      <c r="X125" s="132">
        <v>2604.04</v>
      </c>
      <c r="Y125" s="130">
        <v>7.85</v>
      </c>
      <c r="Z125" s="133">
        <v>0</v>
      </c>
      <c r="AA125" s="130">
        <v>6.73</v>
      </c>
      <c r="AB125" s="130">
        <v>10.67</v>
      </c>
      <c r="AC125" s="130">
        <v>14</v>
      </c>
      <c r="AD125" s="131">
        <v>1266988.068</v>
      </c>
      <c r="AE125" s="130">
        <v>143400.78</v>
      </c>
      <c r="AF125" s="130">
        <v>242656.61400000006</v>
      </c>
      <c r="AG125" s="130">
        <v>377622.054</v>
      </c>
      <c r="AH125" s="130">
        <v>194293.99800000002</v>
      </c>
      <c r="AI125" s="130">
        <v>88571.069999999992</v>
      </c>
      <c r="AJ125" s="130">
        <v>50893.218000000008</v>
      </c>
      <c r="AK125" s="130">
        <v>162239.70599999998</v>
      </c>
      <c r="AL125" s="130">
        <v>7310.6280000000006</v>
      </c>
      <c r="AN125" s="134">
        <v>48.44</v>
      </c>
      <c r="AO125" s="192">
        <v>18.489999999999998</v>
      </c>
      <c r="AP125" s="193"/>
      <c r="AQ125" s="134">
        <v>6.67</v>
      </c>
      <c r="AR125" s="134">
        <v>1.53</v>
      </c>
      <c r="AS125" s="134">
        <v>0.32</v>
      </c>
      <c r="AT125" s="134">
        <v>0.87</v>
      </c>
      <c r="AU125" s="134">
        <v>5.01</v>
      </c>
      <c r="AV125" s="134">
        <v>4.99</v>
      </c>
      <c r="AW125" s="134">
        <v>2.7</v>
      </c>
      <c r="AX125" s="134">
        <v>6.46</v>
      </c>
      <c r="AY125" s="134">
        <v>0.47</v>
      </c>
      <c r="AZ125" s="135">
        <v>0.93</v>
      </c>
      <c r="BA125" s="134">
        <v>54.88252</v>
      </c>
      <c r="BB125" s="192">
        <v>20.949169999999999</v>
      </c>
      <c r="BC125" s="193">
        <v>0</v>
      </c>
      <c r="BD125" s="134">
        <v>7.5571100000000007</v>
      </c>
      <c r="BE125" s="134">
        <v>1.7334900000000002</v>
      </c>
      <c r="BF125" s="134">
        <v>0.36256000000000005</v>
      </c>
      <c r="BG125" s="134">
        <v>0.98571000000000009</v>
      </c>
      <c r="BH125" s="134">
        <v>5.6763300000000001</v>
      </c>
      <c r="BI125" s="134">
        <v>5.65367</v>
      </c>
      <c r="BJ125" s="134">
        <v>3.0591000000000004</v>
      </c>
      <c r="BK125" s="134">
        <v>7.3191800000000002</v>
      </c>
      <c r="BL125" s="134">
        <v>0.53250999999999993</v>
      </c>
      <c r="BM125" s="135">
        <v>1.05369</v>
      </c>
      <c r="BN125" s="136">
        <v>3025968.2787599997</v>
      </c>
      <c r="BO125" s="194">
        <v>1155040.3277099999</v>
      </c>
      <c r="BP125" s="194">
        <v>0</v>
      </c>
      <c r="BQ125" s="136">
        <v>416664.08793000004</v>
      </c>
      <c r="BR125" s="136">
        <v>95576.61987000001</v>
      </c>
      <c r="BS125" s="136">
        <v>19989.881280000001</v>
      </c>
      <c r="BT125" s="136">
        <v>54347.489730000008</v>
      </c>
      <c r="BU125" s="136">
        <v>312966.57879</v>
      </c>
      <c r="BV125" s="136">
        <v>311717.21121000004</v>
      </c>
      <c r="BW125" s="136">
        <v>168664.62330000004</v>
      </c>
      <c r="BX125" s="136">
        <v>403545.72834000003</v>
      </c>
      <c r="BY125" s="136">
        <v>29360.138129999996</v>
      </c>
      <c r="BZ125" s="136">
        <v>58095.592469999996</v>
      </c>
      <c r="CA125" s="112">
        <v>1</v>
      </c>
      <c r="CF125" s="62" t="s">
        <v>123</v>
      </c>
    </row>
    <row r="126" spans="1:84" ht="12" customHeight="1" x14ac:dyDescent="0.25">
      <c r="A126" s="126" t="e">
        <v>#REF!</v>
      </c>
      <c r="B126" s="62" t="s">
        <v>122</v>
      </c>
      <c r="C126" s="127">
        <v>6395.7</v>
      </c>
      <c r="D126" s="141">
        <v>6395.7</v>
      </c>
      <c r="E126" s="141">
        <v>0</v>
      </c>
      <c r="F126" s="141">
        <v>654.4</v>
      </c>
      <c r="G126" s="126" t="s">
        <v>42</v>
      </c>
      <c r="H126" s="129">
        <v>7</v>
      </c>
      <c r="I126" s="129" t="s">
        <v>21</v>
      </c>
      <c r="J126" s="131">
        <v>31</v>
      </c>
      <c r="K126" s="130">
        <v>5.0999999999999996</v>
      </c>
      <c r="L126" s="130">
        <v>6.59</v>
      </c>
      <c r="M126" s="130">
        <v>8.98</v>
      </c>
      <c r="N126" s="130">
        <v>6.92</v>
      </c>
      <c r="O126" s="130">
        <v>3.15</v>
      </c>
      <c r="P126" s="130">
        <v>0</v>
      </c>
      <c r="Q126" s="130">
        <v>0</v>
      </c>
      <c r="R126" s="130">
        <v>0.26</v>
      </c>
      <c r="S126" s="132">
        <v>40</v>
      </c>
      <c r="T126" s="132">
        <v>40</v>
      </c>
      <c r="U126" s="132">
        <v>2604.04</v>
      </c>
      <c r="V126" s="130">
        <v>195.98199600000001</v>
      </c>
      <c r="W126" s="132">
        <v>42.3</v>
      </c>
      <c r="X126" s="132">
        <v>2604.04</v>
      </c>
      <c r="Y126" s="130">
        <v>7.85</v>
      </c>
      <c r="Z126" s="133">
        <v>0</v>
      </c>
      <c r="AA126" s="130">
        <v>6.73</v>
      </c>
      <c r="AB126" s="130">
        <v>10.67</v>
      </c>
      <c r="AC126" s="130">
        <v>14</v>
      </c>
      <c r="AD126" s="131">
        <v>1189600.2</v>
      </c>
      <c r="AE126" s="130">
        <v>195708.41999999998</v>
      </c>
      <c r="AF126" s="130">
        <v>252885.978</v>
      </c>
      <c r="AG126" s="130">
        <v>344600.31599999999</v>
      </c>
      <c r="AH126" s="130">
        <v>265549.46399999998</v>
      </c>
      <c r="AI126" s="130">
        <v>120878.72999999998</v>
      </c>
      <c r="AJ126" s="130">
        <v>0</v>
      </c>
      <c r="AK126" s="130">
        <v>0</v>
      </c>
      <c r="AL126" s="130">
        <v>9977.2920000000013</v>
      </c>
      <c r="AN126" s="134">
        <v>33.17</v>
      </c>
      <c r="AO126" s="192">
        <v>13.89</v>
      </c>
      <c r="AP126" s="193"/>
      <c r="AQ126" s="134">
        <v>5.9</v>
      </c>
      <c r="AR126" s="134">
        <v>1.53</v>
      </c>
      <c r="AS126" s="134">
        <v>0.32</v>
      </c>
      <c r="AT126" s="134">
        <v>0.6</v>
      </c>
      <c r="AU126" s="134">
        <v>5.01</v>
      </c>
      <c r="AV126" s="134">
        <v>4.99</v>
      </c>
      <c r="AW126" s="134">
        <v>0</v>
      </c>
      <c r="AX126" s="134">
        <v>0</v>
      </c>
      <c r="AY126" s="134">
        <v>0</v>
      </c>
      <c r="AZ126" s="135">
        <v>0.93</v>
      </c>
      <c r="BA126" s="134">
        <v>37.581610000000005</v>
      </c>
      <c r="BB126" s="192">
        <v>15.737370000000004</v>
      </c>
      <c r="BC126" s="193">
        <v>0</v>
      </c>
      <c r="BD126" s="134">
        <v>6.6847000000000012</v>
      </c>
      <c r="BE126" s="134">
        <v>1.7334900000000002</v>
      </c>
      <c r="BF126" s="134">
        <v>0.36256000000000005</v>
      </c>
      <c r="BG126" s="134">
        <v>0.67980000000000007</v>
      </c>
      <c r="BH126" s="134">
        <v>5.6763300000000001</v>
      </c>
      <c r="BI126" s="134">
        <v>5.65367</v>
      </c>
      <c r="BJ126" s="134">
        <v>0</v>
      </c>
      <c r="BK126" s="134">
        <v>0</v>
      </c>
      <c r="BL126" s="134">
        <v>0</v>
      </c>
      <c r="BM126" s="135">
        <v>1.0536900000000002</v>
      </c>
      <c r="BN126" s="136">
        <v>2827897.76877</v>
      </c>
      <c r="BO126" s="194">
        <v>1184187.5190900003</v>
      </c>
      <c r="BP126" s="194">
        <v>0</v>
      </c>
      <c r="BQ126" s="136">
        <v>503002.61790000001</v>
      </c>
      <c r="BR126" s="136">
        <v>130439.66193</v>
      </c>
      <c r="BS126" s="136">
        <v>27281.497919999998</v>
      </c>
      <c r="BT126" s="136">
        <v>51152.808600000004</v>
      </c>
      <c r="BU126" s="136">
        <v>427125.95180999994</v>
      </c>
      <c r="BV126" s="136">
        <v>425420.85819</v>
      </c>
      <c r="BW126" s="136">
        <v>0</v>
      </c>
      <c r="BX126" s="136">
        <v>0</v>
      </c>
      <c r="BY126" s="136">
        <v>0</v>
      </c>
      <c r="BZ126" s="136">
        <v>79286.853330000013</v>
      </c>
      <c r="CA126" s="112">
        <v>1</v>
      </c>
      <c r="CF126" s="62" t="s">
        <v>122</v>
      </c>
    </row>
    <row r="127" spans="1:84" ht="12" customHeight="1" x14ac:dyDescent="0.25">
      <c r="A127" s="126" t="e">
        <v>#REF!</v>
      </c>
      <c r="B127" s="62" t="s">
        <v>121</v>
      </c>
      <c r="C127" s="127">
        <v>4049.3</v>
      </c>
      <c r="D127" s="141">
        <v>3428</v>
      </c>
      <c r="E127" s="141">
        <v>621.29999999999995</v>
      </c>
      <c r="F127" s="141">
        <v>540.6</v>
      </c>
      <c r="G127" s="126" t="s">
        <v>42</v>
      </c>
      <c r="H127" s="129">
        <v>3</v>
      </c>
      <c r="I127" s="129" t="s">
        <v>21</v>
      </c>
      <c r="J127" s="131">
        <v>45.06</v>
      </c>
      <c r="K127" s="130">
        <v>5.0999999999999996</v>
      </c>
      <c r="L127" s="130">
        <v>8.6300000000000008</v>
      </c>
      <c r="M127" s="130">
        <v>13.43</v>
      </c>
      <c r="N127" s="130">
        <v>6.91</v>
      </c>
      <c r="O127" s="130">
        <v>3.15</v>
      </c>
      <c r="P127" s="130">
        <v>1.81</v>
      </c>
      <c r="Q127" s="130">
        <v>5.77</v>
      </c>
      <c r="R127" s="130">
        <v>0.26</v>
      </c>
      <c r="S127" s="132">
        <v>40</v>
      </c>
      <c r="T127" s="132">
        <v>40</v>
      </c>
      <c r="U127" s="132">
        <v>2604.04</v>
      </c>
      <c r="V127" s="130">
        <v>195.98199600000001</v>
      </c>
      <c r="W127" s="132">
        <v>42.3</v>
      </c>
      <c r="X127" s="132">
        <v>2604.04</v>
      </c>
      <c r="Y127" s="130">
        <v>7.85</v>
      </c>
      <c r="Z127" s="133">
        <v>0</v>
      </c>
      <c r="AA127" s="130">
        <v>6.73</v>
      </c>
      <c r="AB127" s="130">
        <v>10.67</v>
      </c>
      <c r="AC127" s="130">
        <v>14</v>
      </c>
      <c r="AD127" s="131">
        <v>1094768.7480000001</v>
      </c>
      <c r="AE127" s="130">
        <v>123908.58</v>
      </c>
      <c r="AF127" s="130">
        <v>209672.75400000002</v>
      </c>
      <c r="AG127" s="130">
        <v>326292.59400000004</v>
      </c>
      <c r="AH127" s="130">
        <v>167883.978</v>
      </c>
      <c r="AI127" s="130">
        <v>76531.77</v>
      </c>
      <c r="AJ127" s="130">
        <v>43975.398000000001</v>
      </c>
      <c r="AK127" s="130">
        <v>140186.766</v>
      </c>
      <c r="AL127" s="130">
        <v>6316.9079999999994</v>
      </c>
      <c r="AN127" s="134">
        <v>48.44</v>
      </c>
      <c r="AO127" s="192">
        <v>18.489999999999998</v>
      </c>
      <c r="AP127" s="193"/>
      <c r="AQ127" s="134">
        <v>6.67</v>
      </c>
      <c r="AR127" s="134">
        <v>1.53</v>
      </c>
      <c r="AS127" s="134">
        <v>0.32</v>
      </c>
      <c r="AT127" s="134">
        <v>0.87</v>
      </c>
      <c r="AU127" s="134">
        <v>5.01</v>
      </c>
      <c r="AV127" s="134">
        <v>4.99</v>
      </c>
      <c r="AW127" s="134">
        <v>2.7</v>
      </c>
      <c r="AX127" s="134">
        <v>6.46</v>
      </c>
      <c r="AY127" s="134">
        <v>0.47</v>
      </c>
      <c r="AZ127" s="135">
        <v>0.93</v>
      </c>
      <c r="BA127" s="134">
        <v>54.88252</v>
      </c>
      <c r="BB127" s="192">
        <v>20.949169999999999</v>
      </c>
      <c r="BC127" s="193">
        <v>0</v>
      </c>
      <c r="BD127" s="134">
        <v>7.5571100000000007</v>
      </c>
      <c r="BE127" s="134">
        <v>1.7334900000000002</v>
      </c>
      <c r="BF127" s="134">
        <v>0.36256000000000005</v>
      </c>
      <c r="BG127" s="134">
        <v>0.98571000000000009</v>
      </c>
      <c r="BH127" s="134">
        <v>5.6763300000000001</v>
      </c>
      <c r="BI127" s="134">
        <v>5.65367</v>
      </c>
      <c r="BJ127" s="134">
        <v>3.0591000000000004</v>
      </c>
      <c r="BK127" s="134">
        <v>7.3191800000000002</v>
      </c>
      <c r="BL127" s="134">
        <v>0.53250999999999993</v>
      </c>
      <c r="BM127" s="135">
        <v>1.05369</v>
      </c>
      <c r="BN127" s="136">
        <v>2614654.0663600001</v>
      </c>
      <c r="BO127" s="194">
        <v>998037.85480999993</v>
      </c>
      <c r="BP127" s="194">
        <v>0</v>
      </c>
      <c r="BQ127" s="136">
        <v>360027.71723000001</v>
      </c>
      <c r="BR127" s="136">
        <v>82585.068570000003</v>
      </c>
      <c r="BS127" s="136">
        <v>17272.694080000001</v>
      </c>
      <c r="BT127" s="136">
        <v>46960.137030000005</v>
      </c>
      <c r="BU127" s="136">
        <v>270425.61669</v>
      </c>
      <c r="BV127" s="136">
        <v>269346.07331000001</v>
      </c>
      <c r="BW127" s="136">
        <v>145738.35630000004</v>
      </c>
      <c r="BX127" s="136">
        <v>348692.51174000005</v>
      </c>
      <c r="BY127" s="136">
        <v>25369.269429999997</v>
      </c>
      <c r="BZ127" s="136">
        <v>50198.767169999999</v>
      </c>
      <c r="CA127" s="112">
        <v>1</v>
      </c>
      <c r="CF127" s="62" t="s">
        <v>121</v>
      </c>
    </row>
    <row r="128" spans="1:84" ht="12" customHeight="1" x14ac:dyDescent="0.25">
      <c r="A128" s="126" t="e">
        <v>#REF!</v>
      </c>
      <c r="B128" s="62" t="s">
        <v>120</v>
      </c>
      <c r="C128" s="127">
        <v>3494.8</v>
      </c>
      <c r="D128" s="141">
        <v>3494.8</v>
      </c>
      <c r="E128" s="141">
        <v>0</v>
      </c>
      <c r="F128" s="141">
        <v>393.2</v>
      </c>
      <c r="G128" s="126" t="s">
        <v>53</v>
      </c>
      <c r="H128" s="129">
        <v>7</v>
      </c>
      <c r="I128" s="129" t="s">
        <v>21</v>
      </c>
      <c r="J128" s="131">
        <v>31</v>
      </c>
      <c r="K128" s="130">
        <v>5.0999999999999996</v>
      </c>
      <c r="L128" s="130">
        <v>6.59</v>
      </c>
      <c r="M128" s="130">
        <v>8.98</v>
      </c>
      <c r="N128" s="130">
        <v>6.92</v>
      </c>
      <c r="O128" s="130">
        <v>3.15</v>
      </c>
      <c r="P128" s="130">
        <v>0</v>
      </c>
      <c r="Q128" s="130">
        <v>0</v>
      </c>
      <c r="R128" s="130">
        <v>0.26</v>
      </c>
      <c r="S128" s="132">
        <v>40</v>
      </c>
      <c r="T128" s="132">
        <v>40</v>
      </c>
      <c r="U128" s="132">
        <v>2604.04</v>
      </c>
      <c r="V128" s="130">
        <v>195.98199600000001</v>
      </c>
      <c r="W128" s="132">
        <v>42.3</v>
      </c>
      <c r="X128" s="132">
        <v>2604.04</v>
      </c>
      <c r="Y128" s="130">
        <v>7.85</v>
      </c>
      <c r="Z128" s="133">
        <v>0</v>
      </c>
      <c r="AA128" s="130">
        <v>6.73</v>
      </c>
      <c r="AB128" s="130">
        <v>10.67</v>
      </c>
      <c r="AC128" s="130">
        <v>14</v>
      </c>
      <c r="AD128" s="131">
        <v>650032.80000000005</v>
      </c>
      <c r="AE128" s="130">
        <v>106940.88</v>
      </c>
      <c r="AF128" s="130">
        <v>138184.39199999999</v>
      </c>
      <c r="AG128" s="130">
        <v>188299.82400000002</v>
      </c>
      <c r="AH128" s="130">
        <v>145104.09599999999</v>
      </c>
      <c r="AI128" s="130">
        <v>66051.72</v>
      </c>
      <c r="AJ128" s="130">
        <v>0</v>
      </c>
      <c r="AK128" s="130">
        <v>0</v>
      </c>
      <c r="AL128" s="130">
        <v>5451.8879999999999</v>
      </c>
      <c r="AN128" s="134">
        <v>33.17</v>
      </c>
      <c r="AO128" s="192">
        <v>13.89</v>
      </c>
      <c r="AP128" s="193"/>
      <c r="AQ128" s="134">
        <v>5.9</v>
      </c>
      <c r="AR128" s="134">
        <v>1.53</v>
      </c>
      <c r="AS128" s="134">
        <v>0.32</v>
      </c>
      <c r="AT128" s="134">
        <v>0.6</v>
      </c>
      <c r="AU128" s="134">
        <v>5.01</v>
      </c>
      <c r="AV128" s="134">
        <v>4.99</v>
      </c>
      <c r="AW128" s="134">
        <v>0</v>
      </c>
      <c r="AX128" s="134">
        <v>0</v>
      </c>
      <c r="AY128" s="134">
        <v>0</v>
      </c>
      <c r="AZ128" s="135">
        <v>0.93</v>
      </c>
      <c r="BA128" s="134">
        <v>37.581610000000005</v>
      </c>
      <c r="BB128" s="192">
        <v>15.737370000000004</v>
      </c>
      <c r="BC128" s="193">
        <v>0</v>
      </c>
      <c r="BD128" s="134">
        <v>6.6847000000000012</v>
      </c>
      <c r="BE128" s="134">
        <v>1.7334900000000002</v>
      </c>
      <c r="BF128" s="134">
        <v>0.36256000000000005</v>
      </c>
      <c r="BG128" s="134">
        <v>0.67980000000000007</v>
      </c>
      <c r="BH128" s="134">
        <v>5.6763300000000001</v>
      </c>
      <c r="BI128" s="134">
        <v>5.65367</v>
      </c>
      <c r="BJ128" s="134">
        <v>0</v>
      </c>
      <c r="BK128" s="134">
        <v>0</v>
      </c>
      <c r="BL128" s="134">
        <v>0</v>
      </c>
      <c r="BM128" s="135">
        <v>1.0536900000000002</v>
      </c>
      <c r="BN128" s="136">
        <v>1545247.1382800003</v>
      </c>
      <c r="BO128" s="194">
        <v>647075.15076000022</v>
      </c>
      <c r="BP128" s="194">
        <v>0</v>
      </c>
      <c r="BQ128" s="136">
        <v>274855.53560000006</v>
      </c>
      <c r="BR128" s="136">
        <v>71276.096520000006</v>
      </c>
      <c r="BS128" s="136">
        <v>14907.418880000001</v>
      </c>
      <c r="BT128" s="136">
        <v>27951.410400000004</v>
      </c>
      <c r="BU128" s="136">
        <v>233394.27684000001</v>
      </c>
      <c r="BV128" s="136">
        <v>232462.56316000002</v>
      </c>
      <c r="BW128" s="136">
        <v>0</v>
      </c>
      <c r="BX128" s="136">
        <v>0</v>
      </c>
      <c r="BY128" s="136">
        <v>0</v>
      </c>
      <c r="BZ128" s="136">
        <v>43324.686120000013</v>
      </c>
      <c r="CA128" s="112">
        <v>1</v>
      </c>
      <c r="CF128" s="62" t="s">
        <v>120</v>
      </c>
    </row>
    <row r="129" spans="1:84" ht="12" customHeight="1" x14ac:dyDescent="0.25">
      <c r="A129" s="126" t="e">
        <v>#REF!</v>
      </c>
      <c r="B129" s="62" t="s">
        <v>119</v>
      </c>
      <c r="C129" s="127">
        <v>7614.56</v>
      </c>
      <c r="D129" s="141">
        <v>7614.56</v>
      </c>
      <c r="E129" s="141">
        <v>0</v>
      </c>
      <c r="F129" s="141">
        <v>1937.4</v>
      </c>
      <c r="G129" s="126" t="s">
        <v>42</v>
      </c>
      <c r="H129" s="129">
        <v>3</v>
      </c>
      <c r="I129" s="129" t="s">
        <v>21</v>
      </c>
      <c r="J129" s="131">
        <v>45.06</v>
      </c>
      <c r="K129" s="130">
        <v>5.0999999999999996</v>
      </c>
      <c r="L129" s="130">
        <v>8.6300000000000008</v>
      </c>
      <c r="M129" s="130">
        <v>13.43</v>
      </c>
      <c r="N129" s="130">
        <v>6.91</v>
      </c>
      <c r="O129" s="130">
        <v>3.15</v>
      </c>
      <c r="P129" s="130">
        <v>1.81</v>
      </c>
      <c r="Q129" s="130">
        <v>5.77</v>
      </c>
      <c r="R129" s="130">
        <v>0.26</v>
      </c>
      <c r="S129" s="132">
        <v>40</v>
      </c>
      <c r="T129" s="132">
        <v>40</v>
      </c>
      <c r="U129" s="132">
        <v>2604.04</v>
      </c>
      <c r="V129" s="130">
        <v>195.98199600000001</v>
      </c>
      <c r="W129" s="132">
        <v>42.3</v>
      </c>
      <c r="X129" s="132">
        <v>2604.04</v>
      </c>
      <c r="Y129" s="130">
        <v>7.85</v>
      </c>
      <c r="Z129" s="133">
        <v>0</v>
      </c>
      <c r="AA129" s="130">
        <v>6.73</v>
      </c>
      <c r="AB129" s="130">
        <v>10.67</v>
      </c>
      <c r="AC129" s="130">
        <v>14</v>
      </c>
      <c r="AD129" s="131">
        <v>2058672.4416000005</v>
      </c>
      <c r="AE129" s="130">
        <v>233005.53600000002</v>
      </c>
      <c r="AF129" s="130">
        <v>394281.91680000006</v>
      </c>
      <c r="AG129" s="130">
        <v>613581.24479999999</v>
      </c>
      <c r="AH129" s="130">
        <v>315699.65760000004</v>
      </c>
      <c r="AI129" s="130">
        <v>143915.18400000001</v>
      </c>
      <c r="AJ129" s="130">
        <v>82694.121599999999</v>
      </c>
      <c r="AK129" s="130">
        <v>263616.06719999999</v>
      </c>
      <c r="AL129" s="130">
        <v>11878.713600000001</v>
      </c>
      <c r="AN129" s="134">
        <v>48.44</v>
      </c>
      <c r="AO129" s="192">
        <v>18.489999999999998</v>
      </c>
      <c r="AP129" s="193"/>
      <c r="AQ129" s="134">
        <v>6.67</v>
      </c>
      <c r="AR129" s="134">
        <v>1.53</v>
      </c>
      <c r="AS129" s="134">
        <v>0.32</v>
      </c>
      <c r="AT129" s="134">
        <v>0.87</v>
      </c>
      <c r="AU129" s="134">
        <v>5.01</v>
      </c>
      <c r="AV129" s="134">
        <v>4.99</v>
      </c>
      <c r="AW129" s="134">
        <v>2.7</v>
      </c>
      <c r="AX129" s="134">
        <v>6.46</v>
      </c>
      <c r="AY129" s="134">
        <v>0.47</v>
      </c>
      <c r="AZ129" s="135">
        <v>0.93</v>
      </c>
      <c r="BA129" s="134">
        <v>54.88252</v>
      </c>
      <c r="BB129" s="192">
        <v>20.949169999999999</v>
      </c>
      <c r="BC129" s="193">
        <v>0</v>
      </c>
      <c r="BD129" s="134">
        <v>7.5571100000000007</v>
      </c>
      <c r="BE129" s="134">
        <v>1.7334900000000002</v>
      </c>
      <c r="BF129" s="134">
        <v>0.36256000000000005</v>
      </c>
      <c r="BG129" s="134">
        <v>0.98571000000000009</v>
      </c>
      <c r="BH129" s="134">
        <v>5.6763300000000001</v>
      </c>
      <c r="BI129" s="134">
        <v>5.65367</v>
      </c>
      <c r="BJ129" s="134">
        <v>3.0591000000000004</v>
      </c>
      <c r="BK129" s="134">
        <v>7.3191800000000002</v>
      </c>
      <c r="BL129" s="134">
        <v>0.53250999999999993</v>
      </c>
      <c r="BM129" s="135">
        <v>1.05369</v>
      </c>
      <c r="BN129" s="136">
        <v>4916760.9877120005</v>
      </c>
      <c r="BO129" s="194">
        <v>1876773.5479519998</v>
      </c>
      <c r="BP129" s="194">
        <v>0</v>
      </c>
      <c r="BQ129" s="136">
        <v>677018.90561600006</v>
      </c>
      <c r="BR129" s="136">
        <v>155298.189744</v>
      </c>
      <c r="BS129" s="136">
        <v>32480.667136000004</v>
      </c>
      <c r="BT129" s="136">
        <v>88306.81377600001</v>
      </c>
      <c r="BU129" s="136">
        <v>508525.44484800001</v>
      </c>
      <c r="BV129" s="136">
        <v>506495.40315200004</v>
      </c>
      <c r="BW129" s="136">
        <v>274055.62896000006</v>
      </c>
      <c r="BX129" s="136">
        <v>655703.46780800004</v>
      </c>
      <c r="BY129" s="136">
        <v>47705.979855999991</v>
      </c>
      <c r="BZ129" s="136">
        <v>94396.938863999996</v>
      </c>
      <c r="CA129" s="112">
        <v>1</v>
      </c>
      <c r="CF129" s="62" t="s">
        <v>119</v>
      </c>
    </row>
    <row r="130" spans="1:84" ht="12" customHeight="1" x14ac:dyDescent="0.25">
      <c r="A130" s="126" t="e">
        <v>#REF!</v>
      </c>
      <c r="B130" s="62" t="s">
        <v>118</v>
      </c>
      <c r="C130" s="127">
        <v>5017.28</v>
      </c>
      <c r="D130" s="141">
        <v>5017.28</v>
      </c>
      <c r="E130" s="141">
        <v>0</v>
      </c>
      <c r="F130" s="141">
        <v>860.8</v>
      </c>
      <c r="G130" s="126" t="s">
        <v>42</v>
      </c>
      <c r="H130" s="129">
        <v>1</v>
      </c>
      <c r="I130" s="129" t="s">
        <v>21</v>
      </c>
      <c r="J130" s="131">
        <v>44.8</v>
      </c>
      <c r="K130" s="130">
        <v>5.0999999999999996</v>
      </c>
      <c r="L130" s="130">
        <v>8.6300000000000008</v>
      </c>
      <c r="M130" s="130">
        <v>13.43</v>
      </c>
      <c r="N130" s="130">
        <v>6.91</v>
      </c>
      <c r="O130" s="130">
        <v>3.15</v>
      </c>
      <c r="P130" s="130">
        <v>1.81</v>
      </c>
      <c r="Q130" s="130">
        <v>5.77</v>
      </c>
      <c r="R130" s="130">
        <v>0</v>
      </c>
      <c r="S130" s="132">
        <v>40</v>
      </c>
      <c r="T130" s="132">
        <v>40</v>
      </c>
      <c r="U130" s="132">
        <v>2604.04</v>
      </c>
      <c r="V130" s="130">
        <v>195.98199600000001</v>
      </c>
      <c r="W130" s="132">
        <v>42.3</v>
      </c>
      <c r="X130" s="132">
        <v>2604.04</v>
      </c>
      <c r="Y130" s="130">
        <v>0</v>
      </c>
      <c r="Z130" s="133">
        <v>0</v>
      </c>
      <c r="AA130" s="130">
        <v>5.05</v>
      </c>
      <c r="AB130" s="130">
        <v>10.67</v>
      </c>
      <c r="AC130" s="130">
        <v>14</v>
      </c>
      <c r="AD130" s="131">
        <v>1348644.8639999998</v>
      </c>
      <c r="AE130" s="130">
        <v>153528.76799999998</v>
      </c>
      <c r="AF130" s="130">
        <v>259794.75839999999</v>
      </c>
      <c r="AG130" s="130">
        <v>404292.42239999998</v>
      </c>
      <c r="AH130" s="130">
        <v>208016.42879999999</v>
      </c>
      <c r="AI130" s="130">
        <v>94826.59199999999</v>
      </c>
      <c r="AJ130" s="130">
        <v>54487.660799999998</v>
      </c>
      <c r="AK130" s="130">
        <v>173698.23359999998</v>
      </c>
      <c r="AL130" s="130">
        <v>0</v>
      </c>
      <c r="AN130" s="134">
        <v>48.16</v>
      </c>
      <c r="AO130" s="192">
        <v>18.649999999999999</v>
      </c>
      <c r="AP130" s="193"/>
      <c r="AQ130" s="134">
        <v>7.16</v>
      </c>
      <c r="AR130" s="134">
        <v>1.53</v>
      </c>
      <c r="AS130" s="134">
        <v>0.32</v>
      </c>
      <c r="AT130" s="134">
        <v>0.87</v>
      </c>
      <c r="AU130" s="134">
        <v>5.01</v>
      </c>
      <c r="AV130" s="134">
        <v>4.99</v>
      </c>
      <c r="AW130" s="134">
        <v>2.7</v>
      </c>
      <c r="AX130" s="134">
        <v>6.46</v>
      </c>
      <c r="AY130" s="134">
        <v>0.47</v>
      </c>
      <c r="AZ130" s="135">
        <v>0</v>
      </c>
      <c r="BA130" s="134">
        <v>54.565279999999994</v>
      </c>
      <c r="BB130" s="192">
        <v>21.130449999999996</v>
      </c>
      <c r="BC130" s="193">
        <v>0</v>
      </c>
      <c r="BD130" s="134">
        <v>8.1122800000000002</v>
      </c>
      <c r="BE130" s="134">
        <v>1.7334900000000002</v>
      </c>
      <c r="BF130" s="134">
        <v>0.36255999999999999</v>
      </c>
      <c r="BG130" s="134">
        <v>0.98570999999999998</v>
      </c>
      <c r="BH130" s="134">
        <v>5.6763299999999992</v>
      </c>
      <c r="BI130" s="134">
        <v>5.6536700000000009</v>
      </c>
      <c r="BJ130" s="134">
        <v>3.0591000000000004</v>
      </c>
      <c r="BK130" s="134">
        <v>7.3191800000000002</v>
      </c>
      <c r="BL130" s="134">
        <v>0.53250999999999993</v>
      </c>
      <c r="BM130" s="135">
        <v>0</v>
      </c>
      <c r="BN130" s="136">
        <v>3220957.2899839994</v>
      </c>
      <c r="BO130" s="194">
        <v>1247318.3857599997</v>
      </c>
      <c r="BP130" s="194">
        <v>0</v>
      </c>
      <c r="BQ130" s="136">
        <v>478863.25158400001</v>
      </c>
      <c r="BR130" s="136">
        <v>102326.923872</v>
      </c>
      <c r="BS130" s="136">
        <v>21401.709567999998</v>
      </c>
      <c r="BT130" s="136">
        <v>58185.897887999992</v>
      </c>
      <c r="BU130" s="136">
        <v>335070.51542399998</v>
      </c>
      <c r="BV130" s="136">
        <v>333732.90857600007</v>
      </c>
      <c r="BW130" s="136">
        <v>180576.92448000002</v>
      </c>
      <c r="BX130" s="136">
        <v>432047.01190400001</v>
      </c>
      <c r="BY130" s="136">
        <v>31433.760927999992</v>
      </c>
      <c r="BZ130" s="136">
        <v>0</v>
      </c>
      <c r="CA130" s="112">
        <v>1</v>
      </c>
      <c r="CF130" s="62" t="s">
        <v>118</v>
      </c>
    </row>
    <row r="131" spans="1:84" ht="12" customHeight="1" x14ac:dyDescent="0.25">
      <c r="A131" s="126" t="e">
        <v>#REF!</v>
      </c>
      <c r="B131" s="62" t="s">
        <v>117</v>
      </c>
      <c r="C131" s="127">
        <v>9584.2799999999916</v>
      </c>
      <c r="D131" s="141">
        <v>9508.9799999999923</v>
      </c>
      <c r="E131" s="141">
        <v>75.3</v>
      </c>
      <c r="F131" s="141">
        <v>1379.8</v>
      </c>
      <c r="G131" s="126" t="s">
        <v>42</v>
      </c>
      <c r="H131" s="129">
        <v>3</v>
      </c>
      <c r="I131" s="129" t="s">
        <v>21</v>
      </c>
      <c r="J131" s="131">
        <v>45.06</v>
      </c>
      <c r="K131" s="130">
        <v>5.0999999999999996</v>
      </c>
      <c r="L131" s="130">
        <v>8.6300000000000008</v>
      </c>
      <c r="M131" s="130">
        <v>13.43</v>
      </c>
      <c r="N131" s="130">
        <v>6.91</v>
      </c>
      <c r="O131" s="130">
        <v>3.15</v>
      </c>
      <c r="P131" s="130">
        <v>1.81</v>
      </c>
      <c r="Q131" s="130">
        <v>5.77</v>
      </c>
      <c r="R131" s="130">
        <v>0.26</v>
      </c>
      <c r="S131" s="132">
        <v>40</v>
      </c>
      <c r="T131" s="132">
        <v>40</v>
      </c>
      <c r="U131" s="132">
        <v>2604.04</v>
      </c>
      <c r="V131" s="130">
        <v>195.98199600000001</v>
      </c>
      <c r="W131" s="132">
        <v>42.3</v>
      </c>
      <c r="X131" s="132">
        <v>2604.04</v>
      </c>
      <c r="Y131" s="130">
        <v>7.85</v>
      </c>
      <c r="Z131" s="133">
        <v>0</v>
      </c>
      <c r="AA131" s="130">
        <v>6.73</v>
      </c>
      <c r="AB131" s="130">
        <v>10.67</v>
      </c>
      <c r="AC131" s="130">
        <v>14</v>
      </c>
      <c r="AD131" s="131">
        <v>2591205.9407999981</v>
      </c>
      <c r="AE131" s="130">
        <v>293278.9679999997</v>
      </c>
      <c r="AF131" s="130">
        <v>496274.01839999965</v>
      </c>
      <c r="AG131" s="130">
        <v>772301.28239999921</v>
      </c>
      <c r="AH131" s="130">
        <v>397364.24879999971</v>
      </c>
      <c r="AI131" s="130">
        <v>181142.89199999982</v>
      </c>
      <c r="AJ131" s="130">
        <v>104085.28079999992</v>
      </c>
      <c r="AK131" s="130">
        <v>331807.77359999967</v>
      </c>
      <c r="AL131" s="130">
        <v>14951.476799999986</v>
      </c>
      <c r="AN131" s="134">
        <v>48.44</v>
      </c>
      <c r="AO131" s="192">
        <v>18.489999999999998</v>
      </c>
      <c r="AP131" s="193"/>
      <c r="AQ131" s="134">
        <v>6.67</v>
      </c>
      <c r="AR131" s="134">
        <v>1.53</v>
      </c>
      <c r="AS131" s="134">
        <v>0.32</v>
      </c>
      <c r="AT131" s="134">
        <v>0.87</v>
      </c>
      <c r="AU131" s="134">
        <v>5.01</v>
      </c>
      <c r="AV131" s="134">
        <v>4.99</v>
      </c>
      <c r="AW131" s="134">
        <v>2.7</v>
      </c>
      <c r="AX131" s="134">
        <v>6.46</v>
      </c>
      <c r="AY131" s="134">
        <v>0.47</v>
      </c>
      <c r="AZ131" s="135">
        <v>0.93</v>
      </c>
      <c r="BA131" s="134">
        <v>54.88252</v>
      </c>
      <c r="BB131" s="192">
        <v>20.949169999999999</v>
      </c>
      <c r="BC131" s="193">
        <v>0</v>
      </c>
      <c r="BD131" s="134">
        <v>7.5571100000000007</v>
      </c>
      <c r="BE131" s="134">
        <v>1.7334900000000002</v>
      </c>
      <c r="BF131" s="134">
        <v>0.36256000000000005</v>
      </c>
      <c r="BG131" s="134">
        <v>0.98571000000000009</v>
      </c>
      <c r="BH131" s="134">
        <v>5.6763300000000001</v>
      </c>
      <c r="BI131" s="134">
        <v>5.65367</v>
      </c>
      <c r="BJ131" s="134">
        <v>3.0591000000000004</v>
      </c>
      <c r="BK131" s="134">
        <v>7.3191800000000002</v>
      </c>
      <c r="BL131" s="134">
        <v>0.53250999999999993</v>
      </c>
      <c r="BM131" s="135">
        <v>1.05369</v>
      </c>
      <c r="BN131" s="136">
        <v>6188619.4342559949</v>
      </c>
      <c r="BO131" s="194">
        <v>2362253.7848759978</v>
      </c>
      <c r="BP131" s="194">
        <v>0</v>
      </c>
      <c r="BQ131" s="136">
        <v>852148.87750799931</v>
      </c>
      <c r="BR131" s="136">
        <v>195470.43217199983</v>
      </c>
      <c r="BS131" s="136">
        <v>40882.704767999967</v>
      </c>
      <c r="BT131" s="136">
        <v>111149.85358799991</v>
      </c>
      <c r="BU131" s="136">
        <v>640069.84652399935</v>
      </c>
      <c r="BV131" s="136">
        <v>637514.67747599946</v>
      </c>
      <c r="BW131" s="136">
        <v>344947.82147999975</v>
      </c>
      <c r="BX131" s="136">
        <v>825319.60250399925</v>
      </c>
      <c r="BY131" s="136">
        <v>60046.47262799993</v>
      </c>
      <c r="BZ131" s="136">
        <v>118815.36073199988</v>
      </c>
      <c r="CA131" s="112">
        <v>1</v>
      </c>
      <c r="CF131" s="62" t="s">
        <v>117</v>
      </c>
    </row>
    <row r="132" spans="1:84" ht="12" customHeight="1" x14ac:dyDescent="0.25">
      <c r="A132" s="126" t="e">
        <v>#REF!</v>
      </c>
      <c r="B132" s="62" t="s">
        <v>116</v>
      </c>
      <c r="C132" s="127">
        <v>3036.2</v>
      </c>
      <c r="D132" s="141">
        <v>3036.2</v>
      </c>
      <c r="E132" s="141">
        <v>0</v>
      </c>
      <c r="F132" s="141">
        <v>498</v>
      </c>
      <c r="G132" s="126" t="s">
        <v>42</v>
      </c>
      <c r="H132" s="129">
        <v>3</v>
      </c>
      <c r="I132" s="129" t="s">
        <v>21</v>
      </c>
      <c r="J132" s="131">
        <v>45.06</v>
      </c>
      <c r="K132" s="130">
        <v>5.0999999999999996</v>
      </c>
      <c r="L132" s="130">
        <v>8.6300000000000008</v>
      </c>
      <c r="M132" s="130">
        <v>13.43</v>
      </c>
      <c r="N132" s="130">
        <v>6.91</v>
      </c>
      <c r="O132" s="130">
        <v>3.15</v>
      </c>
      <c r="P132" s="130">
        <v>1.81</v>
      </c>
      <c r="Q132" s="130">
        <v>5.77</v>
      </c>
      <c r="R132" s="130">
        <v>0.26</v>
      </c>
      <c r="S132" s="132">
        <v>40</v>
      </c>
      <c r="T132" s="132">
        <v>40</v>
      </c>
      <c r="U132" s="132">
        <v>2604.04</v>
      </c>
      <c r="V132" s="130">
        <v>195.98199600000001</v>
      </c>
      <c r="W132" s="132">
        <v>42.3</v>
      </c>
      <c r="X132" s="132">
        <v>2604.04</v>
      </c>
      <c r="Y132" s="130">
        <v>7.85</v>
      </c>
      <c r="Z132" s="133">
        <v>0</v>
      </c>
      <c r="AA132" s="130">
        <v>6.73</v>
      </c>
      <c r="AB132" s="130">
        <v>10.67</v>
      </c>
      <c r="AC132" s="130">
        <v>14</v>
      </c>
      <c r="AD132" s="131">
        <v>820867.03199999989</v>
      </c>
      <c r="AE132" s="130">
        <v>92907.719999999987</v>
      </c>
      <c r="AF132" s="130">
        <v>157214.43599999999</v>
      </c>
      <c r="AG132" s="130">
        <v>244656.99599999998</v>
      </c>
      <c r="AH132" s="130">
        <v>125880.852</v>
      </c>
      <c r="AI132" s="130">
        <v>57384.179999999993</v>
      </c>
      <c r="AJ132" s="130">
        <v>32973.131999999998</v>
      </c>
      <c r="AK132" s="130">
        <v>105113.24399999998</v>
      </c>
      <c r="AL132" s="130">
        <v>4736.4719999999998</v>
      </c>
      <c r="AN132" s="134">
        <v>48.44</v>
      </c>
      <c r="AO132" s="192">
        <v>18.489999999999998</v>
      </c>
      <c r="AP132" s="193"/>
      <c r="AQ132" s="134">
        <v>6.67</v>
      </c>
      <c r="AR132" s="134">
        <v>1.53</v>
      </c>
      <c r="AS132" s="134">
        <v>0.32</v>
      </c>
      <c r="AT132" s="134">
        <v>0.87</v>
      </c>
      <c r="AU132" s="134">
        <v>5.01</v>
      </c>
      <c r="AV132" s="134">
        <v>4.99</v>
      </c>
      <c r="AW132" s="134">
        <v>2.7</v>
      </c>
      <c r="AX132" s="134">
        <v>6.46</v>
      </c>
      <c r="AY132" s="134">
        <v>0.47</v>
      </c>
      <c r="AZ132" s="135">
        <v>0.93</v>
      </c>
      <c r="BA132" s="134">
        <v>54.88252</v>
      </c>
      <c r="BB132" s="192">
        <v>20.949169999999999</v>
      </c>
      <c r="BC132" s="193">
        <v>0</v>
      </c>
      <c r="BD132" s="134">
        <v>7.5571100000000007</v>
      </c>
      <c r="BE132" s="134">
        <v>1.7334900000000002</v>
      </c>
      <c r="BF132" s="134">
        <v>0.36256000000000005</v>
      </c>
      <c r="BG132" s="134">
        <v>0.98571000000000009</v>
      </c>
      <c r="BH132" s="134">
        <v>5.6763300000000001</v>
      </c>
      <c r="BI132" s="134">
        <v>5.65367</v>
      </c>
      <c r="BJ132" s="134">
        <v>3.0591000000000004</v>
      </c>
      <c r="BK132" s="134">
        <v>7.3191800000000002</v>
      </c>
      <c r="BL132" s="134">
        <v>0.53250999999999993</v>
      </c>
      <c r="BM132" s="135">
        <v>1.05369</v>
      </c>
      <c r="BN132" s="136">
        <v>1960490.1282399998</v>
      </c>
      <c r="BO132" s="194">
        <v>748337.37553999992</v>
      </c>
      <c r="BP132" s="194">
        <v>0</v>
      </c>
      <c r="BQ132" s="136">
        <v>269951.88182000001</v>
      </c>
      <c r="BR132" s="136">
        <v>61922.995379999993</v>
      </c>
      <c r="BS132" s="136">
        <v>12951.21472</v>
      </c>
      <c r="BT132" s="136">
        <v>35211.115020000005</v>
      </c>
      <c r="BU132" s="136">
        <v>202767.45545999997</v>
      </c>
      <c r="BV132" s="136">
        <v>201958.00453999999</v>
      </c>
      <c r="BW132" s="136">
        <v>109275.87420000002</v>
      </c>
      <c r="BX132" s="136">
        <v>261452.64715999999</v>
      </c>
      <c r="BY132" s="136">
        <v>19022.096619999993</v>
      </c>
      <c r="BZ132" s="136">
        <v>37639.467779999992</v>
      </c>
      <c r="CA132" s="112">
        <v>1</v>
      </c>
      <c r="CF132" s="62" t="s">
        <v>116</v>
      </c>
    </row>
    <row r="133" spans="1:84" ht="12" customHeight="1" x14ac:dyDescent="0.25">
      <c r="A133" s="126" t="e">
        <v>#REF!</v>
      </c>
      <c r="B133" s="62" t="s">
        <v>115</v>
      </c>
      <c r="C133" s="127">
        <v>3037.3</v>
      </c>
      <c r="D133" s="141">
        <v>3037.3</v>
      </c>
      <c r="E133" s="141">
        <v>0</v>
      </c>
      <c r="F133" s="141">
        <v>489.8</v>
      </c>
      <c r="G133" s="126" t="s">
        <v>42</v>
      </c>
      <c r="H133" s="129">
        <v>3</v>
      </c>
      <c r="I133" s="129" t="s">
        <v>21</v>
      </c>
      <c r="J133" s="131">
        <v>45.06</v>
      </c>
      <c r="K133" s="130">
        <v>5.0999999999999996</v>
      </c>
      <c r="L133" s="130">
        <v>8.6300000000000008</v>
      </c>
      <c r="M133" s="130">
        <v>13.43</v>
      </c>
      <c r="N133" s="130">
        <v>6.91</v>
      </c>
      <c r="O133" s="130">
        <v>3.15</v>
      </c>
      <c r="P133" s="130">
        <v>1.81</v>
      </c>
      <c r="Q133" s="130">
        <v>5.77</v>
      </c>
      <c r="R133" s="130">
        <v>0.26</v>
      </c>
      <c r="S133" s="132">
        <v>40</v>
      </c>
      <c r="T133" s="132">
        <v>40</v>
      </c>
      <c r="U133" s="132">
        <v>2604.04</v>
      </c>
      <c r="V133" s="130">
        <v>195.98199600000001</v>
      </c>
      <c r="W133" s="132">
        <v>42.3</v>
      </c>
      <c r="X133" s="132">
        <v>2604.04</v>
      </c>
      <c r="Y133" s="130">
        <v>7.85</v>
      </c>
      <c r="Z133" s="133">
        <v>0</v>
      </c>
      <c r="AA133" s="130">
        <v>6.73</v>
      </c>
      <c r="AB133" s="130">
        <v>10.67</v>
      </c>
      <c r="AC133" s="130">
        <v>14</v>
      </c>
      <c r="AD133" s="131">
        <v>821164.42800000007</v>
      </c>
      <c r="AE133" s="130">
        <v>92941.38</v>
      </c>
      <c r="AF133" s="130">
        <v>157271.39400000003</v>
      </c>
      <c r="AG133" s="130">
        <v>244745.63399999999</v>
      </c>
      <c r="AH133" s="130">
        <v>125926.45800000001</v>
      </c>
      <c r="AI133" s="130">
        <v>57404.97</v>
      </c>
      <c r="AJ133" s="130">
        <v>32985.078000000009</v>
      </c>
      <c r="AK133" s="130">
        <v>105151.326</v>
      </c>
      <c r="AL133" s="130">
        <v>4738.1880000000001</v>
      </c>
      <c r="AN133" s="134">
        <v>48.44</v>
      </c>
      <c r="AO133" s="192">
        <v>18.489999999999998</v>
      </c>
      <c r="AP133" s="193"/>
      <c r="AQ133" s="134">
        <v>6.67</v>
      </c>
      <c r="AR133" s="134">
        <v>1.53</v>
      </c>
      <c r="AS133" s="134">
        <v>0.32</v>
      </c>
      <c r="AT133" s="134">
        <v>0.87</v>
      </c>
      <c r="AU133" s="134">
        <v>5.01</v>
      </c>
      <c r="AV133" s="134">
        <v>4.99</v>
      </c>
      <c r="AW133" s="134">
        <v>2.7</v>
      </c>
      <c r="AX133" s="134">
        <v>6.46</v>
      </c>
      <c r="AY133" s="134">
        <v>0.47</v>
      </c>
      <c r="AZ133" s="135">
        <v>0.93</v>
      </c>
      <c r="BA133" s="134">
        <v>54.88252</v>
      </c>
      <c r="BB133" s="192">
        <v>20.949169999999999</v>
      </c>
      <c r="BC133" s="193">
        <v>0</v>
      </c>
      <c r="BD133" s="134">
        <v>7.5571100000000007</v>
      </c>
      <c r="BE133" s="134">
        <v>1.7334900000000002</v>
      </c>
      <c r="BF133" s="134">
        <v>0.36256000000000005</v>
      </c>
      <c r="BG133" s="134">
        <v>0.98571000000000009</v>
      </c>
      <c r="BH133" s="134">
        <v>5.6763300000000001</v>
      </c>
      <c r="BI133" s="134">
        <v>5.65367</v>
      </c>
      <c r="BJ133" s="134">
        <v>3.0591000000000004</v>
      </c>
      <c r="BK133" s="134">
        <v>7.3191800000000002</v>
      </c>
      <c r="BL133" s="134">
        <v>0.53250999999999993</v>
      </c>
      <c r="BM133" s="135">
        <v>1.05369</v>
      </c>
      <c r="BN133" s="136">
        <v>1961200.4039600003</v>
      </c>
      <c r="BO133" s="194">
        <v>748608.49440999993</v>
      </c>
      <c r="BP133" s="194">
        <v>0</v>
      </c>
      <c r="BQ133" s="136">
        <v>270049.68403</v>
      </c>
      <c r="BR133" s="136">
        <v>61945.429770000002</v>
      </c>
      <c r="BS133" s="136">
        <v>12955.90688</v>
      </c>
      <c r="BT133" s="136">
        <v>35223.871830000004</v>
      </c>
      <c r="BU133" s="136">
        <v>202840.91709</v>
      </c>
      <c r="BV133" s="136">
        <v>202031.17291000002</v>
      </c>
      <c r="BW133" s="136">
        <v>109315.46430000002</v>
      </c>
      <c r="BX133" s="136">
        <v>261547.37014000001</v>
      </c>
      <c r="BY133" s="136">
        <v>19028.988229999995</v>
      </c>
      <c r="BZ133" s="136">
        <v>37653.104370000001</v>
      </c>
      <c r="CA133" s="112">
        <v>1</v>
      </c>
      <c r="CF133" s="62" t="s">
        <v>115</v>
      </c>
    </row>
    <row r="134" spans="1:84" ht="12" customHeight="1" x14ac:dyDescent="0.25">
      <c r="A134" s="126" t="e">
        <v>#REF!</v>
      </c>
      <c r="B134" s="62" t="s">
        <v>114</v>
      </c>
      <c r="C134" s="127">
        <v>2735.7</v>
      </c>
      <c r="D134" s="141">
        <v>2735.7</v>
      </c>
      <c r="E134" s="141">
        <v>0</v>
      </c>
      <c r="F134" s="141">
        <v>362.6</v>
      </c>
      <c r="G134" s="126" t="s">
        <v>42</v>
      </c>
      <c r="H134" s="129">
        <v>7</v>
      </c>
      <c r="I134" s="129" t="s">
        <v>21</v>
      </c>
      <c r="J134" s="131">
        <v>31</v>
      </c>
      <c r="K134" s="130">
        <v>5.0999999999999996</v>
      </c>
      <c r="L134" s="130">
        <v>6.59</v>
      </c>
      <c r="M134" s="130">
        <v>8.98</v>
      </c>
      <c r="N134" s="130">
        <v>6.92</v>
      </c>
      <c r="O134" s="130">
        <v>3.15</v>
      </c>
      <c r="P134" s="130">
        <v>0</v>
      </c>
      <c r="Q134" s="130">
        <v>0</v>
      </c>
      <c r="R134" s="130">
        <v>0.26</v>
      </c>
      <c r="S134" s="132">
        <v>40</v>
      </c>
      <c r="T134" s="132">
        <v>40</v>
      </c>
      <c r="U134" s="132">
        <v>2604.04</v>
      </c>
      <c r="V134" s="130">
        <v>195.98199600000001</v>
      </c>
      <c r="W134" s="132">
        <v>42.3</v>
      </c>
      <c r="X134" s="132">
        <v>2604.04</v>
      </c>
      <c r="Y134" s="130">
        <v>7.85</v>
      </c>
      <c r="Z134" s="133">
        <v>0</v>
      </c>
      <c r="AA134" s="130">
        <v>6.73</v>
      </c>
      <c r="AB134" s="130">
        <v>10.67</v>
      </c>
      <c r="AC134" s="130">
        <v>14</v>
      </c>
      <c r="AD134" s="131">
        <v>508840.19999999995</v>
      </c>
      <c r="AE134" s="130">
        <v>83712.419999999984</v>
      </c>
      <c r="AF134" s="130">
        <v>108169.57799999999</v>
      </c>
      <c r="AG134" s="130">
        <v>147399.516</v>
      </c>
      <c r="AH134" s="130">
        <v>113586.264</v>
      </c>
      <c r="AI134" s="130">
        <v>51704.729999999996</v>
      </c>
      <c r="AJ134" s="130">
        <v>0</v>
      </c>
      <c r="AK134" s="130">
        <v>0</v>
      </c>
      <c r="AL134" s="130">
        <v>4267.6919999999991</v>
      </c>
      <c r="AN134" s="134">
        <v>33.17</v>
      </c>
      <c r="AO134" s="192">
        <v>13.89</v>
      </c>
      <c r="AP134" s="193"/>
      <c r="AQ134" s="134">
        <v>5.9</v>
      </c>
      <c r="AR134" s="134">
        <v>1.53</v>
      </c>
      <c r="AS134" s="134">
        <v>0.32</v>
      </c>
      <c r="AT134" s="134">
        <v>0.6</v>
      </c>
      <c r="AU134" s="134">
        <v>5.01</v>
      </c>
      <c r="AV134" s="134">
        <v>4.99</v>
      </c>
      <c r="AW134" s="134">
        <v>0</v>
      </c>
      <c r="AX134" s="134">
        <v>0</v>
      </c>
      <c r="AY134" s="134">
        <v>0</v>
      </c>
      <c r="AZ134" s="135">
        <v>0.93</v>
      </c>
      <c r="BA134" s="134">
        <v>37.581610000000005</v>
      </c>
      <c r="BB134" s="192">
        <v>15.737370000000004</v>
      </c>
      <c r="BC134" s="193">
        <v>0</v>
      </c>
      <c r="BD134" s="134">
        <v>6.6847000000000012</v>
      </c>
      <c r="BE134" s="134">
        <v>1.7334900000000002</v>
      </c>
      <c r="BF134" s="134">
        <v>0.36256000000000005</v>
      </c>
      <c r="BG134" s="134">
        <v>0.67980000000000007</v>
      </c>
      <c r="BH134" s="134">
        <v>5.6763300000000001</v>
      </c>
      <c r="BI134" s="134">
        <v>5.65367</v>
      </c>
      <c r="BJ134" s="134">
        <v>0</v>
      </c>
      <c r="BK134" s="134">
        <v>0</v>
      </c>
      <c r="BL134" s="134">
        <v>0</v>
      </c>
      <c r="BM134" s="135">
        <v>1.0536900000000002</v>
      </c>
      <c r="BN134" s="136">
        <v>1209606.4427700001</v>
      </c>
      <c r="BO134" s="194">
        <v>506524.97709000006</v>
      </c>
      <c r="BP134" s="194">
        <v>0</v>
      </c>
      <c r="BQ134" s="136">
        <v>215154.59789999999</v>
      </c>
      <c r="BR134" s="136">
        <v>55794.327929999992</v>
      </c>
      <c r="BS134" s="136">
        <v>11669.40192</v>
      </c>
      <c r="BT134" s="136">
        <v>21880.1286</v>
      </c>
      <c r="BU134" s="136">
        <v>182699.07380999997</v>
      </c>
      <c r="BV134" s="136">
        <v>181969.73619</v>
      </c>
      <c r="BW134" s="136">
        <v>0</v>
      </c>
      <c r="BX134" s="136">
        <v>0</v>
      </c>
      <c r="BY134" s="136">
        <v>0</v>
      </c>
      <c r="BZ134" s="136">
        <v>33914.199330000003</v>
      </c>
      <c r="CA134" s="112">
        <v>1</v>
      </c>
      <c r="CF134" s="62" t="s">
        <v>114</v>
      </c>
    </row>
    <row r="135" spans="1:84" ht="12" customHeight="1" x14ac:dyDescent="0.25">
      <c r="A135" s="126" t="e">
        <v>#REF!</v>
      </c>
      <c r="B135" s="62" t="s">
        <v>113</v>
      </c>
      <c r="C135" s="127">
        <v>3002.9</v>
      </c>
      <c r="D135" s="141">
        <v>3002.9</v>
      </c>
      <c r="E135" s="141">
        <v>0</v>
      </c>
      <c r="F135" s="141">
        <v>516.70000000000005</v>
      </c>
      <c r="G135" s="126" t="s">
        <v>42</v>
      </c>
      <c r="H135" s="129">
        <v>3</v>
      </c>
      <c r="I135" s="129" t="s">
        <v>21</v>
      </c>
      <c r="J135" s="131">
        <v>45.06</v>
      </c>
      <c r="K135" s="130">
        <v>5.0999999999999996</v>
      </c>
      <c r="L135" s="130">
        <v>8.6300000000000008</v>
      </c>
      <c r="M135" s="130">
        <v>13.43</v>
      </c>
      <c r="N135" s="130">
        <v>6.91</v>
      </c>
      <c r="O135" s="130">
        <v>3.15</v>
      </c>
      <c r="P135" s="130">
        <v>1.81</v>
      </c>
      <c r="Q135" s="130">
        <v>5.77</v>
      </c>
      <c r="R135" s="130">
        <v>0.26</v>
      </c>
      <c r="S135" s="132">
        <v>40</v>
      </c>
      <c r="T135" s="132">
        <v>40</v>
      </c>
      <c r="U135" s="132">
        <v>2604.04</v>
      </c>
      <c r="V135" s="130">
        <v>195.98199600000001</v>
      </c>
      <c r="W135" s="132">
        <v>42.3</v>
      </c>
      <c r="X135" s="132">
        <v>2604.04</v>
      </c>
      <c r="Y135" s="130">
        <v>7.85</v>
      </c>
      <c r="Z135" s="133">
        <v>0</v>
      </c>
      <c r="AA135" s="130">
        <v>6.73</v>
      </c>
      <c r="AB135" s="130">
        <v>10.67</v>
      </c>
      <c r="AC135" s="130">
        <v>14</v>
      </c>
      <c r="AD135" s="131">
        <v>811864.04399999999</v>
      </c>
      <c r="AE135" s="130">
        <v>91888.739999999991</v>
      </c>
      <c r="AF135" s="130">
        <v>155490.16200000001</v>
      </c>
      <c r="AG135" s="130">
        <v>241973.682</v>
      </c>
      <c r="AH135" s="130">
        <v>124500.234</v>
      </c>
      <c r="AI135" s="130">
        <v>56754.81</v>
      </c>
      <c r="AJ135" s="130">
        <v>32611.494000000006</v>
      </c>
      <c r="AK135" s="130">
        <v>103960.398</v>
      </c>
      <c r="AL135" s="130">
        <v>4684.5240000000003</v>
      </c>
      <c r="AN135" s="134">
        <v>48.44</v>
      </c>
      <c r="AO135" s="192">
        <v>18.489999999999998</v>
      </c>
      <c r="AP135" s="193"/>
      <c r="AQ135" s="134">
        <v>6.67</v>
      </c>
      <c r="AR135" s="134">
        <v>1.53</v>
      </c>
      <c r="AS135" s="134">
        <v>0.32</v>
      </c>
      <c r="AT135" s="134">
        <v>0.87</v>
      </c>
      <c r="AU135" s="134">
        <v>5.01</v>
      </c>
      <c r="AV135" s="134">
        <v>4.99</v>
      </c>
      <c r="AW135" s="134">
        <v>2.7</v>
      </c>
      <c r="AX135" s="134">
        <v>6.46</v>
      </c>
      <c r="AY135" s="134">
        <v>0.47</v>
      </c>
      <c r="AZ135" s="135">
        <v>0.93</v>
      </c>
      <c r="BA135" s="134">
        <v>54.88252</v>
      </c>
      <c r="BB135" s="192">
        <v>20.949169999999999</v>
      </c>
      <c r="BC135" s="193">
        <v>0</v>
      </c>
      <c r="BD135" s="134">
        <v>7.5571100000000007</v>
      </c>
      <c r="BE135" s="134">
        <v>1.7334900000000002</v>
      </c>
      <c r="BF135" s="134">
        <v>0.36256000000000005</v>
      </c>
      <c r="BG135" s="134">
        <v>0.98571000000000009</v>
      </c>
      <c r="BH135" s="134">
        <v>5.6763300000000001</v>
      </c>
      <c r="BI135" s="134">
        <v>5.65367</v>
      </c>
      <c r="BJ135" s="134">
        <v>3.0591000000000004</v>
      </c>
      <c r="BK135" s="134">
        <v>7.3191800000000002</v>
      </c>
      <c r="BL135" s="134">
        <v>0.53250999999999993</v>
      </c>
      <c r="BM135" s="135">
        <v>1.05369</v>
      </c>
      <c r="BN135" s="136">
        <v>1938988.1450799997</v>
      </c>
      <c r="BO135" s="194">
        <v>740129.86792999995</v>
      </c>
      <c r="BP135" s="194">
        <v>0</v>
      </c>
      <c r="BQ135" s="136">
        <v>266991.14219000004</v>
      </c>
      <c r="BR135" s="136">
        <v>61243.845209999999</v>
      </c>
      <c r="BS135" s="136">
        <v>12809.170240000001</v>
      </c>
      <c r="BT135" s="136">
        <v>34824.931590000007</v>
      </c>
      <c r="BU135" s="136">
        <v>200543.57157</v>
      </c>
      <c r="BV135" s="136">
        <v>199742.99843000001</v>
      </c>
      <c r="BW135" s="136">
        <v>108077.37390000002</v>
      </c>
      <c r="BX135" s="136">
        <v>258585.12422000003</v>
      </c>
      <c r="BY135" s="136">
        <v>18813.468789999995</v>
      </c>
      <c r="BZ135" s="136">
        <v>37226.651009999994</v>
      </c>
      <c r="CA135" s="112">
        <v>1</v>
      </c>
      <c r="CF135" s="62" t="s">
        <v>113</v>
      </c>
    </row>
    <row r="136" spans="1:84" ht="12" customHeight="1" x14ac:dyDescent="0.25">
      <c r="A136" s="126" t="e">
        <v>#REF!</v>
      </c>
      <c r="B136" s="62" t="s">
        <v>112</v>
      </c>
      <c r="C136" s="127">
        <v>6958.9</v>
      </c>
      <c r="D136" s="141">
        <v>6930.2</v>
      </c>
      <c r="E136" s="141">
        <v>28.7</v>
      </c>
      <c r="F136" s="141">
        <v>1296.2</v>
      </c>
      <c r="G136" s="126" t="s">
        <v>42</v>
      </c>
      <c r="H136" s="129">
        <v>3</v>
      </c>
      <c r="I136" s="129" t="s">
        <v>21</v>
      </c>
      <c r="J136" s="131">
        <v>45.06</v>
      </c>
      <c r="K136" s="130">
        <v>5.0999999999999996</v>
      </c>
      <c r="L136" s="130">
        <v>8.6300000000000008</v>
      </c>
      <c r="M136" s="130">
        <v>13.43</v>
      </c>
      <c r="N136" s="130">
        <v>6.91</v>
      </c>
      <c r="O136" s="130">
        <v>3.15</v>
      </c>
      <c r="P136" s="130">
        <v>1.81</v>
      </c>
      <c r="Q136" s="130">
        <v>5.77</v>
      </c>
      <c r="R136" s="130">
        <v>0.26</v>
      </c>
      <c r="S136" s="132">
        <v>40</v>
      </c>
      <c r="T136" s="132">
        <v>40</v>
      </c>
      <c r="U136" s="132">
        <v>2604.04</v>
      </c>
      <c r="V136" s="130">
        <v>195.98199600000001</v>
      </c>
      <c r="W136" s="132">
        <v>42.3</v>
      </c>
      <c r="X136" s="132">
        <v>2604.04</v>
      </c>
      <c r="Y136" s="130">
        <v>7.85</v>
      </c>
      <c r="Z136" s="133">
        <v>0</v>
      </c>
      <c r="AA136" s="130">
        <v>6.73</v>
      </c>
      <c r="AB136" s="130">
        <v>10.67</v>
      </c>
      <c r="AC136" s="130">
        <v>14</v>
      </c>
      <c r="AD136" s="131">
        <v>1881408.2039999999</v>
      </c>
      <c r="AE136" s="130">
        <v>212942.33999999997</v>
      </c>
      <c r="AF136" s="130">
        <v>360331.842</v>
      </c>
      <c r="AG136" s="130">
        <v>560748.16199999989</v>
      </c>
      <c r="AH136" s="130">
        <v>288515.99399999995</v>
      </c>
      <c r="AI136" s="130">
        <v>131523.21</v>
      </c>
      <c r="AJ136" s="130">
        <v>75573.65400000001</v>
      </c>
      <c r="AK136" s="130">
        <v>240917.11799999996</v>
      </c>
      <c r="AL136" s="130">
        <v>10855.884</v>
      </c>
      <c r="AN136" s="134">
        <v>48.44</v>
      </c>
      <c r="AO136" s="192">
        <v>18.489999999999998</v>
      </c>
      <c r="AP136" s="193"/>
      <c r="AQ136" s="134">
        <v>6.67</v>
      </c>
      <c r="AR136" s="134">
        <v>1.53</v>
      </c>
      <c r="AS136" s="134">
        <v>0.32</v>
      </c>
      <c r="AT136" s="134">
        <v>0.87</v>
      </c>
      <c r="AU136" s="134">
        <v>5.01</v>
      </c>
      <c r="AV136" s="134">
        <v>4.99</v>
      </c>
      <c r="AW136" s="134">
        <v>2.7</v>
      </c>
      <c r="AX136" s="134">
        <v>6.46</v>
      </c>
      <c r="AY136" s="134">
        <v>0.47</v>
      </c>
      <c r="AZ136" s="135">
        <v>0.93</v>
      </c>
      <c r="BA136" s="134">
        <v>54.88252</v>
      </c>
      <c r="BB136" s="192">
        <v>20.949169999999999</v>
      </c>
      <c r="BC136" s="193">
        <v>0</v>
      </c>
      <c r="BD136" s="134">
        <v>7.5571100000000007</v>
      </c>
      <c r="BE136" s="134">
        <v>1.7334900000000002</v>
      </c>
      <c r="BF136" s="134">
        <v>0.36256000000000005</v>
      </c>
      <c r="BG136" s="134">
        <v>0.98571000000000009</v>
      </c>
      <c r="BH136" s="134">
        <v>5.6763300000000001</v>
      </c>
      <c r="BI136" s="134">
        <v>5.65367</v>
      </c>
      <c r="BJ136" s="134">
        <v>3.0591000000000004</v>
      </c>
      <c r="BK136" s="134">
        <v>7.3191800000000002</v>
      </c>
      <c r="BL136" s="134">
        <v>0.53250999999999993</v>
      </c>
      <c r="BM136" s="135">
        <v>1.05369</v>
      </c>
      <c r="BN136" s="136">
        <v>4493397.9162799995</v>
      </c>
      <c r="BO136" s="194">
        <v>1715171.9131299998</v>
      </c>
      <c r="BP136" s="194">
        <v>0</v>
      </c>
      <c r="BQ136" s="136">
        <v>618723.45379000006</v>
      </c>
      <c r="BR136" s="136">
        <v>141926.06960999998</v>
      </c>
      <c r="BS136" s="136">
        <v>29683.883839999999</v>
      </c>
      <c r="BT136" s="136">
        <v>80703.05919</v>
      </c>
      <c r="BU136" s="136">
        <v>464738.30636999995</v>
      </c>
      <c r="BV136" s="136">
        <v>462883.06362999999</v>
      </c>
      <c r="BW136" s="136">
        <v>250457.76990000004</v>
      </c>
      <c r="BX136" s="136">
        <v>599243.40501999995</v>
      </c>
      <c r="BY136" s="136">
        <v>43598.204389999984</v>
      </c>
      <c r="BZ136" s="136">
        <v>86268.78740999999</v>
      </c>
      <c r="CA136" s="112">
        <v>1</v>
      </c>
      <c r="CF136" s="62" t="s">
        <v>112</v>
      </c>
    </row>
    <row r="137" spans="1:84" ht="12" customHeight="1" x14ac:dyDescent="0.25">
      <c r="A137" s="126" t="e">
        <v>#REF!</v>
      </c>
      <c r="B137" s="62" t="s">
        <v>111</v>
      </c>
      <c r="C137" s="127">
        <v>3314.2</v>
      </c>
      <c r="D137" s="141">
        <v>3314.2</v>
      </c>
      <c r="E137" s="141">
        <v>0</v>
      </c>
      <c r="F137" s="141">
        <v>845.1</v>
      </c>
      <c r="G137" s="126" t="s">
        <v>42</v>
      </c>
      <c r="H137" s="129">
        <v>3</v>
      </c>
      <c r="I137" s="129" t="s">
        <v>21</v>
      </c>
      <c r="J137" s="131">
        <v>45.06</v>
      </c>
      <c r="K137" s="130">
        <v>5.0999999999999996</v>
      </c>
      <c r="L137" s="130">
        <v>8.6300000000000008</v>
      </c>
      <c r="M137" s="130">
        <v>13.43</v>
      </c>
      <c r="N137" s="130">
        <v>6.91</v>
      </c>
      <c r="O137" s="130">
        <v>3.15</v>
      </c>
      <c r="P137" s="130">
        <v>1.81</v>
      </c>
      <c r="Q137" s="130">
        <v>5.77</v>
      </c>
      <c r="R137" s="130">
        <v>0.26</v>
      </c>
      <c r="S137" s="132">
        <v>40</v>
      </c>
      <c r="T137" s="132">
        <v>40</v>
      </c>
      <c r="U137" s="132">
        <v>2604.04</v>
      </c>
      <c r="V137" s="130">
        <v>195.98199600000001</v>
      </c>
      <c r="W137" s="132">
        <v>42.3</v>
      </c>
      <c r="X137" s="132">
        <v>2604.04</v>
      </c>
      <c r="Y137" s="130">
        <v>7.85</v>
      </c>
      <c r="Z137" s="133">
        <v>0</v>
      </c>
      <c r="AA137" s="130">
        <v>6.73</v>
      </c>
      <c r="AB137" s="130">
        <v>10.67</v>
      </c>
      <c r="AC137" s="130">
        <v>14</v>
      </c>
      <c r="AD137" s="131">
        <v>896027.11200000008</v>
      </c>
      <c r="AE137" s="130">
        <v>101414.51999999999</v>
      </c>
      <c r="AF137" s="130">
        <v>171609.27600000001</v>
      </c>
      <c r="AG137" s="130">
        <v>267058.23599999998</v>
      </c>
      <c r="AH137" s="130">
        <v>137406.73199999999</v>
      </c>
      <c r="AI137" s="130">
        <v>62638.38</v>
      </c>
      <c r="AJ137" s="130">
        <v>35992.212</v>
      </c>
      <c r="AK137" s="130">
        <v>114737.60399999999</v>
      </c>
      <c r="AL137" s="130">
        <v>5170.152</v>
      </c>
      <c r="AN137" s="134">
        <v>48.44</v>
      </c>
      <c r="AO137" s="192">
        <v>18.489999999999998</v>
      </c>
      <c r="AP137" s="193"/>
      <c r="AQ137" s="134">
        <v>6.67</v>
      </c>
      <c r="AR137" s="134">
        <v>1.53</v>
      </c>
      <c r="AS137" s="134">
        <v>0.32</v>
      </c>
      <c r="AT137" s="134">
        <v>0.87</v>
      </c>
      <c r="AU137" s="134">
        <v>5.01</v>
      </c>
      <c r="AV137" s="134">
        <v>4.99</v>
      </c>
      <c r="AW137" s="134">
        <v>2.7</v>
      </c>
      <c r="AX137" s="134">
        <v>6.46</v>
      </c>
      <c r="AY137" s="134">
        <v>0.47</v>
      </c>
      <c r="AZ137" s="135">
        <v>0.93</v>
      </c>
      <c r="BA137" s="134">
        <v>54.88252</v>
      </c>
      <c r="BB137" s="192">
        <v>20.949169999999999</v>
      </c>
      <c r="BC137" s="193">
        <v>0</v>
      </c>
      <c r="BD137" s="134">
        <v>7.5571100000000007</v>
      </c>
      <c r="BE137" s="134">
        <v>1.7334900000000002</v>
      </c>
      <c r="BF137" s="134">
        <v>0.36256000000000005</v>
      </c>
      <c r="BG137" s="134">
        <v>0.98571000000000009</v>
      </c>
      <c r="BH137" s="134">
        <v>5.6763300000000001</v>
      </c>
      <c r="BI137" s="134">
        <v>5.65367</v>
      </c>
      <c r="BJ137" s="134">
        <v>3.0591000000000004</v>
      </c>
      <c r="BK137" s="134">
        <v>7.3191800000000002</v>
      </c>
      <c r="BL137" s="134">
        <v>0.53250999999999993</v>
      </c>
      <c r="BM137" s="135">
        <v>1.05369</v>
      </c>
      <c r="BN137" s="136">
        <v>2139996.1738400003</v>
      </c>
      <c r="BO137" s="194">
        <v>816856.50813999982</v>
      </c>
      <c r="BP137" s="194">
        <v>0</v>
      </c>
      <c r="BQ137" s="136">
        <v>294669.16762000002</v>
      </c>
      <c r="BR137" s="136">
        <v>67592.777579999994</v>
      </c>
      <c r="BS137" s="136">
        <v>14137.051519999999</v>
      </c>
      <c r="BT137" s="136">
        <v>38435.108820000001</v>
      </c>
      <c r="BU137" s="136">
        <v>221333.21285999997</v>
      </c>
      <c r="BV137" s="136">
        <v>220449.64713999999</v>
      </c>
      <c r="BW137" s="136">
        <v>119281.37220000001</v>
      </c>
      <c r="BX137" s="136">
        <v>285391.72755999997</v>
      </c>
      <c r="BY137" s="136">
        <v>20763.794419999995</v>
      </c>
      <c r="BZ137" s="136">
        <v>41085.80597999999</v>
      </c>
      <c r="CA137" s="112">
        <v>1</v>
      </c>
      <c r="CF137" s="62" t="s">
        <v>111</v>
      </c>
    </row>
    <row r="138" spans="1:84" ht="12" customHeight="1" x14ac:dyDescent="0.25">
      <c r="A138" s="126" t="e">
        <v>#REF!</v>
      </c>
      <c r="B138" s="62" t="s">
        <v>110</v>
      </c>
      <c r="C138" s="127">
        <v>7068.4</v>
      </c>
      <c r="D138" s="141">
        <v>7068.4</v>
      </c>
      <c r="E138" s="141">
        <v>0</v>
      </c>
      <c r="F138" s="141">
        <v>1732.7</v>
      </c>
      <c r="G138" s="126" t="s">
        <v>42</v>
      </c>
      <c r="H138" s="129">
        <v>3</v>
      </c>
      <c r="I138" s="129" t="s">
        <v>21</v>
      </c>
      <c r="J138" s="131">
        <v>45.06</v>
      </c>
      <c r="K138" s="130">
        <v>5.0999999999999996</v>
      </c>
      <c r="L138" s="130">
        <v>8.6300000000000008</v>
      </c>
      <c r="M138" s="130">
        <v>13.43</v>
      </c>
      <c r="N138" s="130">
        <v>6.91</v>
      </c>
      <c r="O138" s="130">
        <v>3.15</v>
      </c>
      <c r="P138" s="130">
        <v>1.81</v>
      </c>
      <c r="Q138" s="130">
        <v>5.77</v>
      </c>
      <c r="R138" s="130">
        <v>0.26</v>
      </c>
      <c r="S138" s="132">
        <v>40</v>
      </c>
      <c r="T138" s="132">
        <v>40</v>
      </c>
      <c r="U138" s="132">
        <v>2604.04</v>
      </c>
      <c r="V138" s="130">
        <v>195.98199600000001</v>
      </c>
      <c r="W138" s="132">
        <v>42.3</v>
      </c>
      <c r="X138" s="132">
        <v>2604.04</v>
      </c>
      <c r="Y138" s="130">
        <v>7.85</v>
      </c>
      <c r="Z138" s="133">
        <v>0</v>
      </c>
      <c r="AA138" s="130">
        <v>6.73</v>
      </c>
      <c r="AB138" s="130">
        <v>10.67</v>
      </c>
      <c r="AC138" s="130">
        <v>14</v>
      </c>
      <c r="AD138" s="131">
        <v>1911012.6239999998</v>
      </c>
      <c r="AE138" s="130">
        <v>216293.03999999998</v>
      </c>
      <c r="AF138" s="130">
        <v>366001.75199999998</v>
      </c>
      <c r="AG138" s="130">
        <v>569571.67200000002</v>
      </c>
      <c r="AH138" s="130">
        <v>293055.864</v>
      </c>
      <c r="AI138" s="130">
        <v>133592.76</v>
      </c>
      <c r="AJ138" s="130">
        <v>76762.823999999993</v>
      </c>
      <c r="AK138" s="130">
        <v>244708.00799999997</v>
      </c>
      <c r="AL138" s="130">
        <v>11026.704</v>
      </c>
      <c r="AN138" s="134">
        <v>48.44</v>
      </c>
      <c r="AO138" s="192">
        <v>18.489999999999998</v>
      </c>
      <c r="AP138" s="193"/>
      <c r="AQ138" s="134">
        <v>6.67</v>
      </c>
      <c r="AR138" s="134">
        <v>1.53</v>
      </c>
      <c r="AS138" s="134">
        <v>0.32</v>
      </c>
      <c r="AT138" s="134">
        <v>0.87</v>
      </c>
      <c r="AU138" s="134">
        <v>5.01</v>
      </c>
      <c r="AV138" s="134">
        <v>4.99</v>
      </c>
      <c r="AW138" s="134">
        <v>2.7</v>
      </c>
      <c r="AX138" s="134">
        <v>6.46</v>
      </c>
      <c r="AY138" s="134">
        <v>0.47</v>
      </c>
      <c r="AZ138" s="135">
        <v>0.93</v>
      </c>
      <c r="BA138" s="134">
        <v>54.88252</v>
      </c>
      <c r="BB138" s="192">
        <v>20.949169999999999</v>
      </c>
      <c r="BC138" s="193">
        <v>0</v>
      </c>
      <c r="BD138" s="134">
        <v>7.5571100000000007</v>
      </c>
      <c r="BE138" s="134">
        <v>1.7334900000000002</v>
      </c>
      <c r="BF138" s="134">
        <v>0.36256000000000005</v>
      </c>
      <c r="BG138" s="134">
        <v>0.98571000000000009</v>
      </c>
      <c r="BH138" s="134">
        <v>5.6763300000000001</v>
      </c>
      <c r="BI138" s="134">
        <v>5.65367</v>
      </c>
      <c r="BJ138" s="134">
        <v>3.0591000000000004</v>
      </c>
      <c r="BK138" s="134">
        <v>7.3191800000000002</v>
      </c>
      <c r="BL138" s="134">
        <v>0.53250999999999993</v>
      </c>
      <c r="BM138" s="135">
        <v>1.05369</v>
      </c>
      <c r="BN138" s="136">
        <v>4564102.6356799994</v>
      </c>
      <c r="BO138" s="194">
        <v>1742160.5642799996</v>
      </c>
      <c r="BP138" s="194">
        <v>0</v>
      </c>
      <c r="BQ138" s="136">
        <v>628459.21924000001</v>
      </c>
      <c r="BR138" s="136">
        <v>144159.31115999998</v>
      </c>
      <c r="BS138" s="136">
        <v>30150.96704</v>
      </c>
      <c r="BT138" s="136">
        <v>81972.941640000005</v>
      </c>
      <c r="BU138" s="136">
        <v>472051.07771999994</v>
      </c>
      <c r="BV138" s="136">
        <v>470166.64227999997</v>
      </c>
      <c r="BW138" s="136">
        <v>254398.78440000003</v>
      </c>
      <c r="BX138" s="136">
        <v>608672.64711999998</v>
      </c>
      <c r="BY138" s="136">
        <v>44284.23283999999</v>
      </c>
      <c r="BZ138" s="136">
        <v>87626.247959999993</v>
      </c>
      <c r="CA138" s="112">
        <v>1</v>
      </c>
      <c r="CF138" s="62" t="s">
        <v>110</v>
      </c>
    </row>
    <row r="139" spans="1:84" ht="12" customHeight="1" x14ac:dyDescent="0.25">
      <c r="A139" s="126" t="e">
        <v>#REF!</v>
      </c>
      <c r="B139" s="62" t="s">
        <v>109</v>
      </c>
      <c r="C139" s="127">
        <v>6953.13</v>
      </c>
      <c r="D139" s="141">
        <v>6953.13</v>
      </c>
      <c r="E139" s="141">
        <v>0</v>
      </c>
      <c r="F139" s="141">
        <v>1296.2</v>
      </c>
      <c r="G139" s="126" t="s">
        <v>42</v>
      </c>
      <c r="H139" s="129">
        <v>3</v>
      </c>
      <c r="I139" s="129" t="s">
        <v>21</v>
      </c>
      <c r="J139" s="131">
        <v>45.06</v>
      </c>
      <c r="K139" s="130">
        <v>5.0999999999999996</v>
      </c>
      <c r="L139" s="130">
        <v>8.6300000000000008</v>
      </c>
      <c r="M139" s="130">
        <v>13.43</v>
      </c>
      <c r="N139" s="130">
        <v>6.91</v>
      </c>
      <c r="O139" s="130">
        <v>3.15</v>
      </c>
      <c r="P139" s="130">
        <v>1.81</v>
      </c>
      <c r="Q139" s="130">
        <v>5.77</v>
      </c>
      <c r="R139" s="130">
        <v>0.26</v>
      </c>
      <c r="S139" s="132">
        <v>40</v>
      </c>
      <c r="T139" s="132">
        <v>40</v>
      </c>
      <c r="U139" s="132">
        <v>2604.04</v>
      </c>
      <c r="V139" s="130">
        <v>195.98199600000001</v>
      </c>
      <c r="W139" s="132">
        <v>42.3</v>
      </c>
      <c r="X139" s="132">
        <v>2604.04</v>
      </c>
      <c r="Y139" s="130">
        <v>7.85</v>
      </c>
      <c r="Z139" s="133">
        <v>0</v>
      </c>
      <c r="AA139" s="130">
        <v>6.73</v>
      </c>
      <c r="AB139" s="130">
        <v>10.67</v>
      </c>
      <c r="AC139" s="130">
        <v>14</v>
      </c>
      <c r="AD139" s="131">
        <v>1879848.2268000003</v>
      </c>
      <c r="AE139" s="130">
        <v>212765.77799999999</v>
      </c>
      <c r="AF139" s="130">
        <v>360033.07140000002</v>
      </c>
      <c r="AG139" s="130">
        <v>560283.21539999999</v>
      </c>
      <c r="AH139" s="130">
        <v>288276.76980000001</v>
      </c>
      <c r="AI139" s="130">
        <v>131414.15700000001</v>
      </c>
      <c r="AJ139" s="130">
        <v>75510.991800000003</v>
      </c>
      <c r="AK139" s="130">
        <v>240717.36059999996</v>
      </c>
      <c r="AL139" s="130">
        <v>10846.882800000001</v>
      </c>
      <c r="AN139" s="134">
        <v>48.44</v>
      </c>
      <c r="AO139" s="192">
        <v>18.489999999999998</v>
      </c>
      <c r="AP139" s="193"/>
      <c r="AQ139" s="134">
        <v>6.67</v>
      </c>
      <c r="AR139" s="134">
        <v>1.53</v>
      </c>
      <c r="AS139" s="134">
        <v>0.32</v>
      </c>
      <c r="AT139" s="134">
        <v>0.87</v>
      </c>
      <c r="AU139" s="134">
        <v>5.01</v>
      </c>
      <c r="AV139" s="134">
        <v>4.99</v>
      </c>
      <c r="AW139" s="134">
        <v>2.7</v>
      </c>
      <c r="AX139" s="134">
        <v>6.46</v>
      </c>
      <c r="AY139" s="134">
        <v>0.47</v>
      </c>
      <c r="AZ139" s="135">
        <v>0.93</v>
      </c>
      <c r="BA139" s="134">
        <v>54.88252</v>
      </c>
      <c r="BB139" s="192">
        <v>20.949169999999999</v>
      </c>
      <c r="BC139" s="193">
        <v>0</v>
      </c>
      <c r="BD139" s="134">
        <v>7.5571100000000007</v>
      </c>
      <c r="BE139" s="134">
        <v>1.7334900000000002</v>
      </c>
      <c r="BF139" s="134">
        <v>0.36256000000000005</v>
      </c>
      <c r="BG139" s="134">
        <v>0.98571000000000009</v>
      </c>
      <c r="BH139" s="134">
        <v>5.6763300000000001</v>
      </c>
      <c r="BI139" s="134">
        <v>5.65367</v>
      </c>
      <c r="BJ139" s="134">
        <v>3.0591000000000004</v>
      </c>
      <c r="BK139" s="134">
        <v>7.3191800000000002</v>
      </c>
      <c r="BL139" s="134">
        <v>0.53250999999999993</v>
      </c>
      <c r="BM139" s="135">
        <v>1.05369</v>
      </c>
      <c r="BN139" s="136">
        <v>4489672.1972759999</v>
      </c>
      <c r="BO139" s="194">
        <v>1713749.7714209999</v>
      </c>
      <c r="BP139" s="194">
        <v>0</v>
      </c>
      <c r="BQ139" s="136">
        <v>618210.43674300006</v>
      </c>
      <c r="BR139" s="136">
        <v>141808.39103699999</v>
      </c>
      <c r="BS139" s="136">
        <v>29659.271328000003</v>
      </c>
      <c r="BT139" s="136">
        <v>80636.143923000011</v>
      </c>
      <c r="BU139" s="136">
        <v>464352.96672899998</v>
      </c>
      <c r="BV139" s="136">
        <v>462499.26227100001</v>
      </c>
      <c r="BW139" s="136">
        <v>250250.10183000006</v>
      </c>
      <c r="BX139" s="136">
        <v>598746.539934</v>
      </c>
      <c r="BY139" s="136">
        <v>43562.054762999993</v>
      </c>
      <c r="BZ139" s="136">
        <v>86197.257296999989</v>
      </c>
      <c r="CA139" s="112">
        <v>1</v>
      </c>
      <c r="CF139" s="62" t="s">
        <v>109</v>
      </c>
    </row>
    <row r="140" spans="1:84" ht="12" customHeight="1" x14ac:dyDescent="0.25">
      <c r="A140" s="126" t="e">
        <v>#REF!</v>
      </c>
      <c r="B140" s="62" t="s">
        <v>108</v>
      </c>
      <c r="C140" s="127">
        <v>2231.3000000000002</v>
      </c>
      <c r="D140" s="141">
        <v>2231.3000000000002</v>
      </c>
      <c r="E140" s="141">
        <v>0</v>
      </c>
      <c r="F140" s="141">
        <v>485.7</v>
      </c>
      <c r="G140" s="126" t="s">
        <v>42</v>
      </c>
      <c r="H140" s="129">
        <v>3</v>
      </c>
      <c r="I140" s="129" t="s">
        <v>8</v>
      </c>
      <c r="J140" s="131">
        <v>45.06</v>
      </c>
      <c r="K140" s="130">
        <v>5.0999999999999996</v>
      </c>
      <c r="L140" s="130">
        <v>8.6300000000000008</v>
      </c>
      <c r="M140" s="130">
        <v>13.43</v>
      </c>
      <c r="N140" s="130">
        <v>6.91</v>
      </c>
      <c r="O140" s="130">
        <v>3.15</v>
      </c>
      <c r="P140" s="130">
        <v>1.81</v>
      </c>
      <c r="Q140" s="130">
        <v>5.77</v>
      </c>
      <c r="R140" s="130">
        <v>0.26</v>
      </c>
      <c r="S140" s="132">
        <v>40</v>
      </c>
      <c r="T140" s="132">
        <v>40</v>
      </c>
      <c r="U140" s="132">
        <v>2604.04</v>
      </c>
      <c r="V140" s="130">
        <v>195.98199600000001</v>
      </c>
      <c r="W140" s="132">
        <v>42.3</v>
      </c>
      <c r="X140" s="132">
        <v>2604.04</v>
      </c>
      <c r="Y140" s="130">
        <v>7.85</v>
      </c>
      <c r="Z140" s="133">
        <v>0</v>
      </c>
      <c r="AA140" s="130">
        <v>6.73</v>
      </c>
      <c r="AB140" s="130">
        <v>10.67</v>
      </c>
      <c r="AC140" s="130">
        <v>14</v>
      </c>
      <c r="AD140" s="131">
        <v>603254.26800000004</v>
      </c>
      <c r="AE140" s="130">
        <v>68277.78</v>
      </c>
      <c r="AF140" s="130">
        <v>115536.71400000001</v>
      </c>
      <c r="AG140" s="130">
        <v>179798.15400000001</v>
      </c>
      <c r="AH140" s="130">
        <v>92509.698000000004</v>
      </c>
      <c r="AI140" s="130">
        <v>42171.57</v>
      </c>
      <c r="AJ140" s="130">
        <v>24231.918000000001</v>
      </c>
      <c r="AK140" s="130">
        <v>77247.606</v>
      </c>
      <c r="AL140" s="130">
        <v>3480.8280000000004</v>
      </c>
      <c r="AN140" s="134">
        <v>48.44</v>
      </c>
      <c r="AO140" s="192">
        <v>18.489999999999998</v>
      </c>
      <c r="AP140" s="193"/>
      <c r="AQ140" s="134">
        <v>6.67</v>
      </c>
      <c r="AR140" s="134">
        <v>1.53</v>
      </c>
      <c r="AS140" s="134">
        <v>0.32</v>
      </c>
      <c r="AT140" s="134">
        <v>0.87</v>
      </c>
      <c r="AU140" s="134">
        <v>5.01</v>
      </c>
      <c r="AV140" s="134">
        <v>4.99</v>
      </c>
      <c r="AW140" s="134">
        <v>2.7</v>
      </c>
      <c r="AX140" s="134">
        <v>6.46</v>
      </c>
      <c r="AY140" s="134">
        <v>0.47</v>
      </c>
      <c r="AZ140" s="135">
        <v>0.93</v>
      </c>
      <c r="BA140" s="134">
        <v>54.88252</v>
      </c>
      <c r="BB140" s="192">
        <v>20.949169999999999</v>
      </c>
      <c r="BC140" s="193">
        <v>0</v>
      </c>
      <c r="BD140" s="134">
        <v>7.5571100000000007</v>
      </c>
      <c r="BE140" s="134">
        <v>1.7334900000000002</v>
      </c>
      <c r="BF140" s="134">
        <v>0.36256000000000005</v>
      </c>
      <c r="BG140" s="134">
        <v>0.98571000000000009</v>
      </c>
      <c r="BH140" s="134">
        <v>5.6763300000000001</v>
      </c>
      <c r="BI140" s="134">
        <v>5.65367</v>
      </c>
      <c r="BJ140" s="134">
        <v>3.0591000000000004</v>
      </c>
      <c r="BK140" s="134">
        <v>7.3191800000000002</v>
      </c>
      <c r="BL140" s="134">
        <v>0.53250999999999993</v>
      </c>
      <c r="BM140" s="135">
        <v>1.05369</v>
      </c>
      <c r="BN140" s="136">
        <v>1440762.0127600003</v>
      </c>
      <c r="BO140" s="194">
        <v>549952.30420999997</v>
      </c>
      <c r="BP140" s="194">
        <v>0</v>
      </c>
      <c r="BQ140" s="136">
        <v>198387.33743000001</v>
      </c>
      <c r="BR140" s="136">
        <v>45507.140370000001</v>
      </c>
      <c r="BS140" s="136">
        <v>9517.8332800000007</v>
      </c>
      <c r="BT140" s="136">
        <v>25876.609230000005</v>
      </c>
      <c r="BU140" s="136">
        <v>149013.57729000002</v>
      </c>
      <c r="BV140" s="136">
        <v>148418.71271000002</v>
      </c>
      <c r="BW140" s="136">
        <v>80306.718300000022</v>
      </c>
      <c r="BX140" s="136">
        <v>192141.25934000002</v>
      </c>
      <c r="BY140" s="136">
        <v>13979.317629999998</v>
      </c>
      <c r="BZ140" s="136">
        <v>27661.202969999998</v>
      </c>
      <c r="CA140" s="112">
        <v>1</v>
      </c>
      <c r="CF140" s="62" t="s">
        <v>108</v>
      </c>
    </row>
    <row r="141" spans="1:84" ht="12" customHeight="1" x14ac:dyDescent="0.25">
      <c r="A141" s="126" t="e">
        <v>#REF!</v>
      </c>
      <c r="B141" s="62" t="s">
        <v>107</v>
      </c>
      <c r="C141" s="127">
        <v>3500.1</v>
      </c>
      <c r="D141" s="141">
        <v>3454.1</v>
      </c>
      <c r="E141" s="141">
        <v>46</v>
      </c>
      <c r="F141" s="141">
        <v>221.6</v>
      </c>
      <c r="G141" s="126" t="s">
        <v>42</v>
      </c>
      <c r="H141" s="129">
        <v>7</v>
      </c>
      <c r="I141" s="129" t="s">
        <v>21</v>
      </c>
      <c r="J141" s="131">
        <v>31</v>
      </c>
      <c r="K141" s="130">
        <v>5.0999999999999996</v>
      </c>
      <c r="L141" s="130">
        <v>6.59</v>
      </c>
      <c r="M141" s="130">
        <v>8.98</v>
      </c>
      <c r="N141" s="130">
        <v>6.92</v>
      </c>
      <c r="O141" s="130">
        <v>3.15</v>
      </c>
      <c r="P141" s="130">
        <v>0</v>
      </c>
      <c r="Q141" s="130">
        <v>0</v>
      </c>
      <c r="R141" s="130">
        <v>0.26</v>
      </c>
      <c r="S141" s="132">
        <v>40</v>
      </c>
      <c r="T141" s="132">
        <v>40</v>
      </c>
      <c r="U141" s="132">
        <v>2604.04</v>
      </c>
      <c r="V141" s="130">
        <v>195.98199600000001</v>
      </c>
      <c r="W141" s="132">
        <v>42.3</v>
      </c>
      <c r="X141" s="132">
        <v>2604.04</v>
      </c>
      <c r="Y141" s="130">
        <v>7.85</v>
      </c>
      <c r="Z141" s="133">
        <v>0</v>
      </c>
      <c r="AA141" s="130">
        <v>6.73</v>
      </c>
      <c r="AB141" s="130">
        <v>10.67</v>
      </c>
      <c r="AC141" s="130">
        <v>14</v>
      </c>
      <c r="AD141" s="131">
        <v>651018.6</v>
      </c>
      <c r="AE141" s="130">
        <v>107103.06</v>
      </c>
      <c r="AF141" s="130">
        <v>138393.954</v>
      </c>
      <c r="AG141" s="130">
        <v>188585.38800000001</v>
      </c>
      <c r="AH141" s="130">
        <v>145324.152</v>
      </c>
      <c r="AI141" s="130">
        <v>66151.889999999985</v>
      </c>
      <c r="AJ141" s="130">
        <v>0</v>
      </c>
      <c r="AK141" s="130">
        <v>0</v>
      </c>
      <c r="AL141" s="130">
        <v>5460.1559999999999</v>
      </c>
      <c r="AN141" s="134">
        <v>33.17</v>
      </c>
      <c r="AO141" s="192">
        <v>13.89</v>
      </c>
      <c r="AP141" s="193"/>
      <c r="AQ141" s="134">
        <v>5.9</v>
      </c>
      <c r="AR141" s="134">
        <v>1.53</v>
      </c>
      <c r="AS141" s="134">
        <v>0.32</v>
      </c>
      <c r="AT141" s="134">
        <v>0.6</v>
      </c>
      <c r="AU141" s="134">
        <v>5.01</v>
      </c>
      <c r="AV141" s="134">
        <v>4.99</v>
      </c>
      <c r="AW141" s="134">
        <v>0</v>
      </c>
      <c r="AX141" s="134">
        <v>0</v>
      </c>
      <c r="AY141" s="134">
        <v>0</v>
      </c>
      <c r="AZ141" s="135">
        <v>0.93</v>
      </c>
      <c r="BA141" s="134">
        <v>37.581610000000005</v>
      </c>
      <c r="BB141" s="192">
        <v>15.737370000000004</v>
      </c>
      <c r="BC141" s="193">
        <v>0</v>
      </c>
      <c r="BD141" s="134">
        <v>6.6847000000000012</v>
      </c>
      <c r="BE141" s="134">
        <v>1.7334900000000002</v>
      </c>
      <c r="BF141" s="134">
        <v>0.36256000000000005</v>
      </c>
      <c r="BG141" s="134">
        <v>0.67980000000000007</v>
      </c>
      <c r="BH141" s="134">
        <v>5.6763300000000001</v>
      </c>
      <c r="BI141" s="134">
        <v>5.65367</v>
      </c>
      <c r="BJ141" s="134">
        <v>0</v>
      </c>
      <c r="BK141" s="134">
        <v>0</v>
      </c>
      <c r="BL141" s="134">
        <v>0</v>
      </c>
      <c r="BM141" s="135">
        <v>1.0536900000000002</v>
      </c>
      <c r="BN141" s="136">
        <v>1547590.5656100004</v>
      </c>
      <c r="BO141" s="194">
        <v>648056.46537000011</v>
      </c>
      <c r="BP141" s="194">
        <v>0</v>
      </c>
      <c r="BQ141" s="136">
        <v>275272.36470000003</v>
      </c>
      <c r="BR141" s="136">
        <v>71384.189490000004</v>
      </c>
      <c r="BS141" s="136">
        <v>14930.02656</v>
      </c>
      <c r="BT141" s="136">
        <v>27993.799800000004</v>
      </c>
      <c r="BU141" s="136">
        <v>233748.22832999998</v>
      </c>
      <c r="BV141" s="136">
        <v>232815.10167</v>
      </c>
      <c r="BW141" s="136">
        <v>0</v>
      </c>
      <c r="BX141" s="136">
        <v>0</v>
      </c>
      <c r="BY141" s="136">
        <v>0</v>
      </c>
      <c r="BZ141" s="136">
        <v>43390.389690000004</v>
      </c>
      <c r="CA141" s="112">
        <v>1</v>
      </c>
      <c r="CF141" s="62" t="s">
        <v>107</v>
      </c>
    </row>
    <row r="142" spans="1:84" ht="12" customHeight="1" x14ac:dyDescent="0.25">
      <c r="A142" s="126" t="e">
        <v>#REF!</v>
      </c>
      <c r="B142" s="62" t="s">
        <v>106</v>
      </c>
      <c r="C142" s="127">
        <v>4927</v>
      </c>
      <c r="D142" s="141">
        <v>4927</v>
      </c>
      <c r="E142" s="141">
        <v>0</v>
      </c>
      <c r="F142" s="141">
        <v>436.6</v>
      </c>
      <c r="G142" s="126" t="s">
        <v>42</v>
      </c>
      <c r="H142" s="129">
        <v>7</v>
      </c>
      <c r="I142" s="129" t="s">
        <v>21</v>
      </c>
      <c r="J142" s="131">
        <v>31</v>
      </c>
      <c r="K142" s="130">
        <v>5.0999999999999996</v>
      </c>
      <c r="L142" s="130">
        <v>6.59</v>
      </c>
      <c r="M142" s="130">
        <v>8.98</v>
      </c>
      <c r="N142" s="130">
        <v>6.92</v>
      </c>
      <c r="O142" s="130">
        <v>3.15</v>
      </c>
      <c r="P142" s="130">
        <v>0</v>
      </c>
      <c r="Q142" s="130">
        <v>0</v>
      </c>
      <c r="R142" s="130">
        <v>0.26</v>
      </c>
      <c r="S142" s="132">
        <v>40</v>
      </c>
      <c r="T142" s="132">
        <v>40</v>
      </c>
      <c r="U142" s="132">
        <v>2604.04</v>
      </c>
      <c r="V142" s="130">
        <v>195.98199600000001</v>
      </c>
      <c r="W142" s="132">
        <v>42.3</v>
      </c>
      <c r="X142" s="132">
        <v>2604.04</v>
      </c>
      <c r="Y142" s="130">
        <v>7.85</v>
      </c>
      <c r="Z142" s="133">
        <v>0</v>
      </c>
      <c r="AA142" s="130">
        <v>6.73</v>
      </c>
      <c r="AB142" s="130">
        <v>10.67</v>
      </c>
      <c r="AC142" s="130">
        <v>14</v>
      </c>
      <c r="AD142" s="131">
        <v>916422</v>
      </c>
      <c r="AE142" s="130">
        <v>150766.19999999998</v>
      </c>
      <c r="AF142" s="130">
        <v>194813.58000000002</v>
      </c>
      <c r="AG142" s="130">
        <v>265466.76</v>
      </c>
      <c r="AH142" s="130">
        <v>204569.03999999998</v>
      </c>
      <c r="AI142" s="130">
        <v>93120.299999999988</v>
      </c>
      <c r="AJ142" s="130">
        <v>0</v>
      </c>
      <c r="AK142" s="130">
        <v>0</v>
      </c>
      <c r="AL142" s="130">
        <v>7686.12</v>
      </c>
      <c r="AN142" s="134">
        <v>33.17</v>
      </c>
      <c r="AO142" s="192">
        <v>13.89</v>
      </c>
      <c r="AP142" s="193"/>
      <c r="AQ142" s="134">
        <v>5.9</v>
      </c>
      <c r="AR142" s="134">
        <v>1.53</v>
      </c>
      <c r="AS142" s="134">
        <v>0.32</v>
      </c>
      <c r="AT142" s="134">
        <v>0.6</v>
      </c>
      <c r="AU142" s="134">
        <v>5.01</v>
      </c>
      <c r="AV142" s="134">
        <v>4.99</v>
      </c>
      <c r="AW142" s="134">
        <v>0</v>
      </c>
      <c r="AX142" s="134">
        <v>0</v>
      </c>
      <c r="AY142" s="134">
        <v>0</v>
      </c>
      <c r="AZ142" s="135">
        <v>0.93</v>
      </c>
      <c r="BA142" s="134">
        <v>37.581610000000005</v>
      </c>
      <c r="BB142" s="192">
        <v>15.737370000000004</v>
      </c>
      <c r="BC142" s="193">
        <v>0</v>
      </c>
      <c r="BD142" s="134">
        <v>6.6847000000000012</v>
      </c>
      <c r="BE142" s="134">
        <v>1.7334900000000002</v>
      </c>
      <c r="BF142" s="134">
        <v>0.36256000000000005</v>
      </c>
      <c r="BG142" s="134">
        <v>0.67980000000000007</v>
      </c>
      <c r="BH142" s="134">
        <v>5.6763300000000001</v>
      </c>
      <c r="BI142" s="134">
        <v>5.65367</v>
      </c>
      <c r="BJ142" s="134">
        <v>0</v>
      </c>
      <c r="BK142" s="134">
        <v>0</v>
      </c>
      <c r="BL142" s="134">
        <v>0</v>
      </c>
      <c r="BM142" s="135">
        <v>1.0536900000000002</v>
      </c>
      <c r="BN142" s="136">
        <v>2178503.1047</v>
      </c>
      <c r="BO142" s="194">
        <v>912252.2799000002</v>
      </c>
      <c r="BP142" s="194">
        <v>0</v>
      </c>
      <c r="BQ142" s="136">
        <v>387493.76900000003</v>
      </c>
      <c r="BR142" s="136">
        <v>100485.67230000001</v>
      </c>
      <c r="BS142" s="136">
        <v>21016.611199999999</v>
      </c>
      <c r="BT142" s="136">
        <v>39406.146000000008</v>
      </c>
      <c r="BU142" s="136">
        <v>329041.31909999996</v>
      </c>
      <c r="BV142" s="136">
        <v>327727.78090000001</v>
      </c>
      <c r="BW142" s="136">
        <v>0</v>
      </c>
      <c r="BX142" s="136">
        <v>0</v>
      </c>
      <c r="BY142" s="136">
        <v>0</v>
      </c>
      <c r="BZ142" s="136">
        <v>61079.526300000012</v>
      </c>
      <c r="CA142" s="112">
        <v>1</v>
      </c>
      <c r="CF142" s="62" t="s">
        <v>106</v>
      </c>
    </row>
    <row r="143" spans="1:84" ht="12" customHeight="1" x14ac:dyDescent="0.25">
      <c r="A143" s="126" t="e">
        <v>#REF!</v>
      </c>
      <c r="B143" s="62" t="s">
        <v>105</v>
      </c>
      <c r="C143" s="127">
        <v>4940.66</v>
      </c>
      <c r="D143" s="141">
        <v>4940.66</v>
      </c>
      <c r="E143" s="141">
        <v>0</v>
      </c>
      <c r="F143" s="141">
        <v>452.8</v>
      </c>
      <c r="G143" s="126" t="s">
        <v>42</v>
      </c>
      <c r="H143" s="129">
        <v>7</v>
      </c>
      <c r="I143" s="129" t="s">
        <v>21</v>
      </c>
      <c r="J143" s="131">
        <v>31</v>
      </c>
      <c r="K143" s="130">
        <v>5.0999999999999996</v>
      </c>
      <c r="L143" s="130">
        <v>6.59</v>
      </c>
      <c r="M143" s="130">
        <v>8.98</v>
      </c>
      <c r="N143" s="130">
        <v>6.92</v>
      </c>
      <c r="O143" s="130">
        <v>3.15</v>
      </c>
      <c r="P143" s="130">
        <v>0</v>
      </c>
      <c r="Q143" s="130">
        <v>0</v>
      </c>
      <c r="R143" s="130">
        <v>0.26</v>
      </c>
      <c r="S143" s="132">
        <v>40</v>
      </c>
      <c r="T143" s="132">
        <v>40</v>
      </c>
      <c r="U143" s="132">
        <v>2604.04</v>
      </c>
      <c r="V143" s="130">
        <v>195.98199600000001</v>
      </c>
      <c r="W143" s="132">
        <v>42.3</v>
      </c>
      <c r="X143" s="132">
        <v>2604.04</v>
      </c>
      <c r="Y143" s="130">
        <v>7.85</v>
      </c>
      <c r="Z143" s="133">
        <v>0</v>
      </c>
      <c r="AA143" s="130">
        <v>6.73</v>
      </c>
      <c r="AB143" s="130">
        <v>10.67</v>
      </c>
      <c r="AC143" s="130">
        <v>14</v>
      </c>
      <c r="AD143" s="131">
        <v>918962.76</v>
      </c>
      <c r="AE143" s="130">
        <v>151184.196</v>
      </c>
      <c r="AF143" s="130">
        <v>195353.69639999999</v>
      </c>
      <c r="AG143" s="130">
        <v>266202.76079999999</v>
      </c>
      <c r="AH143" s="130">
        <v>205136.20319999999</v>
      </c>
      <c r="AI143" s="130">
        <v>93378.474000000002</v>
      </c>
      <c r="AJ143" s="130">
        <v>0</v>
      </c>
      <c r="AK143" s="130">
        <v>0</v>
      </c>
      <c r="AL143" s="130">
        <v>7707.4295999999995</v>
      </c>
      <c r="AN143" s="134">
        <v>33.17</v>
      </c>
      <c r="AO143" s="192">
        <v>13.89</v>
      </c>
      <c r="AP143" s="193"/>
      <c r="AQ143" s="134">
        <v>5.9</v>
      </c>
      <c r="AR143" s="134">
        <v>1.53</v>
      </c>
      <c r="AS143" s="134">
        <v>0.32</v>
      </c>
      <c r="AT143" s="134">
        <v>0.6</v>
      </c>
      <c r="AU143" s="134">
        <v>5.01</v>
      </c>
      <c r="AV143" s="134">
        <v>4.99</v>
      </c>
      <c r="AW143" s="134">
        <v>0</v>
      </c>
      <c r="AX143" s="134">
        <v>0</v>
      </c>
      <c r="AY143" s="134">
        <v>0</v>
      </c>
      <c r="AZ143" s="135">
        <v>0.93</v>
      </c>
      <c r="BA143" s="134">
        <v>37.581610000000005</v>
      </c>
      <c r="BB143" s="192">
        <v>15.737370000000004</v>
      </c>
      <c r="BC143" s="193">
        <v>0</v>
      </c>
      <c r="BD143" s="134">
        <v>6.6847000000000012</v>
      </c>
      <c r="BE143" s="134">
        <v>1.7334900000000002</v>
      </c>
      <c r="BF143" s="134">
        <v>0.36256000000000005</v>
      </c>
      <c r="BG143" s="134">
        <v>0.67980000000000007</v>
      </c>
      <c r="BH143" s="134">
        <v>5.6763300000000001</v>
      </c>
      <c r="BI143" s="134">
        <v>5.65367</v>
      </c>
      <c r="BJ143" s="134">
        <v>0</v>
      </c>
      <c r="BK143" s="134">
        <v>0</v>
      </c>
      <c r="BL143" s="134">
        <v>0</v>
      </c>
      <c r="BM143" s="135">
        <v>1.0536900000000002</v>
      </c>
      <c r="BN143" s="136">
        <v>2184542.9570260001</v>
      </c>
      <c r="BO143" s="194">
        <v>914781.47944200016</v>
      </c>
      <c r="BP143" s="194">
        <v>0</v>
      </c>
      <c r="BQ143" s="136">
        <v>388568.08702000004</v>
      </c>
      <c r="BR143" s="136">
        <v>100764.266634</v>
      </c>
      <c r="BS143" s="136">
        <v>21074.879295999999</v>
      </c>
      <c r="BT143" s="136">
        <v>39515.398680000006</v>
      </c>
      <c r="BU143" s="136">
        <v>329953.57897799998</v>
      </c>
      <c r="BV143" s="136">
        <v>328636.39902199997</v>
      </c>
      <c r="BW143" s="136">
        <v>0</v>
      </c>
      <c r="BX143" s="136">
        <v>0</v>
      </c>
      <c r="BY143" s="136">
        <v>0</v>
      </c>
      <c r="BZ143" s="136">
        <v>61248.867954000008</v>
      </c>
      <c r="CA143" s="112">
        <v>1</v>
      </c>
      <c r="CF143" s="62" t="s">
        <v>105</v>
      </c>
    </row>
    <row r="144" spans="1:84" ht="12" customHeight="1" x14ac:dyDescent="0.25">
      <c r="A144" s="126" t="e">
        <v>#REF!</v>
      </c>
      <c r="B144" s="62" t="s">
        <v>104</v>
      </c>
      <c r="C144" s="127">
        <v>3456.99</v>
      </c>
      <c r="D144" s="141">
        <v>3456.99</v>
      </c>
      <c r="E144" s="141">
        <v>0</v>
      </c>
      <c r="F144" s="141">
        <v>619</v>
      </c>
      <c r="G144" s="126" t="s">
        <v>42</v>
      </c>
      <c r="H144" s="129">
        <v>7</v>
      </c>
      <c r="I144" s="129" t="s">
        <v>21</v>
      </c>
      <c r="J144" s="131">
        <v>31</v>
      </c>
      <c r="K144" s="130">
        <v>5.0999999999999996</v>
      </c>
      <c r="L144" s="130">
        <v>6.59</v>
      </c>
      <c r="M144" s="130">
        <v>8.98</v>
      </c>
      <c r="N144" s="130">
        <v>6.92</v>
      </c>
      <c r="O144" s="130">
        <v>3.15</v>
      </c>
      <c r="P144" s="130">
        <v>0</v>
      </c>
      <c r="Q144" s="130">
        <v>0</v>
      </c>
      <c r="R144" s="130">
        <v>0.26</v>
      </c>
      <c r="S144" s="132">
        <v>40</v>
      </c>
      <c r="T144" s="132">
        <v>40</v>
      </c>
      <c r="U144" s="132">
        <v>2604.04</v>
      </c>
      <c r="V144" s="130">
        <v>195.98199600000001</v>
      </c>
      <c r="W144" s="132">
        <v>42.3</v>
      </c>
      <c r="X144" s="132">
        <v>2604.04</v>
      </c>
      <c r="Y144" s="130">
        <v>7.85</v>
      </c>
      <c r="Z144" s="133">
        <v>0</v>
      </c>
      <c r="AA144" s="130">
        <v>6.73</v>
      </c>
      <c r="AB144" s="130">
        <v>10.67</v>
      </c>
      <c r="AC144" s="130">
        <v>14</v>
      </c>
      <c r="AD144" s="131">
        <v>643000.1399999999</v>
      </c>
      <c r="AE144" s="130">
        <v>105783.89399999999</v>
      </c>
      <c r="AF144" s="130">
        <v>136689.38459999999</v>
      </c>
      <c r="AG144" s="130">
        <v>186262.62119999999</v>
      </c>
      <c r="AH144" s="130">
        <v>143534.22479999997</v>
      </c>
      <c r="AI144" s="130">
        <v>65337.11099999999</v>
      </c>
      <c r="AJ144" s="130">
        <v>0</v>
      </c>
      <c r="AK144" s="130">
        <v>0</v>
      </c>
      <c r="AL144" s="130">
        <v>5392.9044000000004</v>
      </c>
      <c r="AN144" s="134">
        <v>33.17</v>
      </c>
      <c r="AO144" s="192">
        <v>13.89</v>
      </c>
      <c r="AP144" s="193"/>
      <c r="AQ144" s="134">
        <v>5.9</v>
      </c>
      <c r="AR144" s="134">
        <v>1.53</v>
      </c>
      <c r="AS144" s="134">
        <v>0.32</v>
      </c>
      <c r="AT144" s="134">
        <v>0.6</v>
      </c>
      <c r="AU144" s="134">
        <v>5.01</v>
      </c>
      <c r="AV144" s="134">
        <v>4.99</v>
      </c>
      <c r="AW144" s="134">
        <v>0</v>
      </c>
      <c r="AX144" s="134">
        <v>0</v>
      </c>
      <c r="AY144" s="134">
        <v>0</v>
      </c>
      <c r="AZ144" s="135">
        <v>0.93</v>
      </c>
      <c r="BA144" s="134">
        <v>37.581610000000005</v>
      </c>
      <c r="BB144" s="192">
        <v>15.737370000000004</v>
      </c>
      <c r="BC144" s="193">
        <v>0</v>
      </c>
      <c r="BD144" s="134">
        <v>6.6847000000000012</v>
      </c>
      <c r="BE144" s="134">
        <v>1.7334900000000002</v>
      </c>
      <c r="BF144" s="134">
        <v>0.36256000000000005</v>
      </c>
      <c r="BG144" s="134">
        <v>0.67980000000000007</v>
      </c>
      <c r="BH144" s="134">
        <v>5.6763300000000001</v>
      </c>
      <c r="BI144" s="134">
        <v>5.65367</v>
      </c>
      <c r="BJ144" s="134">
        <v>0</v>
      </c>
      <c r="BK144" s="134">
        <v>0</v>
      </c>
      <c r="BL144" s="134">
        <v>0</v>
      </c>
      <c r="BM144" s="135">
        <v>1.0536900000000002</v>
      </c>
      <c r="BN144" s="136">
        <v>1528529.2161390001</v>
      </c>
      <c r="BO144" s="194">
        <v>640074.48936300015</v>
      </c>
      <c r="BP144" s="194">
        <v>0</v>
      </c>
      <c r="BQ144" s="136">
        <v>271881.89253000001</v>
      </c>
      <c r="BR144" s="136">
        <v>70504.965350999992</v>
      </c>
      <c r="BS144" s="136">
        <v>14746.136543999999</v>
      </c>
      <c r="BT144" s="136">
        <v>27649.006020000001</v>
      </c>
      <c r="BU144" s="136">
        <v>230869.20026699998</v>
      </c>
      <c r="BV144" s="136">
        <v>229947.56673299999</v>
      </c>
      <c r="BW144" s="136">
        <v>0</v>
      </c>
      <c r="BX144" s="136">
        <v>0</v>
      </c>
      <c r="BY144" s="136">
        <v>0</v>
      </c>
      <c r="BZ144" s="136">
        <v>42855.959331000005</v>
      </c>
      <c r="CA144" s="112">
        <v>1</v>
      </c>
      <c r="CF144" s="62" t="s">
        <v>104</v>
      </c>
    </row>
    <row r="145" spans="1:84" ht="12" customHeight="1" x14ac:dyDescent="0.25">
      <c r="A145" s="126" t="e">
        <v>#REF!</v>
      </c>
      <c r="B145" s="62" t="s">
        <v>103</v>
      </c>
      <c r="C145" s="127">
        <v>3483.9</v>
      </c>
      <c r="D145" s="141">
        <v>3483.9</v>
      </c>
      <c r="E145" s="141">
        <v>0</v>
      </c>
      <c r="F145" s="141">
        <v>445.9</v>
      </c>
      <c r="G145" s="126" t="s">
        <v>42</v>
      </c>
      <c r="H145" s="129">
        <v>7</v>
      </c>
      <c r="I145" s="129" t="s">
        <v>21</v>
      </c>
      <c r="J145" s="131">
        <v>31</v>
      </c>
      <c r="K145" s="130">
        <v>5.0999999999999996</v>
      </c>
      <c r="L145" s="130">
        <v>6.59</v>
      </c>
      <c r="M145" s="130">
        <v>8.98</v>
      </c>
      <c r="N145" s="130">
        <v>6.92</v>
      </c>
      <c r="O145" s="130">
        <v>3.15</v>
      </c>
      <c r="P145" s="130">
        <v>0</v>
      </c>
      <c r="Q145" s="130">
        <v>0</v>
      </c>
      <c r="R145" s="130">
        <v>0.26</v>
      </c>
      <c r="S145" s="132">
        <v>40</v>
      </c>
      <c r="T145" s="132">
        <v>40</v>
      </c>
      <c r="U145" s="132">
        <v>2604.04</v>
      </c>
      <c r="V145" s="130">
        <v>195.98199600000001</v>
      </c>
      <c r="W145" s="132">
        <v>42.3</v>
      </c>
      <c r="X145" s="132">
        <v>2604.04</v>
      </c>
      <c r="Y145" s="130">
        <v>7.85</v>
      </c>
      <c r="Z145" s="133">
        <v>0</v>
      </c>
      <c r="AA145" s="130">
        <v>6.73</v>
      </c>
      <c r="AB145" s="130">
        <v>10.67</v>
      </c>
      <c r="AC145" s="130">
        <v>14</v>
      </c>
      <c r="AD145" s="131">
        <v>648005.4</v>
      </c>
      <c r="AE145" s="130">
        <v>106607.34</v>
      </c>
      <c r="AF145" s="130">
        <v>137753.40600000002</v>
      </c>
      <c r="AG145" s="130">
        <v>187712.53200000001</v>
      </c>
      <c r="AH145" s="130">
        <v>144651.52799999999</v>
      </c>
      <c r="AI145" s="130">
        <v>65845.709999999992</v>
      </c>
      <c r="AJ145" s="130">
        <v>0</v>
      </c>
      <c r="AK145" s="130">
        <v>0</v>
      </c>
      <c r="AL145" s="130">
        <v>5434.884</v>
      </c>
      <c r="AN145" s="134">
        <v>33.17</v>
      </c>
      <c r="AO145" s="192">
        <v>13.89</v>
      </c>
      <c r="AP145" s="193"/>
      <c r="AQ145" s="134">
        <v>5.9</v>
      </c>
      <c r="AR145" s="134">
        <v>1.53</v>
      </c>
      <c r="AS145" s="134">
        <v>0.32</v>
      </c>
      <c r="AT145" s="134">
        <v>0.6</v>
      </c>
      <c r="AU145" s="134">
        <v>5.01</v>
      </c>
      <c r="AV145" s="134">
        <v>4.99</v>
      </c>
      <c r="AW145" s="134">
        <v>0</v>
      </c>
      <c r="AX145" s="134">
        <v>0</v>
      </c>
      <c r="AY145" s="134">
        <v>0</v>
      </c>
      <c r="AZ145" s="135">
        <v>0.93</v>
      </c>
      <c r="BA145" s="134">
        <v>37.581610000000005</v>
      </c>
      <c r="BB145" s="192">
        <v>15.737370000000004</v>
      </c>
      <c r="BC145" s="193">
        <v>0</v>
      </c>
      <c r="BD145" s="134">
        <v>6.6847000000000012</v>
      </c>
      <c r="BE145" s="134">
        <v>1.7334900000000002</v>
      </c>
      <c r="BF145" s="134">
        <v>0.36256000000000005</v>
      </c>
      <c r="BG145" s="134">
        <v>0.67980000000000007</v>
      </c>
      <c r="BH145" s="134">
        <v>5.6763300000000001</v>
      </c>
      <c r="BI145" s="134">
        <v>5.65367</v>
      </c>
      <c r="BJ145" s="134">
        <v>0</v>
      </c>
      <c r="BK145" s="134">
        <v>0</v>
      </c>
      <c r="BL145" s="134">
        <v>0</v>
      </c>
      <c r="BM145" s="135">
        <v>1.0536900000000002</v>
      </c>
      <c r="BN145" s="136">
        <v>1540427.6367900004</v>
      </c>
      <c r="BO145" s="194">
        <v>645056.97543000022</v>
      </c>
      <c r="BP145" s="194">
        <v>0</v>
      </c>
      <c r="BQ145" s="136">
        <v>273998.28330000001</v>
      </c>
      <c r="BR145" s="136">
        <v>71053.792109999995</v>
      </c>
      <c r="BS145" s="136">
        <v>14860.923840000001</v>
      </c>
      <c r="BT145" s="136">
        <v>27864.232200000006</v>
      </c>
      <c r="BU145" s="136">
        <v>232666.33887000001</v>
      </c>
      <c r="BV145" s="136">
        <v>231737.53113000002</v>
      </c>
      <c r="BW145" s="136">
        <v>0</v>
      </c>
      <c r="BX145" s="136">
        <v>0</v>
      </c>
      <c r="BY145" s="136">
        <v>0</v>
      </c>
      <c r="BZ145" s="136">
        <v>43189.559910000011</v>
      </c>
      <c r="CA145" s="112">
        <v>1</v>
      </c>
      <c r="CF145" s="62" t="s">
        <v>103</v>
      </c>
    </row>
    <row r="146" spans="1:84" ht="12" customHeight="1" x14ac:dyDescent="0.25">
      <c r="A146" s="126" t="e">
        <v>#REF!</v>
      </c>
      <c r="B146" s="62" t="s">
        <v>102</v>
      </c>
      <c r="C146" s="127">
        <v>4951.3999999999996</v>
      </c>
      <c r="D146" s="141">
        <v>4951.3999999999996</v>
      </c>
      <c r="E146" s="141">
        <v>0</v>
      </c>
      <c r="F146" s="141">
        <v>456</v>
      </c>
      <c r="G146" s="126" t="s">
        <v>42</v>
      </c>
      <c r="H146" s="129">
        <v>7</v>
      </c>
      <c r="I146" s="129" t="s">
        <v>21</v>
      </c>
      <c r="J146" s="131">
        <v>31</v>
      </c>
      <c r="K146" s="130">
        <v>5.0999999999999996</v>
      </c>
      <c r="L146" s="130">
        <v>6.59</v>
      </c>
      <c r="M146" s="130">
        <v>8.98</v>
      </c>
      <c r="N146" s="130">
        <v>6.92</v>
      </c>
      <c r="O146" s="130">
        <v>3.15</v>
      </c>
      <c r="P146" s="130">
        <v>0</v>
      </c>
      <c r="Q146" s="130">
        <v>0</v>
      </c>
      <c r="R146" s="130">
        <v>0.26</v>
      </c>
      <c r="S146" s="132">
        <v>40</v>
      </c>
      <c r="T146" s="132">
        <v>40</v>
      </c>
      <c r="U146" s="132">
        <v>2604.04</v>
      </c>
      <c r="V146" s="130">
        <v>195.98199600000001</v>
      </c>
      <c r="W146" s="132">
        <v>42.3</v>
      </c>
      <c r="X146" s="132">
        <v>2604.04</v>
      </c>
      <c r="Y146" s="130">
        <v>7.85</v>
      </c>
      <c r="Z146" s="133">
        <v>0</v>
      </c>
      <c r="AA146" s="130">
        <v>6.73</v>
      </c>
      <c r="AB146" s="130">
        <v>10.67</v>
      </c>
      <c r="AC146" s="130">
        <v>14</v>
      </c>
      <c r="AD146" s="131">
        <v>920960.39999999991</v>
      </c>
      <c r="AE146" s="130">
        <v>151512.83999999997</v>
      </c>
      <c r="AF146" s="130">
        <v>195778.35599999997</v>
      </c>
      <c r="AG146" s="130">
        <v>266781.43200000003</v>
      </c>
      <c r="AH146" s="130">
        <v>205582.12799999997</v>
      </c>
      <c r="AI146" s="130">
        <v>93581.459999999992</v>
      </c>
      <c r="AJ146" s="130">
        <v>0</v>
      </c>
      <c r="AK146" s="130">
        <v>0</v>
      </c>
      <c r="AL146" s="130">
        <v>7724.1840000000002</v>
      </c>
      <c r="AN146" s="134">
        <v>33.17</v>
      </c>
      <c r="AO146" s="192">
        <v>13.89</v>
      </c>
      <c r="AP146" s="193"/>
      <c r="AQ146" s="134">
        <v>5.9</v>
      </c>
      <c r="AR146" s="134">
        <v>1.53</v>
      </c>
      <c r="AS146" s="134">
        <v>0.32</v>
      </c>
      <c r="AT146" s="134">
        <v>0.6</v>
      </c>
      <c r="AU146" s="134">
        <v>5.01</v>
      </c>
      <c r="AV146" s="134">
        <v>4.99</v>
      </c>
      <c r="AW146" s="134">
        <v>0</v>
      </c>
      <c r="AX146" s="134">
        <v>0</v>
      </c>
      <c r="AY146" s="134">
        <v>0</v>
      </c>
      <c r="AZ146" s="135">
        <v>0.93</v>
      </c>
      <c r="BA146" s="134">
        <v>37.581610000000005</v>
      </c>
      <c r="BB146" s="192">
        <v>15.737370000000004</v>
      </c>
      <c r="BC146" s="193">
        <v>0</v>
      </c>
      <c r="BD146" s="134">
        <v>6.6847000000000012</v>
      </c>
      <c r="BE146" s="134">
        <v>1.7334900000000002</v>
      </c>
      <c r="BF146" s="134">
        <v>0.36256000000000005</v>
      </c>
      <c r="BG146" s="134">
        <v>0.67980000000000007</v>
      </c>
      <c r="BH146" s="134">
        <v>5.6763300000000001</v>
      </c>
      <c r="BI146" s="134">
        <v>5.65367</v>
      </c>
      <c r="BJ146" s="134">
        <v>0</v>
      </c>
      <c r="BK146" s="134">
        <v>0</v>
      </c>
      <c r="BL146" s="134">
        <v>0</v>
      </c>
      <c r="BM146" s="135">
        <v>1.0536900000000002</v>
      </c>
      <c r="BN146" s="136">
        <v>2189291.7135399999</v>
      </c>
      <c r="BO146" s="194">
        <v>916770.03018000012</v>
      </c>
      <c r="BP146" s="194">
        <v>0</v>
      </c>
      <c r="BQ146" s="136">
        <v>389412.75579999998</v>
      </c>
      <c r="BR146" s="136">
        <v>100983.30785999999</v>
      </c>
      <c r="BS146" s="136">
        <v>21120.69184</v>
      </c>
      <c r="BT146" s="136">
        <v>39601.297200000001</v>
      </c>
      <c r="BU146" s="136">
        <v>330670.83161999995</v>
      </c>
      <c r="BV146" s="136">
        <v>329350.78837999998</v>
      </c>
      <c r="BW146" s="136">
        <v>0</v>
      </c>
      <c r="BX146" s="136">
        <v>0</v>
      </c>
      <c r="BY146" s="136">
        <v>0</v>
      </c>
      <c r="BZ146" s="136">
        <v>61382.010660000007</v>
      </c>
      <c r="CA146" s="112">
        <v>1</v>
      </c>
      <c r="CF146" s="62" t="s">
        <v>102</v>
      </c>
    </row>
    <row r="147" spans="1:84" ht="12" customHeight="1" x14ac:dyDescent="0.25">
      <c r="A147" s="126" t="e">
        <v>#REF!</v>
      </c>
      <c r="B147" s="62" t="s">
        <v>101</v>
      </c>
      <c r="C147" s="127">
        <v>4883.7</v>
      </c>
      <c r="D147" s="141">
        <v>4883.7</v>
      </c>
      <c r="E147" s="141">
        <v>0</v>
      </c>
      <c r="F147" s="141">
        <v>716.4</v>
      </c>
      <c r="G147" s="126" t="s">
        <v>42</v>
      </c>
      <c r="H147" s="129">
        <v>7</v>
      </c>
      <c r="I147" s="129" t="s">
        <v>21</v>
      </c>
      <c r="J147" s="131">
        <v>31</v>
      </c>
      <c r="K147" s="130">
        <v>5.0999999999999996</v>
      </c>
      <c r="L147" s="130">
        <v>6.59</v>
      </c>
      <c r="M147" s="130">
        <v>8.98</v>
      </c>
      <c r="N147" s="130">
        <v>6.92</v>
      </c>
      <c r="O147" s="130">
        <v>3.15</v>
      </c>
      <c r="P147" s="130">
        <v>0</v>
      </c>
      <c r="Q147" s="130">
        <v>0</v>
      </c>
      <c r="R147" s="130">
        <v>0.26</v>
      </c>
      <c r="S147" s="132">
        <v>40</v>
      </c>
      <c r="T147" s="132">
        <v>40</v>
      </c>
      <c r="U147" s="132">
        <v>2604.04</v>
      </c>
      <c r="V147" s="130">
        <v>195.98199600000001</v>
      </c>
      <c r="W147" s="132">
        <v>42.3</v>
      </c>
      <c r="X147" s="132">
        <v>2604.04</v>
      </c>
      <c r="Y147" s="130">
        <v>7.85</v>
      </c>
      <c r="Z147" s="133">
        <v>0</v>
      </c>
      <c r="AA147" s="130">
        <v>6.73</v>
      </c>
      <c r="AB147" s="130">
        <v>10.67</v>
      </c>
      <c r="AC147" s="130">
        <v>14</v>
      </c>
      <c r="AD147" s="131">
        <v>908368.2</v>
      </c>
      <c r="AE147" s="130">
        <v>149441.22</v>
      </c>
      <c r="AF147" s="130">
        <v>193101.49799999999</v>
      </c>
      <c r="AG147" s="130">
        <v>263133.75600000005</v>
      </c>
      <c r="AH147" s="130">
        <v>202771.22399999999</v>
      </c>
      <c r="AI147" s="130">
        <v>92301.93</v>
      </c>
      <c r="AJ147" s="130">
        <v>0</v>
      </c>
      <c r="AK147" s="130">
        <v>0</v>
      </c>
      <c r="AL147" s="130">
        <v>7618.5720000000001</v>
      </c>
      <c r="AN147" s="134">
        <v>33.17</v>
      </c>
      <c r="AO147" s="192">
        <v>13.89</v>
      </c>
      <c r="AP147" s="193"/>
      <c r="AQ147" s="134">
        <v>5.9</v>
      </c>
      <c r="AR147" s="134">
        <v>1.53</v>
      </c>
      <c r="AS147" s="134">
        <v>0.32</v>
      </c>
      <c r="AT147" s="134">
        <v>0.6</v>
      </c>
      <c r="AU147" s="134">
        <v>5.01</v>
      </c>
      <c r="AV147" s="134">
        <v>4.99</v>
      </c>
      <c r="AW147" s="134">
        <v>0</v>
      </c>
      <c r="AX147" s="134">
        <v>0</v>
      </c>
      <c r="AY147" s="134">
        <v>0</v>
      </c>
      <c r="AZ147" s="135">
        <v>0.93</v>
      </c>
      <c r="BA147" s="134">
        <v>37.581610000000005</v>
      </c>
      <c r="BB147" s="192">
        <v>15.737370000000004</v>
      </c>
      <c r="BC147" s="193">
        <v>0</v>
      </c>
      <c r="BD147" s="134">
        <v>6.6847000000000012</v>
      </c>
      <c r="BE147" s="134">
        <v>1.7334900000000002</v>
      </c>
      <c r="BF147" s="134">
        <v>0.36256000000000005</v>
      </c>
      <c r="BG147" s="134">
        <v>0.67980000000000007</v>
      </c>
      <c r="BH147" s="134">
        <v>5.6763300000000001</v>
      </c>
      <c r="BI147" s="134">
        <v>5.65367</v>
      </c>
      <c r="BJ147" s="134">
        <v>0</v>
      </c>
      <c r="BK147" s="134">
        <v>0</v>
      </c>
      <c r="BL147" s="134">
        <v>0</v>
      </c>
      <c r="BM147" s="135">
        <v>1.0536900000000002</v>
      </c>
      <c r="BN147" s="136">
        <v>2159357.7455700003</v>
      </c>
      <c r="BO147" s="194">
        <v>904235.1246900002</v>
      </c>
      <c r="BP147" s="194">
        <v>0</v>
      </c>
      <c r="BQ147" s="136">
        <v>384088.35389999999</v>
      </c>
      <c r="BR147" s="136">
        <v>99602.57312999999</v>
      </c>
      <c r="BS147" s="136">
        <v>20831.91072</v>
      </c>
      <c r="BT147" s="136">
        <v>39059.832600000002</v>
      </c>
      <c r="BU147" s="136">
        <v>326149.60220999998</v>
      </c>
      <c r="BV147" s="136">
        <v>324847.60778999998</v>
      </c>
      <c r="BW147" s="136">
        <v>0</v>
      </c>
      <c r="BX147" s="136">
        <v>0</v>
      </c>
      <c r="BY147" s="136">
        <v>0</v>
      </c>
      <c r="BZ147" s="136">
        <v>60542.74053000001</v>
      </c>
      <c r="CA147" s="112">
        <v>1</v>
      </c>
      <c r="CF147" s="62" t="s">
        <v>101</v>
      </c>
    </row>
    <row r="148" spans="1:84" ht="12" customHeight="1" x14ac:dyDescent="0.25">
      <c r="A148" s="126" t="e">
        <v>#REF!</v>
      </c>
      <c r="B148" s="62" t="s">
        <v>100</v>
      </c>
      <c r="C148" s="127">
        <v>3117.6399999999994</v>
      </c>
      <c r="D148" s="141">
        <v>3038.8399999999992</v>
      </c>
      <c r="E148" s="141">
        <v>78.8</v>
      </c>
      <c r="F148" s="141">
        <v>325.39999999999998</v>
      </c>
      <c r="G148" s="126" t="s">
        <v>42</v>
      </c>
      <c r="H148" s="129">
        <v>7</v>
      </c>
      <c r="I148" s="129" t="s">
        <v>21</v>
      </c>
      <c r="J148" s="131">
        <v>31</v>
      </c>
      <c r="K148" s="130">
        <v>5.0999999999999996</v>
      </c>
      <c r="L148" s="130">
        <v>6.59</v>
      </c>
      <c r="M148" s="130">
        <v>8.98</v>
      </c>
      <c r="N148" s="130">
        <v>6.92</v>
      </c>
      <c r="O148" s="130">
        <v>3.15</v>
      </c>
      <c r="P148" s="130">
        <v>0</v>
      </c>
      <c r="Q148" s="130">
        <v>0</v>
      </c>
      <c r="R148" s="130">
        <v>0.26</v>
      </c>
      <c r="S148" s="132">
        <v>40</v>
      </c>
      <c r="T148" s="132">
        <v>40</v>
      </c>
      <c r="U148" s="132">
        <v>2604.04</v>
      </c>
      <c r="V148" s="130">
        <v>195.98199600000001</v>
      </c>
      <c r="W148" s="132">
        <v>42.3</v>
      </c>
      <c r="X148" s="132">
        <v>2604.04</v>
      </c>
      <c r="Y148" s="130">
        <v>7.85</v>
      </c>
      <c r="Z148" s="133">
        <v>0</v>
      </c>
      <c r="AA148" s="130">
        <v>6.73</v>
      </c>
      <c r="AB148" s="130">
        <v>10.67</v>
      </c>
      <c r="AC148" s="130">
        <v>14</v>
      </c>
      <c r="AD148" s="131">
        <v>579881.03999999992</v>
      </c>
      <c r="AE148" s="130">
        <v>95399.783999999985</v>
      </c>
      <c r="AF148" s="130">
        <v>123271.48559999997</v>
      </c>
      <c r="AG148" s="130">
        <v>167978.44319999998</v>
      </c>
      <c r="AH148" s="130">
        <v>129444.41279999999</v>
      </c>
      <c r="AI148" s="130">
        <v>58923.395999999979</v>
      </c>
      <c r="AJ148" s="130">
        <v>0</v>
      </c>
      <c r="AK148" s="130">
        <v>0</v>
      </c>
      <c r="AL148" s="130">
        <v>4863.518399999999</v>
      </c>
      <c r="AN148" s="134">
        <v>33.17</v>
      </c>
      <c r="AO148" s="192">
        <v>13.89</v>
      </c>
      <c r="AP148" s="193"/>
      <c r="AQ148" s="134">
        <v>5.9</v>
      </c>
      <c r="AR148" s="134">
        <v>1.53</v>
      </c>
      <c r="AS148" s="134">
        <v>0.32</v>
      </c>
      <c r="AT148" s="134">
        <v>0.6</v>
      </c>
      <c r="AU148" s="134">
        <v>5.01</v>
      </c>
      <c r="AV148" s="134">
        <v>4.99</v>
      </c>
      <c r="AW148" s="134">
        <v>0</v>
      </c>
      <c r="AX148" s="134">
        <v>0</v>
      </c>
      <c r="AY148" s="134">
        <v>0</v>
      </c>
      <c r="AZ148" s="135">
        <v>0.93</v>
      </c>
      <c r="BA148" s="134">
        <v>37.581610000000005</v>
      </c>
      <c r="BB148" s="192">
        <v>15.737370000000004</v>
      </c>
      <c r="BC148" s="193">
        <v>0</v>
      </c>
      <c r="BD148" s="134">
        <v>6.6847000000000012</v>
      </c>
      <c r="BE148" s="134">
        <v>1.7334900000000002</v>
      </c>
      <c r="BF148" s="134">
        <v>0.36256000000000005</v>
      </c>
      <c r="BG148" s="134">
        <v>0.67980000000000007</v>
      </c>
      <c r="BH148" s="134">
        <v>5.6763300000000001</v>
      </c>
      <c r="BI148" s="134">
        <v>5.65367</v>
      </c>
      <c r="BJ148" s="134">
        <v>0</v>
      </c>
      <c r="BK148" s="134">
        <v>0</v>
      </c>
      <c r="BL148" s="134">
        <v>0</v>
      </c>
      <c r="BM148" s="135">
        <v>1.0536900000000002</v>
      </c>
      <c r="BN148" s="136">
        <v>1378483.5436039998</v>
      </c>
      <c r="BO148" s="194">
        <v>577242.58126800007</v>
      </c>
      <c r="BP148" s="194">
        <v>0</v>
      </c>
      <c r="BQ148" s="136">
        <v>245193.03307999996</v>
      </c>
      <c r="BR148" s="136">
        <v>63583.956035999989</v>
      </c>
      <c r="BS148" s="136">
        <v>13298.605183999998</v>
      </c>
      <c r="BT148" s="136">
        <v>24934.884719999998</v>
      </c>
      <c r="BU148" s="136">
        <v>208206.28741199995</v>
      </c>
      <c r="BV148" s="136">
        <v>207375.12458799995</v>
      </c>
      <c r="BW148" s="136">
        <v>0</v>
      </c>
      <c r="BX148" s="136">
        <v>0</v>
      </c>
      <c r="BY148" s="136">
        <v>0</v>
      </c>
      <c r="BZ148" s="136">
        <v>38649.071316000001</v>
      </c>
      <c r="CA148" s="112">
        <v>1</v>
      </c>
      <c r="CF148" s="62" t="s">
        <v>100</v>
      </c>
    </row>
    <row r="149" spans="1:84" ht="12" customHeight="1" x14ac:dyDescent="0.25">
      <c r="A149" s="126" t="e">
        <v>#REF!</v>
      </c>
      <c r="B149" s="62" t="s">
        <v>99</v>
      </c>
      <c r="C149" s="127">
        <v>2702.7899999999995</v>
      </c>
      <c r="D149" s="141">
        <v>2702.7899999999995</v>
      </c>
      <c r="E149" s="141">
        <v>0</v>
      </c>
      <c r="F149" s="141">
        <v>379.4</v>
      </c>
      <c r="G149" s="126" t="s">
        <v>42</v>
      </c>
      <c r="H149" s="129">
        <v>5</v>
      </c>
      <c r="I149" s="129" t="s">
        <v>21</v>
      </c>
      <c r="J149" s="131">
        <v>35.11</v>
      </c>
      <c r="K149" s="130">
        <v>5.0999999999999996</v>
      </c>
      <c r="L149" s="130">
        <v>6.59</v>
      </c>
      <c r="M149" s="130">
        <v>11.28</v>
      </c>
      <c r="N149" s="130">
        <v>6.92</v>
      </c>
      <c r="O149" s="130">
        <v>3.15</v>
      </c>
      <c r="P149" s="130">
        <v>1.81</v>
      </c>
      <c r="Q149" s="130">
        <v>0</v>
      </c>
      <c r="R149" s="130">
        <v>0.26</v>
      </c>
      <c r="S149" s="132">
        <v>40</v>
      </c>
      <c r="T149" s="132">
        <v>40</v>
      </c>
      <c r="U149" s="132">
        <v>2604.04</v>
      </c>
      <c r="V149" s="130">
        <v>195.98199600000001</v>
      </c>
      <c r="W149" s="132">
        <v>42.3</v>
      </c>
      <c r="X149" s="132">
        <v>2604.04</v>
      </c>
      <c r="Y149" s="130">
        <v>7.85</v>
      </c>
      <c r="Z149" s="133">
        <v>0</v>
      </c>
      <c r="AA149" s="130">
        <v>6.73</v>
      </c>
      <c r="AB149" s="130">
        <v>10.67</v>
      </c>
      <c r="AC149" s="130">
        <v>14</v>
      </c>
      <c r="AD149" s="131">
        <v>569369.74139999982</v>
      </c>
      <c r="AE149" s="130">
        <v>82705.373999999982</v>
      </c>
      <c r="AF149" s="130">
        <v>106868.31659999998</v>
      </c>
      <c r="AG149" s="130">
        <v>182924.82719999994</v>
      </c>
      <c r="AH149" s="130">
        <v>112219.84079999998</v>
      </c>
      <c r="AI149" s="130">
        <v>51082.730999999992</v>
      </c>
      <c r="AJ149" s="130">
        <v>29352.299399999996</v>
      </c>
      <c r="AK149" s="130">
        <v>0</v>
      </c>
      <c r="AL149" s="130">
        <v>4216.3523999999998</v>
      </c>
      <c r="AN149" s="134">
        <v>37.57</v>
      </c>
      <c r="AO149" s="192">
        <v>13.9</v>
      </c>
      <c r="AP149" s="193"/>
      <c r="AQ149" s="134">
        <v>7.51</v>
      </c>
      <c r="AR149" s="134">
        <v>1.53</v>
      </c>
      <c r="AS149" s="134">
        <v>0.32</v>
      </c>
      <c r="AT149" s="134">
        <v>0.68</v>
      </c>
      <c r="AU149" s="134">
        <v>5.01</v>
      </c>
      <c r="AV149" s="134">
        <v>4.99</v>
      </c>
      <c r="AW149" s="134">
        <v>2.7</v>
      </c>
      <c r="AX149" s="134">
        <v>0</v>
      </c>
      <c r="AY149" s="134">
        <v>0</v>
      </c>
      <c r="AZ149" s="135">
        <v>0.93</v>
      </c>
      <c r="BA149" s="134">
        <v>42.566810000000004</v>
      </c>
      <c r="BB149" s="192">
        <v>15.748700000000001</v>
      </c>
      <c r="BC149" s="193">
        <v>0</v>
      </c>
      <c r="BD149" s="134">
        <v>8.5088299999999997</v>
      </c>
      <c r="BE149" s="134">
        <v>1.7334900000000002</v>
      </c>
      <c r="BF149" s="134">
        <v>0.36256000000000005</v>
      </c>
      <c r="BG149" s="134">
        <v>0.77044000000000012</v>
      </c>
      <c r="BH149" s="134">
        <v>5.6763300000000001</v>
      </c>
      <c r="BI149" s="134">
        <v>5.6536700000000009</v>
      </c>
      <c r="BJ149" s="134">
        <v>3.0591000000000008</v>
      </c>
      <c r="BK149" s="134">
        <v>0</v>
      </c>
      <c r="BL149" s="134">
        <v>0</v>
      </c>
      <c r="BM149" s="135">
        <v>1.05369</v>
      </c>
      <c r="BN149" s="136">
        <v>1353579.124599</v>
      </c>
      <c r="BO149" s="194">
        <v>500791.85073000001</v>
      </c>
      <c r="BP149" s="194">
        <v>0</v>
      </c>
      <c r="BQ149" s="136">
        <v>270571.71215699997</v>
      </c>
      <c r="BR149" s="136">
        <v>55123.131770999993</v>
      </c>
      <c r="BS149" s="136">
        <v>11529.021023999998</v>
      </c>
      <c r="BT149" s="136">
        <v>24499.169675999998</v>
      </c>
      <c r="BU149" s="136">
        <v>180501.23540699997</v>
      </c>
      <c r="BV149" s="136">
        <v>179780.67159300001</v>
      </c>
      <c r="BW149" s="136">
        <v>97276.114889999997</v>
      </c>
      <c r="BX149" s="136">
        <v>0</v>
      </c>
      <c r="BY149" s="136">
        <v>0</v>
      </c>
      <c r="BZ149" s="136">
        <v>33506.217350999992</v>
      </c>
      <c r="CA149" s="112">
        <v>1</v>
      </c>
      <c r="CF149" s="62" t="s">
        <v>99</v>
      </c>
    </row>
    <row r="150" spans="1:84" ht="12" customHeight="1" x14ac:dyDescent="0.25">
      <c r="A150" s="126" t="e">
        <v>#REF!</v>
      </c>
      <c r="B150" s="62" t="s">
        <v>98</v>
      </c>
      <c r="C150" s="127">
        <v>2709.6</v>
      </c>
      <c r="D150" s="141">
        <v>2709.6</v>
      </c>
      <c r="E150" s="141">
        <v>0</v>
      </c>
      <c r="F150" s="141">
        <v>294.8</v>
      </c>
      <c r="G150" s="126" t="s">
        <v>42</v>
      </c>
      <c r="H150" s="129">
        <v>5</v>
      </c>
      <c r="I150" s="129" t="s">
        <v>21</v>
      </c>
      <c r="J150" s="131">
        <v>35.11</v>
      </c>
      <c r="K150" s="130">
        <v>5.0999999999999996</v>
      </c>
      <c r="L150" s="130">
        <v>6.59</v>
      </c>
      <c r="M150" s="130">
        <v>11.28</v>
      </c>
      <c r="N150" s="130">
        <v>6.92</v>
      </c>
      <c r="O150" s="130">
        <v>3.15</v>
      </c>
      <c r="P150" s="130">
        <v>1.81</v>
      </c>
      <c r="Q150" s="130">
        <v>0</v>
      </c>
      <c r="R150" s="130">
        <v>0.26</v>
      </c>
      <c r="S150" s="132">
        <v>40</v>
      </c>
      <c r="T150" s="132">
        <v>40</v>
      </c>
      <c r="U150" s="132">
        <v>2604.04</v>
      </c>
      <c r="V150" s="130">
        <v>195.98199600000001</v>
      </c>
      <c r="W150" s="132">
        <v>42.3</v>
      </c>
      <c r="X150" s="132">
        <v>2604.04</v>
      </c>
      <c r="Y150" s="130">
        <v>7.85</v>
      </c>
      <c r="Z150" s="133">
        <v>0</v>
      </c>
      <c r="AA150" s="130">
        <v>6.73</v>
      </c>
      <c r="AB150" s="130">
        <v>10.67</v>
      </c>
      <c r="AC150" s="130">
        <v>14</v>
      </c>
      <c r="AD150" s="131">
        <v>570804.33600000001</v>
      </c>
      <c r="AE150" s="130">
        <v>82913.759999999995</v>
      </c>
      <c r="AF150" s="130">
        <v>107137.584</v>
      </c>
      <c r="AG150" s="130">
        <v>183385.72799999997</v>
      </c>
      <c r="AH150" s="130">
        <v>112502.592</v>
      </c>
      <c r="AI150" s="130">
        <v>51211.44</v>
      </c>
      <c r="AJ150" s="130">
        <v>29426.256000000001</v>
      </c>
      <c r="AK150" s="130">
        <v>0</v>
      </c>
      <c r="AL150" s="130">
        <v>4226.9759999999997</v>
      </c>
      <c r="AN150" s="134">
        <v>37.57</v>
      </c>
      <c r="AO150" s="192">
        <v>13.9</v>
      </c>
      <c r="AP150" s="193"/>
      <c r="AQ150" s="134">
        <v>7.51</v>
      </c>
      <c r="AR150" s="134">
        <v>1.53</v>
      </c>
      <c r="AS150" s="134">
        <v>0.32</v>
      </c>
      <c r="AT150" s="134">
        <v>0.68</v>
      </c>
      <c r="AU150" s="134">
        <v>5.01</v>
      </c>
      <c r="AV150" s="134">
        <v>4.99</v>
      </c>
      <c r="AW150" s="134">
        <v>2.7</v>
      </c>
      <c r="AX150" s="134">
        <v>0</v>
      </c>
      <c r="AY150" s="134">
        <v>0</v>
      </c>
      <c r="AZ150" s="135">
        <v>0.93</v>
      </c>
      <c r="BA150" s="134">
        <v>42.566810000000004</v>
      </c>
      <c r="BB150" s="192">
        <v>15.748700000000001</v>
      </c>
      <c r="BC150" s="193">
        <v>0</v>
      </c>
      <c r="BD150" s="134">
        <v>8.5088299999999997</v>
      </c>
      <c r="BE150" s="134">
        <v>1.7334900000000002</v>
      </c>
      <c r="BF150" s="134">
        <v>0.36256000000000005</v>
      </c>
      <c r="BG150" s="134">
        <v>0.77044000000000012</v>
      </c>
      <c r="BH150" s="134">
        <v>5.6763300000000001</v>
      </c>
      <c r="BI150" s="134">
        <v>5.6536700000000009</v>
      </c>
      <c r="BJ150" s="134">
        <v>3.0591000000000008</v>
      </c>
      <c r="BK150" s="134">
        <v>0</v>
      </c>
      <c r="BL150" s="134">
        <v>0</v>
      </c>
      <c r="BM150" s="135">
        <v>1.05369</v>
      </c>
      <c r="BN150" s="136">
        <v>1356989.6277600001</v>
      </c>
      <c r="BO150" s="194">
        <v>502053.6552000001</v>
      </c>
      <c r="BP150" s="194">
        <v>0</v>
      </c>
      <c r="BQ150" s="136">
        <v>271253.44967999996</v>
      </c>
      <c r="BR150" s="136">
        <v>55262.02104</v>
      </c>
      <c r="BS150" s="136">
        <v>11558.06976</v>
      </c>
      <c r="BT150" s="136">
        <v>24560.898240000002</v>
      </c>
      <c r="BU150" s="136">
        <v>180956.02967999998</v>
      </c>
      <c r="BV150" s="136">
        <v>180233.65032000004</v>
      </c>
      <c r="BW150" s="136">
        <v>97521.213600000017</v>
      </c>
      <c r="BX150" s="136">
        <v>0</v>
      </c>
      <c r="BY150" s="136">
        <v>0</v>
      </c>
      <c r="BZ150" s="136">
        <v>33590.640239999993</v>
      </c>
      <c r="CA150" s="112">
        <v>1</v>
      </c>
      <c r="CF150" s="62" t="s">
        <v>98</v>
      </c>
    </row>
    <row r="151" spans="1:84" ht="12" customHeight="1" x14ac:dyDescent="0.25">
      <c r="A151" s="126" t="e">
        <v>#REF!</v>
      </c>
      <c r="B151" s="62" t="s">
        <v>97</v>
      </c>
      <c r="C151" s="127">
        <v>3377.3</v>
      </c>
      <c r="D151" s="141">
        <v>3377.3</v>
      </c>
      <c r="E151" s="141">
        <v>0</v>
      </c>
      <c r="F151" s="141">
        <v>297.8</v>
      </c>
      <c r="G151" s="126" t="s">
        <v>42</v>
      </c>
      <c r="H151" s="129">
        <v>7</v>
      </c>
      <c r="I151" s="129" t="s">
        <v>21</v>
      </c>
      <c r="J151" s="131">
        <v>31</v>
      </c>
      <c r="K151" s="130">
        <v>5.0999999999999996</v>
      </c>
      <c r="L151" s="130">
        <v>6.59</v>
      </c>
      <c r="M151" s="130">
        <v>8.98</v>
      </c>
      <c r="N151" s="130">
        <v>6.92</v>
      </c>
      <c r="O151" s="130">
        <v>3.15</v>
      </c>
      <c r="P151" s="130">
        <v>0</v>
      </c>
      <c r="Q151" s="130">
        <v>0</v>
      </c>
      <c r="R151" s="130">
        <v>0.26</v>
      </c>
      <c r="S151" s="132">
        <v>40</v>
      </c>
      <c r="T151" s="132">
        <v>40</v>
      </c>
      <c r="U151" s="132">
        <v>2604.04</v>
      </c>
      <c r="V151" s="130">
        <v>195.98199600000001</v>
      </c>
      <c r="W151" s="132">
        <v>42.3</v>
      </c>
      <c r="X151" s="132">
        <v>2604.04</v>
      </c>
      <c r="Y151" s="130">
        <v>7.85</v>
      </c>
      <c r="Z151" s="133">
        <v>0</v>
      </c>
      <c r="AA151" s="130">
        <v>6.73</v>
      </c>
      <c r="AB151" s="130">
        <v>10.67</v>
      </c>
      <c r="AC151" s="130">
        <v>14</v>
      </c>
      <c r="AD151" s="131">
        <v>628177.80000000005</v>
      </c>
      <c r="AE151" s="130">
        <v>103345.38</v>
      </c>
      <c r="AF151" s="130">
        <v>133538.44199999998</v>
      </c>
      <c r="AG151" s="130">
        <v>181968.924</v>
      </c>
      <c r="AH151" s="130">
        <v>140225.49600000001</v>
      </c>
      <c r="AI151" s="130">
        <v>63830.97</v>
      </c>
      <c r="AJ151" s="130">
        <v>0</v>
      </c>
      <c r="AK151" s="130">
        <v>0</v>
      </c>
      <c r="AL151" s="130">
        <v>5268.5880000000006</v>
      </c>
      <c r="AN151" s="134">
        <v>33.17</v>
      </c>
      <c r="AO151" s="192">
        <v>13.89</v>
      </c>
      <c r="AP151" s="193"/>
      <c r="AQ151" s="134">
        <v>5.9</v>
      </c>
      <c r="AR151" s="134">
        <v>1.53</v>
      </c>
      <c r="AS151" s="134">
        <v>0.32</v>
      </c>
      <c r="AT151" s="134">
        <v>0.6</v>
      </c>
      <c r="AU151" s="134">
        <v>5.01</v>
      </c>
      <c r="AV151" s="134">
        <v>4.99</v>
      </c>
      <c r="AW151" s="134">
        <v>0</v>
      </c>
      <c r="AX151" s="134">
        <v>0</v>
      </c>
      <c r="AY151" s="134">
        <v>0</v>
      </c>
      <c r="AZ151" s="135">
        <v>0.93</v>
      </c>
      <c r="BA151" s="134">
        <v>37.581610000000005</v>
      </c>
      <c r="BB151" s="192">
        <v>15.737370000000004</v>
      </c>
      <c r="BC151" s="193">
        <v>0</v>
      </c>
      <c r="BD151" s="134">
        <v>6.6847000000000012</v>
      </c>
      <c r="BE151" s="134">
        <v>1.7334900000000002</v>
      </c>
      <c r="BF151" s="134">
        <v>0.36256000000000005</v>
      </c>
      <c r="BG151" s="134">
        <v>0.67980000000000007</v>
      </c>
      <c r="BH151" s="134">
        <v>5.6763300000000001</v>
      </c>
      <c r="BI151" s="134">
        <v>5.65367</v>
      </c>
      <c r="BJ151" s="134">
        <v>0</v>
      </c>
      <c r="BK151" s="134">
        <v>0</v>
      </c>
      <c r="BL151" s="134">
        <v>0</v>
      </c>
      <c r="BM151" s="135">
        <v>1.0536900000000002</v>
      </c>
      <c r="BN151" s="136">
        <v>1493293.7965300004</v>
      </c>
      <c r="BO151" s="194">
        <v>625319.59101000021</v>
      </c>
      <c r="BP151" s="194">
        <v>0</v>
      </c>
      <c r="BQ151" s="136">
        <v>265614.51310000004</v>
      </c>
      <c r="BR151" s="136">
        <v>68879.695770000006</v>
      </c>
      <c r="BS151" s="136">
        <v>14406.210880000001</v>
      </c>
      <c r="BT151" s="136">
        <v>27011.645400000005</v>
      </c>
      <c r="BU151" s="136">
        <v>225547.23908999999</v>
      </c>
      <c r="BV151" s="136">
        <v>224646.85091000001</v>
      </c>
      <c r="BW151" s="136">
        <v>0</v>
      </c>
      <c r="BX151" s="136">
        <v>0</v>
      </c>
      <c r="BY151" s="136">
        <v>0</v>
      </c>
      <c r="BZ151" s="136">
        <v>41868.050370000012</v>
      </c>
      <c r="CA151" s="112">
        <v>1</v>
      </c>
      <c r="CF151" s="62" t="s">
        <v>97</v>
      </c>
    </row>
    <row r="152" spans="1:84" ht="12" customHeight="1" x14ac:dyDescent="0.25">
      <c r="A152" s="126" t="e">
        <v>#REF!</v>
      </c>
      <c r="B152" s="62" t="s">
        <v>96</v>
      </c>
      <c r="C152" s="127">
        <v>3351.3</v>
      </c>
      <c r="D152" s="141">
        <v>3351.3</v>
      </c>
      <c r="E152" s="141">
        <v>0</v>
      </c>
      <c r="F152" s="141">
        <v>279.2</v>
      </c>
      <c r="G152" s="126" t="s">
        <v>42</v>
      </c>
      <c r="H152" s="129">
        <v>7</v>
      </c>
      <c r="I152" s="129" t="s">
        <v>21</v>
      </c>
      <c r="J152" s="131">
        <v>31</v>
      </c>
      <c r="K152" s="130">
        <v>5.0999999999999996</v>
      </c>
      <c r="L152" s="130">
        <v>6.59</v>
      </c>
      <c r="M152" s="130">
        <v>8.98</v>
      </c>
      <c r="N152" s="130">
        <v>6.92</v>
      </c>
      <c r="O152" s="130">
        <v>3.15</v>
      </c>
      <c r="P152" s="130">
        <v>0</v>
      </c>
      <c r="Q152" s="130">
        <v>0</v>
      </c>
      <c r="R152" s="130">
        <v>0.26</v>
      </c>
      <c r="S152" s="132">
        <v>40</v>
      </c>
      <c r="T152" s="132">
        <v>40</v>
      </c>
      <c r="U152" s="132">
        <v>2604.04</v>
      </c>
      <c r="V152" s="130">
        <v>195.98199600000001</v>
      </c>
      <c r="W152" s="132">
        <v>42.3</v>
      </c>
      <c r="X152" s="132">
        <v>2604.04</v>
      </c>
      <c r="Y152" s="130">
        <v>7.85</v>
      </c>
      <c r="Z152" s="133">
        <v>0</v>
      </c>
      <c r="AA152" s="130">
        <v>6.73</v>
      </c>
      <c r="AB152" s="130">
        <v>10.67</v>
      </c>
      <c r="AC152" s="130">
        <v>14</v>
      </c>
      <c r="AD152" s="131">
        <v>623341.80000000005</v>
      </c>
      <c r="AE152" s="130">
        <v>102549.78</v>
      </c>
      <c r="AF152" s="130">
        <v>132510.402</v>
      </c>
      <c r="AG152" s="130">
        <v>180568.04400000002</v>
      </c>
      <c r="AH152" s="130">
        <v>139145.97600000002</v>
      </c>
      <c r="AI152" s="130">
        <v>63339.570000000007</v>
      </c>
      <c r="AJ152" s="130">
        <v>0</v>
      </c>
      <c r="AK152" s="130">
        <v>0</v>
      </c>
      <c r="AL152" s="130">
        <v>5228.0280000000002</v>
      </c>
      <c r="AN152" s="134">
        <v>33.17</v>
      </c>
      <c r="AO152" s="192">
        <v>13.89</v>
      </c>
      <c r="AP152" s="193"/>
      <c r="AQ152" s="134">
        <v>5.9</v>
      </c>
      <c r="AR152" s="134">
        <v>1.53</v>
      </c>
      <c r="AS152" s="134">
        <v>0.32</v>
      </c>
      <c r="AT152" s="134">
        <v>0.6</v>
      </c>
      <c r="AU152" s="134">
        <v>5.01</v>
      </c>
      <c r="AV152" s="134">
        <v>4.99</v>
      </c>
      <c r="AW152" s="134">
        <v>0</v>
      </c>
      <c r="AX152" s="134">
        <v>0</v>
      </c>
      <c r="AY152" s="134">
        <v>0</v>
      </c>
      <c r="AZ152" s="135">
        <v>0.93</v>
      </c>
      <c r="BA152" s="134">
        <v>37.581610000000005</v>
      </c>
      <c r="BB152" s="192">
        <v>15.737370000000004</v>
      </c>
      <c r="BC152" s="193">
        <v>0</v>
      </c>
      <c r="BD152" s="134">
        <v>6.6847000000000012</v>
      </c>
      <c r="BE152" s="134">
        <v>1.7334900000000002</v>
      </c>
      <c r="BF152" s="134">
        <v>0.36256000000000005</v>
      </c>
      <c r="BG152" s="134">
        <v>0.67980000000000007</v>
      </c>
      <c r="BH152" s="134">
        <v>5.6763300000000001</v>
      </c>
      <c r="BI152" s="134">
        <v>5.65367</v>
      </c>
      <c r="BJ152" s="134">
        <v>0</v>
      </c>
      <c r="BK152" s="134">
        <v>0</v>
      </c>
      <c r="BL152" s="134">
        <v>0</v>
      </c>
      <c r="BM152" s="135">
        <v>1.0536900000000002</v>
      </c>
      <c r="BN152" s="136">
        <v>1481797.7379300001</v>
      </c>
      <c r="BO152" s="194">
        <v>620505.59481000016</v>
      </c>
      <c r="BP152" s="194">
        <v>0</v>
      </c>
      <c r="BQ152" s="136">
        <v>263569.69110000005</v>
      </c>
      <c r="BR152" s="136">
        <v>68349.428370000009</v>
      </c>
      <c r="BS152" s="136">
        <v>14295.30528</v>
      </c>
      <c r="BT152" s="136">
        <v>26803.697400000005</v>
      </c>
      <c r="BU152" s="136">
        <v>223810.87328999999</v>
      </c>
      <c r="BV152" s="136">
        <v>222917.41671000002</v>
      </c>
      <c r="BW152" s="136">
        <v>0</v>
      </c>
      <c r="BX152" s="136">
        <v>0</v>
      </c>
      <c r="BY152" s="136">
        <v>0</v>
      </c>
      <c r="BZ152" s="136">
        <v>41545.730970000011</v>
      </c>
      <c r="CA152" s="112">
        <v>1</v>
      </c>
      <c r="CF152" s="62" t="s">
        <v>96</v>
      </c>
    </row>
    <row r="153" spans="1:84" ht="12" customHeight="1" x14ac:dyDescent="0.25">
      <c r="A153" s="126" t="e">
        <v>#REF!</v>
      </c>
      <c r="B153" s="62" t="s">
        <v>95</v>
      </c>
      <c r="C153" s="127">
        <v>3357.8</v>
      </c>
      <c r="D153" s="141">
        <v>3357.8</v>
      </c>
      <c r="E153" s="141">
        <v>0</v>
      </c>
      <c r="F153" s="141">
        <v>279.2</v>
      </c>
      <c r="G153" s="126" t="s">
        <v>42</v>
      </c>
      <c r="H153" s="129">
        <v>7</v>
      </c>
      <c r="I153" s="129" t="s">
        <v>21</v>
      </c>
      <c r="J153" s="131">
        <v>31</v>
      </c>
      <c r="K153" s="130">
        <v>5.0999999999999996</v>
      </c>
      <c r="L153" s="130">
        <v>6.59</v>
      </c>
      <c r="M153" s="130">
        <v>8.98</v>
      </c>
      <c r="N153" s="130">
        <v>6.92</v>
      </c>
      <c r="O153" s="130">
        <v>3.15</v>
      </c>
      <c r="P153" s="130">
        <v>0</v>
      </c>
      <c r="Q153" s="130">
        <v>0</v>
      </c>
      <c r="R153" s="130">
        <v>0.26</v>
      </c>
      <c r="S153" s="132">
        <v>40</v>
      </c>
      <c r="T153" s="132">
        <v>40</v>
      </c>
      <c r="U153" s="132">
        <v>2604.04</v>
      </c>
      <c r="V153" s="130">
        <v>195.98199600000001</v>
      </c>
      <c r="W153" s="132">
        <v>42.3</v>
      </c>
      <c r="X153" s="132">
        <v>2604.04</v>
      </c>
      <c r="Y153" s="130">
        <v>7.85</v>
      </c>
      <c r="Z153" s="133">
        <v>0</v>
      </c>
      <c r="AA153" s="130">
        <v>6.73</v>
      </c>
      <c r="AB153" s="130">
        <v>10.67</v>
      </c>
      <c r="AC153" s="130">
        <v>14</v>
      </c>
      <c r="AD153" s="131">
        <v>624550.80000000005</v>
      </c>
      <c r="AE153" s="130">
        <v>102748.68</v>
      </c>
      <c r="AF153" s="130">
        <v>132767.41200000001</v>
      </c>
      <c r="AG153" s="130">
        <v>180918.26400000002</v>
      </c>
      <c r="AH153" s="130">
        <v>139415.85600000003</v>
      </c>
      <c r="AI153" s="130">
        <v>63462.42</v>
      </c>
      <c r="AJ153" s="130">
        <v>0</v>
      </c>
      <c r="AK153" s="130">
        <v>0</v>
      </c>
      <c r="AL153" s="130">
        <v>5238.1680000000006</v>
      </c>
      <c r="AN153" s="134">
        <v>33.17</v>
      </c>
      <c r="AO153" s="192">
        <v>13.89</v>
      </c>
      <c r="AP153" s="193"/>
      <c r="AQ153" s="134">
        <v>5.9</v>
      </c>
      <c r="AR153" s="134">
        <v>1.53</v>
      </c>
      <c r="AS153" s="134">
        <v>0.32</v>
      </c>
      <c r="AT153" s="134">
        <v>0.6</v>
      </c>
      <c r="AU153" s="134">
        <v>5.01</v>
      </c>
      <c r="AV153" s="134">
        <v>4.99</v>
      </c>
      <c r="AW153" s="134">
        <v>0</v>
      </c>
      <c r="AX153" s="134">
        <v>0</v>
      </c>
      <c r="AY153" s="134">
        <v>0</v>
      </c>
      <c r="AZ153" s="135">
        <v>0.93</v>
      </c>
      <c r="BA153" s="134">
        <v>37.581610000000005</v>
      </c>
      <c r="BB153" s="192">
        <v>15.737370000000004</v>
      </c>
      <c r="BC153" s="193">
        <v>0</v>
      </c>
      <c r="BD153" s="134">
        <v>6.6847000000000012</v>
      </c>
      <c r="BE153" s="134">
        <v>1.7334900000000002</v>
      </c>
      <c r="BF153" s="134">
        <v>0.36256000000000005</v>
      </c>
      <c r="BG153" s="134">
        <v>0.67980000000000007</v>
      </c>
      <c r="BH153" s="134">
        <v>5.6763300000000001</v>
      </c>
      <c r="BI153" s="134">
        <v>5.65367</v>
      </c>
      <c r="BJ153" s="134">
        <v>0</v>
      </c>
      <c r="BK153" s="134">
        <v>0</v>
      </c>
      <c r="BL153" s="134">
        <v>0</v>
      </c>
      <c r="BM153" s="135">
        <v>1.0536900000000002</v>
      </c>
      <c r="BN153" s="136">
        <v>1484671.7525800003</v>
      </c>
      <c r="BO153" s="194">
        <v>621709.09386000014</v>
      </c>
      <c r="BP153" s="194">
        <v>0</v>
      </c>
      <c r="BQ153" s="136">
        <v>264080.89660000004</v>
      </c>
      <c r="BR153" s="136">
        <v>68481.995219999997</v>
      </c>
      <c r="BS153" s="136">
        <v>14323.031680000002</v>
      </c>
      <c r="BT153" s="136">
        <v>26855.684400000006</v>
      </c>
      <c r="BU153" s="136">
        <v>224244.96474</v>
      </c>
      <c r="BV153" s="136">
        <v>223349.77526000002</v>
      </c>
      <c r="BW153" s="136">
        <v>0</v>
      </c>
      <c r="BX153" s="136">
        <v>0</v>
      </c>
      <c r="BY153" s="136">
        <v>0</v>
      </c>
      <c r="BZ153" s="136">
        <v>41626.310820000013</v>
      </c>
      <c r="CA153" s="112">
        <v>1</v>
      </c>
      <c r="CF153" s="62" t="s">
        <v>95</v>
      </c>
    </row>
    <row r="154" spans="1:84" ht="12" customHeight="1" x14ac:dyDescent="0.25">
      <c r="A154" s="126" t="e">
        <v>#REF!</v>
      </c>
      <c r="B154" s="62" t="s">
        <v>94</v>
      </c>
      <c r="C154" s="127">
        <v>4948.74</v>
      </c>
      <c r="D154" s="141">
        <v>4641.3</v>
      </c>
      <c r="E154" s="141">
        <v>307.44</v>
      </c>
      <c r="F154" s="141">
        <v>379.6</v>
      </c>
      <c r="G154" s="126" t="s">
        <v>42</v>
      </c>
      <c r="H154" s="129">
        <v>1</v>
      </c>
      <c r="I154" s="129" t="s">
        <v>21</v>
      </c>
      <c r="J154" s="131">
        <v>44.8</v>
      </c>
      <c r="K154" s="130">
        <v>5.0999999999999996</v>
      </c>
      <c r="L154" s="130">
        <v>8.6300000000000008</v>
      </c>
      <c r="M154" s="130">
        <v>13.43</v>
      </c>
      <c r="N154" s="130">
        <v>6.91</v>
      </c>
      <c r="O154" s="130">
        <v>3.15</v>
      </c>
      <c r="P154" s="130">
        <v>1.81</v>
      </c>
      <c r="Q154" s="130">
        <v>5.77</v>
      </c>
      <c r="R154" s="130">
        <v>0</v>
      </c>
      <c r="S154" s="132">
        <v>40</v>
      </c>
      <c r="T154" s="132">
        <v>40</v>
      </c>
      <c r="U154" s="132">
        <v>2604.04</v>
      </c>
      <c r="V154" s="130">
        <v>195.98199600000001</v>
      </c>
      <c r="W154" s="132">
        <v>42.3</v>
      </c>
      <c r="X154" s="132">
        <v>2604.04</v>
      </c>
      <c r="Y154" s="130">
        <v>0</v>
      </c>
      <c r="Z154" s="133">
        <v>0</v>
      </c>
      <c r="AA154" s="130">
        <v>5.05</v>
      </c>
      <c r="AB154" s="130">
        <v>10.67</v>
      </c>
      <c r="AC154" s="130">
        <v>14</v>
      </c>
      <c r="AD154" s="131">
        <v>1330221.3119999999</v>
      </c>
      <c r="AE154" s="130">
        <v>151431.44399999999</v>
      </c>
      <c r="AF154" s="130">
        <v>256245.75719999999</v>
      </c>
      <c r="AG154" s="130">
        <v>398769.46919999993</v>
      </c>
      <c r="AH154" s="130">
        <v>205174.76040000003</v>
      </c>
      <c r="AI154" s="130">
        <v>93531.185999999987</v>
      </c>
      <c r="AJ154" s="130">
        <v>53743.316399999996</v>
      </c>
      <c r="AK154" s="130">
        <v>171325.37879999998</v>
      </c>
      <c r="AL154" s="130">
        <v>0</v>
      </c>
      <c r="AN154" s="134">
        <v>48.16</v>
      </c>
      <c r="AO154" s="192">
        <v>18.649999999999999</v>
      </c>
      <c r="AP154" s="193"/>
      <c r="AQ154" s="134">
        <v>7.16</v>
      </c>
      <c r="AR154" s="134">
        <v>1.53</v>
      </c>
      <c r="AS154" s="134">
        <v>0.32</v>
      </c>
      <c r="AT154" s="134">
        <v>0.87</v>
      </c>
      <c r="AU154" s="134">
        <v>5.01</v>
      </c>
      <c r="AV154" s="134">
        <v>4.99</v>
      </c>
      <c r="AW154" s="134">
        <v>2.7</v>
      </c>
      <c r="AX154" s="134">
        <v>6.46</v>
      </c>
      <c r="AY154" s="134">
        <v>0.47</v>
      </c>
      <c r="AZ154" s="135">
        <v>0</v>
      </c>
      <c r="BA154" s="134">
        <v>54.565279999999994</v>
      </c>
      <c r="BB154" s="192">
        <v>21.130449999999996</v>
      </c>
      <c r="BC154" s="193">
        <v>0</v>
      </c>
      <c r="BD154" s="134">
        <v>8.1122800000000002</v>
      </c>
      <c r="BE154" s="134">
        <v>1.7334900000000002</v>
      </c>
      <c r="BF154" s="134">
        <v>0.36255999999999999</v>
      </c>
      <c r="BG154" s="134">
        <v>0.98570999999999998</v>
      </c>
      <c r="BH154" s="134">
        <v>5.6763299999999992</v>
      </c>
      <c r="BI154" s="134">
        <v>5.6536700000000009</v>
      </c>
      <c r="BJ154" s="134">
        <v>3.0591000000000004</v>
      </c>
      <c r="BK154" s="134">
        <v>7.3191800000000002</v>
      </c>
      <c r="BL154" s="134">
        <v>0.53250999999999993</v>
      </c>
      <c r="BM154" s="135">
        <v>0</v>
      </c>
      <c r="BN154" s="136">
        <v>3176956.4742720001</v>
      </c>
      <c r="BO154" s="194">
        <v>1230279.0333299998</v>
      </c>
      <c r="BP154" s="194">
        <v>0</v>
      </c>
      <c r="BQ154" s="136">
        <v>472321.60207199998</v>
      </c>
      <c r="BR154" s="136">
        <v>100929.057426</v>
      </c>
      <c r="BS154" s="136">
        <v>21109.345343999998</v>
      </c>
      <c r="BT154" s="136">
        <v>57391.032653999995</v>
      </c>
      <c r="BU154" s="136">
        <v>330493.18804199999</v>
      </c>
      <c r="BV154" s="136">
        <v>329173.85395800008</v>
      </c>
      <c r="BW154" s="136">
        <v>178110.10134000002</v>
      </c>
      <c r="BX154" s="136">
        <v>426144.909132</v>
      </c>
      <c r="BY154" s="136">
        <v>31004.35097399999</v>
      </c>
      <c r="BZ154" s="136">
        <v>0</v>
      </c>
      <c r="CA154" s="112">
        <v>1</v>
      </c>
      <c r="CF154" s="62" t="s">
        <v>94</v>
      </c>
    </row>
    <row r="155" spans="1:84" ht="12" customHeight="1" x14ac:dyDescent="0.25">
      <c r="A155" s="126" t="e">
        <v>#REF!</v>
      </c>
      <c r="B155" s="62" t="s">
        <v>93</v>
      </c>
      <c r="C155" s="127">
        <v>2466.6</v>
      </c>
      <c r="D155" s="141">
        <v>2466.6</v>
      </c>
      <c r="E155" s="141">
        <v>0</v>
      </c>
      <c r="F155" s="141">
        <v>283.8</v>
      </c>
      <c r="G155" s="126" t="s">
        <v>42</v>
      </c>
      <c r="H155" s="129">
        <v>7</v>
      </c>
      <c r="I155" s="129" t="s">
        <v>21</v>
      </c>
      <c r="J155" s="131">
        <v>31</v>
      </c>
      <c r="K155" s="130">
        <v>5.0999999999999996</v>
      </c>
      <c r="L155" s="130">
        <v>6.59</v>
      </c>
      <c r="M155" s="130">
        <v>8.98</v>
      </c>
      <c r="N155" s="130">
        <v>6.92</v>
      </c>
      <c r="O155" s="130">
        <v>3.15</v>
      </c>
      <c r="P155" s="130">
        <v>0</v>
      </c>
      <c r="Q155" s="130">
        <v>0</v>
      </c>
      <c r="R155" s="130">
        <v>0.26</v>
      </c>
      <c r="S155" s="132">
        <v>40</v>
      </c>
      <c r="T155" s="132">
        <v>40</v>
      </c>
      <c r="U155" s="132">
        <v>2604.04</v>
      </c>
      <c r="V155" s="130">
        <v>195.98199600000001</v>
      </c>
      <c r="W155" s="132">
        <v>42.3</v>
      </c>
      <c r="X155" s="132">
        <v>2604.04</v>
      </c>
      <c r="Y155" s="130">
        <v>7.85</v>
      </c>
      <c r="Z155" s="133">
        <v>0</v>
      </c>
      <c r="AA155" s="130">
        <v>6.73</v>
      </c>
      <c r="AB155" s="130">
        <v>10.67</v>
      </c>
      <c r="AC155" s="130">
        <v>14</v>
      </c>
      <c r="AD155" s="131">
        <v>458787.6</v>
      </c>
      <c r="AE155" s="130">
        <v>75477.959999999992</v>
      </c>
      <c r="AF155" s="130">
        <v>97529.363999999987</v>
      </c>
      <c r="AG155" s="130">
        <v>132900.408</v>
      </c>
      <c r="AH155" s="130">
        <v>102413.23199999999</v>
      </c>
      <c r="AI155" s="130">
        <v>46618.739999999991</v>
      </c>
      <c r="AJ155" s="130">
        <v>0</v>
      </c>
      <c r="AK155" s="130">
        <v>0</v>
      </c>
      <c r="AL155" s="130">
        <v>3847.8960000000002</v>
      </c>
      <c r="AN155" s="134">
        <v>33.17</v>
      </c>
      <c r="AO155" s="192">
        <v>13.89</v>
      </c>
      <c r="AP155" s="193"/>
      <c r="AQ155" s="134">
        <v>5.9</v>
      </c>
      <c r="AR155" s="134">
        <v>1.53</v>
      </c>
      <c r="AS155" s="134">
        <v>0.32</v>
      </c>
      <c r="AT155" s="134">
        <v>0.6</v>
      </c>
      <c r="AU155" s="134">
        <v>5.01</v>
      </c>
      <c r="AV155" s="134">
        <v>4.99</v>
      </c>
      <c r="AW155" s="134">
        <v>0</v>
      </c>
      <c r="AX155" s="134">
        <v>0</v>
      </c>
      <c r="AY155" s="134">
        <v>0</v>
      </c>
      <c r="AZ155" s="135">
        <v>0.93</v>
      </c>
      <c r="BA155" s="134">
        <v>37.581610000000005</v>
      </c>
      <c r="BB155" s="192">
        <v>15.737370000000004</v>
      </c>
      <c r="BC155" s="193">
        <v>0</v>
      </c>
      <c r="BD155" s="134">
        <v>6.6847000000000012</v>
      </c>
      <c r="BE155" s="134">
        <v>1.7334900000000002</v>
      </c>
      <c r="BF155" s="134">
        <v>0.36256000000000005</v>
      </c>
      <c r="BG155" s="134">
        <v>0.67980000000000007</v>
      </c>
      <c r="BH155" s="134">
        <v>5.6763300000000001</v>
      </c>
      <c r="BI155" s="134">
        <v>5.65367</v>
      </c>
      <c r="BJ155" s="134">
        <v>0</v>
      </c>
      <c r="BK155" s="134">
        <v>0</v>
      </c>
      <c r="BL155" s="134">
        <v>0</v>
      </c>
      <c r="BM155" s="135">
        <v>1.0536900000000002</v>
      </c>
      <c r="BN155" s="136">
        <v>1090622.2362599999</v>
      </c>
      <c r="BO155" s="194">
        <v>456700.11642000009</v>
      </c>
      <c r="BP155" s="194">
        <v>0</v>
      </c>
      <c r="BQ155" s="136">
        <v>193990.69020000001</v>
      </c>
      <c r="BR155" s="136">
        <v>50306.060339999996</v>
      </c>
      <c r="BS155" s="136">
        <v>10521.52896</v>
      </c>
      <c r="BT155" s="136">
        <v>19727.866800000003</v>
      </c>
      <c r="BU155" s="136">
        <v>164727.68777999998</v>
      </c>
      <c r="BV155" s="136">
        <v>164070.09221999999</v>
      </c>
      <c r="BW155" s="136">
        <v>0</v>
      </c>
      <c r="BX155" s="136">
        <v>0</v>
      </c>
      <c r="BY155" s="136">
        <v>0</v>
      </c>
      <c r="BZ155" s="136">
        <v>30578.193540000004</v>
      </c>
      <c r="CA155" s="112">
        <v>1</v>
      </c>
      <c r="CF155" s="62" t="s">
        <v>93</v>
      </c>
    </row>
    <row r="156" spans="1:84" ht="12" customHeight="1" x14ac:dyDescent="0.25">
      <c r="A156" s="126" t="e">
        <v>#REF!</v>
      </c>
      <c r="B156" s="62" t="s">
        <v>92</v>
      </c>
      <c r="C156" s="127">
        <v>2921.9300000000003</v>
      </c>
      <c r="D156" s="141">
        <v>1982.23</v>
      </c>
      <c r="E156" s="141">
        <v>939.7</v>
      </c>
      <c r="F156" s="141">
        <v>273.8</v>
      </c>
      <c r="G156" s="126" t="s">
        <v>42</v>
      </c>
      <c r="H156" s="129">
        <v>7</v>
      </c>
      <c r="I156" s="129" t="s">
        <v>21</v>
      </c>
      <c r="J156" s="131">
        <v>31</v>
      </c>
      <c r="K156" s="130">
        <v>5.0999999999999996</v>
      </c>
      <c r="L156" s="130">
        <v>6.59</v>
      </c>
      <c r="M156" s="130">
        <v>8.98</v>
      </c>
      <c r="N156" s="130">
        <v>6.92</v>
      </c>
      <c r="O156" s="130">
        <v>3.15</v>
      </c>
      <c r="P156" s="130">
        <v>0</v>
      </c>
      <c r="Q156" s="130">
        <v>0</v>
      </c>
      <c r="R156" s="130">
        <v>0.26</v>
      </c>
      <c r="S156" s="132">
        <v>40</v>
      </c>
      <c r="T156" s="132">
        <v>40</v>
      </c>
      <c r="U156" s="132">
        <v>2604.04</v>
      </c>
      <c r="V156" s="130">
        <v>195.98199600000001</v>
      </c>
      <c r="W156" s="132">
        <v>42.3</v>
      </c>
      <c r="X156" s="132">
        <v>2604.04</v>
      </c>
      <c r="Y156" s="130">
        <v>7.85</v>
      </c>
      <c r="Z156" s="133">
        <v>0</v>
      </c>
      <c r="AA156" s="130">
        <v>6.73</v>
      </c>
      <c r="AB156" s="130">
        <v>10.67</v>
      </c>
      <c r="AC156" s="130">
        <v>14</v>
      </c>
      <c r="AD156" s="131">
        <v>543478.9800000001</v>
      </c>
      <c r="AE156" s="130">
        <v>89411.058000000005</v>
      </c>
      <c r="AF156" s="130">
        <v>115533.1122</v>
      </c>
      <c r="AG156" s="130">
        <v>157433.58840000004</v>
      </c>
      <c r="AH156" s="130">
        <v>121318.5336</v>
      </c>
      <c r="AI156" s="130">
        <v>55224.476999999999</v>
      </c>
      <c r="AJ156" s="130">
        <v>0</v>
      </c>
      <c r="AK156" s="130">
        <v>0</v>
      </c>
      <c r="AL156" s="130">
        <v>4558.2108000000007</v>
      </c>
      <c r="AN156" s="134">
        <v>33.17</v>
      </c>
      <c r="AO156" s="192">
        <v>13.89</v>
      </c>
      <c r="AP156" s="193"/>
      <c r="AQ156" s="134">
        <v>5.9</v>
      </c>
      <c r="AR156" s="134">
        <v>1.53</v>
      </c>
      <c r="AS156" s="134">
        <v>0.32</v>
      </c>
      <c r="AT156" s="134">
        <v>0.6</v>
      </c>
      <c r="AU156" s="134">
        <v>5.01</v>
      </c>
      <c r="AV156" s="134">
        <v>4.99</v>
      </c>
      <c r="AW156" s="134">
        <v>0</v>
      </c>
      <c r="AX156" s="134">
        <v>0</v>
      </c>
      <c r="AY156" s="134">
        <v>0</v>
      </c>
      <c r="AZ156" s="135">
        <v>0.93</v>
      </c>
      <c r="BA156" s="134">
        <v>37.581610000000005</v>
      </c>
      <c r="BB156" s="192">
        <v>15.737370000000004</v>
      </c>
      <c r="BC156" s="193">
        <v>0</v>
      </c>
      <c r="BD156" s="134">
        <v>6.6847000000000012</v>
      </c>
      <c r="BE156" s="134">
        <v>1.7334900000000002</v>
      </c>
      <c r="BF156" s="134">
        <v>0.36256000000000005</v>
      </c>
      <c r="BG156" s="134">
        <v>0.67980000000000007</v>
      </c>
      <c r="BH156" s="134">
        <v>5.6763300000000001</v>
      </c>
      <c r="BI156" s="134">
        <v>5.65367</v>
      </c>
      <c r="BJ156" s="134">
        <v>0</v>
      </c>
      <c r="BK156" s="134">
        <v>0</v>
      </c>
      <c r="BL156" s="134">
        <v>0</v>
      </c>
      <c r="BM156" s="135">
        <v>1.0536900000000002</v>
      </c>
      <c r="BN156" s="136">
        <v>1291949.1732730002</v>
      </c>
      <c r="BO156" s="194">
        <v>541006.15064100013</v>
      </c>
      <c r="BP156" s="194">
        <v>0</v>
      </c>
      <c r="BQ156" s="136">
        <v>229801.02871000004</v>
      </c>
      <c r="BR156" s="136">
        <v>59592.470157000003</v>
      </c>
      <c r="BS156" s="136">
        <v>12463.784608000002</v>
      </c>
      <c r="BT156" s="136">
        <v>23369.596140000005</v>
      </c>
      <c r="BU156" s="136">
        <v>195136.12776900001</v>
      </c>
      <c r="BV156" s="136">
        <v>194357.14123100002</v>
      </c>
      <c r="BW156" s="136">
        <v>0</v>
      </c>
      <c r="BX156" s="136">
        <v>0</v>
      </c>
      <c r="BY156" s="136">
        <v>0</v>
      </c>
      <c r="BZ156" s="136">
        <v>36222.874017000009</v>
      </c>
      <c r="CA156" s="112">
        <v>1</v>
      </c>
      <c r="CF156" s="62" t="s">
        <v>92</v>
      </c>
    </row>
    <row r="157" spans="1:84" ht="12" customHeight="1" x14ac:dyDescent="0.25">
      <c r="A157" s="126" t="e">
        <v>#REF!</v>
      </c>
      <c r="B157" s="62" t="s">
        <v>91</v>
      </c>
      <c r="C157" s="127">
        <v>3423.1</v>
      </c>
      <c r="D157" s="141">
        <v>2691.7</v>
      </c>
      <c r="E157" s="141">
        <v>731.4</v>
      </c>
      <c r="F157" s="141">
        <v>366.3</v>
      </c>
      <c r="G157" s="126" t="s">
        <v>42</v>
      </c>
      <c r="H157" s="129">
        <v>7</v>
      </c>
      <c r="I157" s="129" t="s">
        <v>21</v>
      </c>
      <c r="J157" s="131">
        <v>31</v>
      </c>
      <c r="K157" s="130">
        <v>5.0999999999999996</v>
      </c>
      <c r="L157" s="130">
        <v>6.59</v>
      </c>
      <c r="M157" s="130">
        <v>8.98</v>
      </c>
      <c r="N157" s="130">
        <v>6.92</v>
      </c>
      <c r="O157" s="130">
        <v>3.15</v>
      </c>
      <c r="P157" s="130">
        <v>0</v>
      </c>
      <c r="Q157" s="130">
        <v>0</v>
      </c>
      <c r="R157" s="130">
        <v>0.26</v>
      </c>
      <c r="S157" s="132">
        <v>40</v>
      </c>
      <c r="T157" s="132">
        <v>40</v>
      </c>
      <c r="U157" s="132">
        <v>2604.04</v>
      </c>
      <c r="V157" s="130">
        <v>195.98199600000001</v>
      </c>
      <c r="W157" s="132">
        <v>42.3</v>
      </c>
      <c r="X157" s="132">
        <v>2604.04</v>
      </c>
      <c r="Y157" s="130">
        <v>7.85</v>
      </c>
      <c r="Z157" s="133">
        <v>0</v>
      </c>
      <c r="AA157" s="130">
        <v>6.73</v>
      </c>
      <c r="AB157" s="130">
        <v>10.67</v>
      </c>
      <c r="AC157" s="130">
        <v>14</v>
      </c>
      <c r="AD157" s="131">
        <v>636696.6</v>
      </c>
      <c r="AE157" s="130">
        <v>104746.85999999999</v>
      </c>
      <c r="AF157" s="130">
        <v>135349.37400000001</v>
      </c>
      <c r="AG157" s="130">
        <v>184436.62800000003</v>
      </c>
      <c r="AH157" s="130">
        <v>142127.11199999999</v>
      </c>
      <c r="AI157" s="130">
        <v>64696.59</v>
      </c>
      <c r="AJ157" s="130">
        <v>0</v>
      </c>
      <c r="AK157" s="130">
        <v>0</v>
      </c>
      <c r="AL157" s="130">
        <v>5340.0360000000001</v>
      </c>
      <c r="AN157" s="134">
        <v>33.17</v>
      </c>
      <c r="AO157" s="192">
        <v>13.89</v>
      </c>
      <c r="AP157" s="193"/>
      <c r="AQ157" s="134">
        <v>5.9</v>
      </c>
      <c r="AR157" s="134">
        <v>1.53</v>
      </c>
      <c r="AS157" s="134">
        <v>0.32</v>
      </c>
      <c r="AT157" s="134">
        <v>0.6</v>
      </c>
      <c r="AU157" s="134">
        <v>5.01</v>
      </c>
      <c r="AV157" s="134">
        <v>4.99</v>
      </c>
      <c r="AW157" s="134">
        <v>0</v>
      </c>
      <c r="AX157" s="134">
        <v>0</v>
      </c>
      <c r="AY157" s="134">
        <v>0</v>
      </c>
      <c r="AZ157" s="135">
        <v>0.93</v>
      </c>
      <c r="BA157" s="134">
        <v>37.581610000000005</v>
      </c>
      <c r="BB157" s="192">
        <v>15.737370000000004</v>
      </c>
      <c r="BC157" s="193">
        <v>0</v>
      </c>
      <c r="BD157" s="134">
        <v>6.6847000000000012</v>
      </c>
      <c r="BE157" s="134">
        <v>1.7334900000000002</v>
      </c>
      <c r="BF157" s="134">
        <v>0.36256000000000005</v>
      </c>
      <c r="BG157" s="134">
        <v>0.67980000000000007</v>
      </c>
      <c r="BH157" s="134">
        <v>5.6763300000000001</v>
      </c>
      <c r="BI157" s="134">
        <v>5.65367</v>
      </c>
      <c r="BJ157" s="134">
        <v>0</v>
      </c>
      <c r="BK157" s="134">
        <v>0</v>
      </c>
      <c r="BL157" s="134">
        <v>0</v>
      </c>
      <c r="BM157" s="135">
        <v>1.0536900000000002</v>
      </c>
      <c r="BN157" s="136">
        <v>1513544.5459100001</v>
      </c>
      <c r="BO157" s="194">
        <v>633799.63047000009</v>
      </c>
      <c r="BP157" s="194">
        <v>0</v>
      </c>
      <c r="BQ157" s="136">
        <v>269216.54570000002</v>
      </c>
      <c r="BR157" s="136">
        <v>69813.782189999998</v>
      </c>
      <c r="BS157" s="136">
        <v>14601.575359999999</v>
      </c>
      <c r="BT157" s="136">
        <v>27377.953800000003</v>
      </c>
      <c r="BU157" s="136">
        <v>228605.91422999999</v>
      </c>
      <c r="BV157" s="136">
        <v>227693.31576999999</v>
      </c>
      <c r="BW157" s="136">
        <v>0</v>
      </c>
      <c r="BX157" s="136">
        <v>0</v>
      </c>
      <c r="BY157" s="136">
        <v>0</v>
      </c>
      <c r="BZ157" s="136">
        <v>42435.82839000001</v>
      </c>
      <c r="CA157" s="112">
        <v>1</v>
      </c>
      <c r="CF157" s="62" t="s">
        <v>91</v>
      </c>
    </row>
    <row r="158" spans="1:84" ht="12" customHeight="1" x14ac:dyDescent="0.25">
      <c r="A158" s="126" t="e">
        <v>#REF!</v>
      </c>
      <c r="B158" s="62" t="s">
        <v>90</v>
      </c>
      <c r="C158" s="127">
        <v>4904.5600000000004</v>
      </c>
      <c r="D158" s="141">
        <v>4904.5600000000004</v>
      </c>
      <c r="E158" s="141">
        <v>0</v>
      </c>
      <c r="F158" s="141">
        <v>488.4</v>
      </c>
      <c r="G158" s="126" t="s">
        <v>42</v>
      </c>
      <c r="H158" s="129">
        <v>7</v>
      </c>
      <c r="I158" s="129" t="s">
        <v>21</v>
      </c>
      <c r="J158" s="131">
        <v>31</v>
      </c>
      <c r="K158" s="130">
        <v>5.0999999999999996</v>
      </c>
      <c r="L158" s="130">
        <v>6.59</v>
      </c>
      <c r="M158" s="130">
        <v>8.98</v>
      </c>
      <c r="N158" s="130">
        <v>6.92</v>
      </c>
      <c r="O158" s="130">
        <v>3.15</v>
      </c>
      <c r="P158" s="130">
        <v>0</v>
      </c>
      <c r="Q158" s="130">
        <v>0</v>
      </c>
      <c r="R158" s="130">
        <v>0.26</v>
      </c>
      <c r="S158" s="132">
        <v>40</v>
      </c>
      <c r="T158" s="132">
        <v>40</v>
      </c>
      <c r="U158" s="132">
        <v>2604.04</v>
      </c>
      <c r="V158" s="130">
        <v>195.98199600000001</v>
      </c>
      <c r="W158" s="132">
        <v>42.3</v>
      </c>
      <c r="X158" s="132">
        <v>2604.04</v>
      </c>
      <c r="Y158" s="130">
        <v>7.85</v>
      </c>
      <c r="Z158" s="133">
        <v>0</v>
      </c>
      <c r="AA158" s="130">
        <v>6.73</v>
      </c>
      <c r="AB158" s="130">
        <v>10.67</v>
      </c>
      <c r="AC158" s="130">
        <v>14</v>
      </c>
      <c r="AD158" s="131">
        <v>912248.16000000015</v>
      </c>
      <c r="AE158" s="130">
        <v>150079.53600000002</v>
      </c>
      <c r="AF158" s="130">
        <v>193926.30240000002</v>
      </c>
      <c r="AG158" s="130">
        <v>264257.69280000002</v>
      </c>
      <c r="AH158" s="130">
        <v>203637.33120000002</v>
      </c>
      <c r="AI158" s="130">
        <v>92696.184000000008</v>
      </c>
      <c r="AJ158" s="130">
        <v>0</v>
      </c>
      <c r="AK158" s="130">
        <v>0</v>
      </c>
      <c r="AL158" s="130">
        <v>7651.1136000000015</v>
      </c>
      <c r="AN158" s="134">
        <v>33.17</v>
      </c>
      <c r="AO158" s="192">
        <v>13.89</v>
      </c>
      <c r="AP158" s="193"/>
      <c r="AQ158" s="134">
        <v>5.9</v>
      </c>
      <c r="AR158" s="134">
        <v>1.53</v>
      </c>
      <c r="AS158" s="134">
        <v>0.32</v>
      </c>
      <c r="AT158" s="134">
        <v>0.6</v>
      </c>
      <c r="AU158" s="134">
        <v>5.01</v>
      </c>
      <c r="AV158" s="134">
        <v>4.99</v>
      </c>
      <c r="AW158" s="134">
        <v>0</v>
      </c>
      <c r="AX158" s="134">
        <v>0</v>
      </c>
      <c r="AY158" s="134">
        <v>0</v>
      </c>
      <c r="AZ158" s="135">
        <v>0.93</v>
      </c>
      <c r="BA158" s="134">
        <v>37.581610000000005</v>
      </c>
      <c r="BB158" s="192">
        <v>15.737370000000004</v>
      </c>
      <c r="BC158" s="193">
        <v>0</v>
      </c>
      <c r="BD158" s="134">
        <v>6.6847000000000012</v>
      </c>
      <c r="BE158" s="134">
        <v>1.7334900000000002</v>
      </c>
      <c r="BF158" s="134">
        <v>0.36256000000000005</v>
      </c>
      <c r="BG158" s="134">
        <v>0.67980000000000007</v>
      </c>
      <c r="BH158" s="134">
        <v>5.6763300000000001</v>
      </c>
      <c r="BI158" s="134">
        <v>5.65367</v>
      </c>
      <c r="BJ158" s="134">
        <v>0</v>
      </c>
      <c r="BK158" s="134">
        <v>0</v>
      </c>
      <c r="BL158" s="134">
        <v>0</v>
      </c>
      <c r="BM158" s="135">
        <v>1.0536900000000002</v>
      </c>
      <c r="BN158" s="136">
        <v>2168581.1218160009</v>
      </c>
      <c r="BO158" s="194">
        <v>908097.43087200029</v>
      </c>
      <c r="BP158" s="194">
        <v>0</v>
      </c>
      <c r="BQ158" s="136">
        <v>385728.93032000004</v>
      </c>
      <c r="BR158" s="136">
        <v>100028.01074400001</v>
      </c>
      <c r="BS158" s="136">
        <v>20920.891136000002</v>
      </c>
      <c r="BT158" s="136">
        <v>39226.670880000005</v>
      </c>
      <c r="BU158" s="136">
        <v>327542.701848</v>
      </c>
      <c r="BV158" s="136">
        <v>326235.146152</v>
      </c>
      <c r="BW158" s="136">
        <v>0</v>
      </c>
      <c r="BX158" s="136">
        <v>0</v>
      </c>
      <c r="BY158" s="136">
        <v>0</v>
      </c>
      <c r="BZ158" s="136">
        <v>60801.339864000016</v>
      </c>
      <c r="CA158" s="112">
        <v>1</v>
      </c>
      <c r="CF158" s="62" t="s">
        <v>90</v>
      </c>
    </row>
    <row r="159" spans="1:84" ht="12" customHeight="1" x14ac:dyDescent="0.25">
      <c r="A159" s="126" t="e">
        <v>#REF!</v>
      </c>
      <c r="B159" s="62" t="s">
        <v>89</v>
      </c>
      <c r="C159" s="127">
        <v>4886.43</v>
      </c>
      <c r="D159" s="141">
        <v>4886.43</v>
      </c>
      <c r="E159" s="141">
        <v>0</v>
      </c>
      <c r="F159" s="141">
        <v>451.5</v>
      </c>
      <c r="G159" s="126" t="s">
        <v>42</v>
      </c>
      <c r="H159" s="129">
        <v>7</v>
      </c>
      <c r="I159" s="129" t="s">
        <v>21</v>
      </c>
      <c r="J159" s="131">
        <v>31</v>
      </c>
      <c r="K159" s="130">
        <v>5.0999999999999996</v>
      </c>
      <c r="L159" s="130">
        <v>6.59</v>
      </c>
      <c r="M159" s="130">
        <v>8.98</v>
      </c>
      <c r="N159" s="130">
        <v>6.92</v>
      </c>
      <c r="O159" s="130">
        <v>3.15</v>
      </c>
      <c r="P159" s="130">
        <v>0</v>
      </c>
      <c r="Q159" s="130">
        <v>0</v>
      </c>
      <c r="R159" s="130">
        <v>0.26</v>
      </c>
      <c r="S159" s="132">
        <v>40</v>
      </c>
      <c r="T159" s="132">
        <v>40</v>
      </c>
      <c r="U159" s="132">
        <v>2604.04</v>
      </c>
      <c r="V159" s="130">
        <v>195.98199600000001</v>
      </c>
      <c r="W159" s="132">
        <v>42.3</v>
      </c>
      <c r="X159" s="132">
        <v>2604.04</v>
      </c>
      <c r="Y159" s="130">
        <v>7.85</v>
      </c>
      <c r="Z159" s="133">
        <v>0</v>
      </c>
      <c r="AA159" s="130">
        <v>6.73</v>
      </c>
      <c r="AB159" s="130">
        <v>10.67</v>
      </c>
      <c r="AC159" s="130">
        <v>14</v>
      </c>
      <c r="AD159" s="131">
        <v>908875.9800000001</v>
      </c>
      <c r="AE159" s="130">
        <v>149524.758</v>
      </c>
      <c r="AF159" s="130">
        <v>193209.44219999999</v>
      </c>
      <c r="AG159" s="130">
        <v>263280.84840000002</v>
      </c>
      <c r="AH159" s="130">
        <v>202884.5736</v>
      </c>
      <c r="AI159" s="130">
        <v>92353.527000000002</v>
      </c>
      <c r="AJ159" s="130">
        <v>0</v>
      </c>
      <c r="AK159" s="130">
        <v>0</v>
      </c>
      <c r="AL159" s="130">
        <v>7622.8307999999997</v>
      </c>
      <c r="AN159" s="134">
        <v>33.17</v>
      </c>
      <c r="AO159" s="192">
        <v>13.89</v>
      </c>
      <c r="AP159" s="193"/>
      <c r="AQ159" s="134">
        <v>5.9</v>
      </c>
      <c r="AR159" s="134">
        <v>1.53</v>
      </c>
      <c r="AS159" s="134">
        <v>0.32</v>
      </c>
      <c r="AT159" s="134">
        <v>0.6</v>
      </c>
      <c r="AU159" s="134">
        <v>5.01</v>
      </c>
      <c r="AV159" s="134">
        <v>4.99</v>
      </c>
      <c r="AW159" s="134">
        <v>0</v>
      </c>
      <c r="AX159" s="134">
        <v>0</v>
      </c>
      <c r="AY159" s="134">
        <v>0</v>
      </c>
      <c r="AZ159" s="135">
        <v>0.93</v>
      </c>
      <c r="BA159" s="134">
        <v>37.581610000000005</v>
      </c>
      <c r="BB159" s="192">
        <v>15.737370000000004</v>
      </c>
      <c r="BC159" s="193">
        <v>0</v>
      </c>
      <c r="BD159" s="134">
        <v>6.6847000000000012</v>
      </c>
      <c r="BE159" s="134">
        <v>1.7334900000000002</v>
      </c>
      <c r="BF159" s="134">
        <v>0.36256000000000005</v>
      </c>
      <c r="BG159" s="134">
        <v>0.67980000000000007</v>
      </c>
      <c r="BH159" s="134">
        <v>5.6763300000000001</v>
      </c>
      <c r="BI159" s="134">
        <v>5.65367</v>
      </c>
      <c r="BJ159" s="134">
        <v>0</v>
      </c>
      <c r="BK159" s="134">
        <v>0</v>
      </c>
      <c r="BL159" s="134">
        <v>0</v>
      </c>
      <c r="BM159" s="135">
        <v>1.0536900000000002</v>
      </c>
      <c r="BN159" s="136">
        <v>2160564.8317230009</v>
      </c>
      <c r="BO159" s="194">
        <v>904740.59429100028</v>
      </c>
      <c r="BP159" s="194">
        <v>0</v>
      </c>
      <c r="BQ159" s="136">
        <v>384303.06021000003</v>
      </c>
      <c r="BR159" s="136">
        <v>99658.251207000008</v>
      </c>
      <c r="BS159" s="136">
        <v>20843.555808000001</v>
      </c>
      <c r="BT159" s="136">
        <v>39081.667140000005</v>
      </c>
      <c r="BU159" s="136">
        <v>326331.92061899998</v>
      </c>
      <c r="BV159" s="136">
        <v>325029.19838100002</v>
      </c>
      <c r="BW159" s="136">
        <v>0</v>
      </c>
      <c r="BX159" s="136">
        <v>0</v>
      </c>
      <c r="BY159" s="136">
        <v>0</v>
      </c>
      <c r="BZ159" s="136">
        <v>60576.584067000018</v>
      </c>
      <c r="CA159" s="112">
        <v>1</v>
      </c>
      <c r="CF159" s="62" t="s">
        <v>89</v>
      </c>
    </row>
    <row r="160" spans="1:84" ht="12" customHeight="1" x14ac:dyDescent="0.25">
      <c r="A160" s="126" t="e">
        <v>#REF!</v>
      </c>
      <c r="B160" s="62" t="s">
        <v>88</v>
      </c>
      <c r="C160" s="127">
        <v>586.91</v>
      </c>
      <c r="D160" s="141">
        <v>586.91</v>
      </c>
      <c r="E160" s="141">
        <v>0</v>
      </c>
      <c r="F160" s="141">
        <v>71.2</v>
      </c>
      <c r="G160" s="126" t="s">
        <v>42</v>
      </c>
      <c r="H160" s="129">
        <v>9</v>
      </c>
      <c r="I160" s="129" t="s">
        <v>21</v>
      </c>
      <c r="J160" s="131">
        <v>25.05</v>
      </c>
      <c r="K160" s="130">
        <v>3.9</v>
      </c>
      <c r="L160" s="130">
        <v>5.09</v>
      </c>
      <c r="M160" s="130">
        <v>8.4499999999999993</v>
      </c>
      <c r="N160" s="130">
        <v>4.93</v>
      </c>
      <c r="O160" s="130">
        <v>2.42</v>
      </c>
      <c r="P160" s="130">
        <v>0</v>
      </c>
      <c r="Q160" s="130">
        <v>0</v>
      </c>
      <c r="R160" s="130">
        <v>0.26</v>
      </c>
      <c r="S160" s="132">
        <v>40</v>
      </c>
      <c r="T160" s="132">
        <v>0</v>
      </c>
      <c r="U160" s="132">
        <v>0</v>
      </c>
      <c r="V160" s="130">
        <v>0</v>
      </c>
      <c r="W160" s="132">
        <v>42.3</v>
      </c>
      <c r="X160" s="132">
        <v>2604.04</v>
      </c>
      <c r="Y160" s="130">
        <v>7.85</v>
      </c>
      <c r="Z160" s="133">
        <v>0</v>
      </c>
      <c r="AA160" s="130">
        <v>6.73</v>
      </c>
      <c r="AB160" s="130">
        <v>10.67</v>
      </c>
      <c r="AC160" s="130">
        <v>14</v>
      </c>
      <c r="AD160" s="131">
        <v>88212.573000000004</v>
      </c>
      <c r="AE160" s="130">
        <v>13733.693999999998</v>
      </c>
      <c r="AF160" s="130">
        <v>17924.231399999997</v>
      </c>
      <c r="AG160" s="130">
        <v>29756.336999999996</v>
      </c>
      <c r="AH160" s="130">
        <v>17360.797799999997</v>
      </c>
      <c r="AI160" s="130">
        <v>8521.9331999999995</v>
      </c>
      <c r="AJ160" s="130">
        <v>0</v>
      </c>
      <c r="AK160" s="130">
        <v>0</v>
      </c>
      <c r="AL160" s="130">
        <v>915.57960000000003</v>
      </c>
      <c r="AN160" s="134">
        <v>26.91</v>
      </c>
      <c r="AO160" s="192">
        <v>7.81</v>
      </c>
      <c r="AP160" s="193"/>
      <c r="AQ160" s="134">
        <v>8.4499999999999993</v>
      </c>
      <c r="AR160" s="134">
        <v>1.53</v>
      </c>
      <c r="AS160" s="134">
        <v>0.18</v>
      </c>
      <c r="AT160" s="134">
        <v>0.48</v>
      </c>
      <c r="AU160" s="134">
        <v>4.93</v>
      </c>
      <c r="AV160" s="134">
        <v>2.6</v>
      </c>
      <c r="AW160" s="134">
        <v>0</v>
      </c>
      <c r="AX160" s="134">
        <v>0</v>
      </c>
      <c r="AY160" s="134">
        <v>0</v>
      </c>
      <c r="AZ160" s="135">
        <v>0.93</v>
      </c>
      <c r="BA160" s="134">
        <v>30.48903</v>
      </c>
      <c r="BB160" s="192">
        <v>8.8487299999999998</v>
      </c>
      <c r="BC160" s="193">
        <v>0</v>
      </c>
      <c r="BD160" s="134">
        <v>9.5738499999999984</v>
      </c>
      <c r="BE160" s="134">
        <v>1.73349</v>
      </c>
      <c r="BF160" s="134">
        <v>0.20393999999999998</v>
      </c>
      <c r="BG160" s="134">
        <v>0.54383999999999999</v>
      </c>
      <c r="BH160" s="134">
        <v>5.5856899999999996</v>
      </c>
      <c r="BI160" s="134">
        <v>2.9458000000000002</v>
      </c>
      <c r="BJ160" s="134">
        <v>0</v>
      </c>
      <c r="BK160" s="134">
        <v>0</v>
      </c>
      <c r="BL160" s="134">
        <v>0</v>
      </c>
      <c r="BM160" s="135">
        <v>1.05369</v>
      </c>
      <c r="BN160" s="136">
        <v>210530.66217299999</v>
      </c>
      <c r="BO160" s="194">
        <v>61101.615443000002</v>
      </c>
      <c r="BP160" s="194">
        <v>0</v>
      </c>
      <c r="BQ160" s="136">
        <v>66108.662034999987</v>
      </c>
      <c r="BR160" s="136">
        <v>11969.970759</v>
      </c>
      <c r="BS160" s="136">
        <v>1408.2318539999997</v>
      </c>
      <c r="BT160" s="136">
        <v>3755.2849439999995</v>
      </c>
      <c r="BU160" s="136">
        <v>38569.905778999993</v>
      </c>
      <c r="BV160" s="136">
        <v>20341.126779999999</v>
      </c>
      <c r="BW160" s="136">
        <v>0</v>
      </c>
      <c r="BX160" s="136">
        <v>0</v>
      </c>
      <c r="BY160" s="136">
        <v>0</v>
      </c>
      <c r="BZ160" s="136">
        <v>7275.8645789999991</v>
      </c>
      <c r="CA160" s="112">
        <v>1</v>
      </c>
      <c r="CF160" s="62" t="s">
        <v>88</v>
      </c>
    </row>
    <row r="161" spans="1:84" ht="12" customHeight="1" x14ac:dyDescent="0.25">
      <c r="A161" s="126" t="e">
        <v>#REF!</v>
      </c>
      <c r="B161" s="62" t="s">
        <v>87</v>
      </c>
      <c r="C161" s="127">
        <v>3857.82</v>
      </c>
      <c r="D161" s="141">
        <v>3857.82</v>
      </c>
      <c r="E161" s="141">
        <v>0</v>
      </c>
      <c r="F161" s="141">
        <v>681.2</v>
      </c>
      <c r="G161" s="126" t="s">
        <v>42</v>
      </c>
      <c r="H161" s="129">
        <v>1</v>
      </c>
      <c r="I161" s="129" t="s">
        <v>21</v>
      </c>
      <c r="J161" s="131">
        <v>44.8</v>
      </c>
      <c r="K161" s="130">
        <v>5.0999999999999996</v>
      </c>
      <c r="L161" s="130">
        <v>8.6300000000000008</v>
      </c>
      <c r="M161" s="130">
        <v>13.43</v>
      </c>
      <c r="N161" s="130">
        <v>6.91</v>
      </c>
      <c r="O161" s="130">
        <v>3.15</v>
      </c>
      <c r="P161" s="130">
        <v>1.81</v>
      </c>
      <c r="Q161" s="130">
        <v>5.77</v>
      </c>
      <c r="R161" s="130">
        <v>0</v>
      </c>
      <c r="S161" s="132">
        <v>40</v>
      </c>
      <c r="T161" s="132">
        <v>40</v>
      </c>
      <c r="U161" s="132">
        <v>2604.04</v>
      </c>
      <c r="V161" s="130">
        <v>195.98199600000001</v>
      </c>
      <c r="W161" s="132">
        <v>42.3</v>
      </c>
      <c r="X161" s="132">
        <v>2604.04</v>
      </c>
      <c r="Y161" s="130">
        <v>0</v>
      </c>
      <c r="Z161" s="133">
        <v>0</v>
      </c>
      <c r="AA161" s="130">
        <v>5.05</v>
      </c>
      <c r="AB161" s="130">
        <v>10.67</v>
      </c>
      <c r="AC161" s="130">
        <v>14</v>
      </c>
      <c r="AD161" s="131">
        <v>1036982.0160000001</v>
      </c>
      <c r="AE161" s="130">
        <v>118049.29199999999</v>
      </c>
      <c r="AF161" s="130">
        <v>199757.91960000002</v>
      </c>
      <c r="AG161" s="130">
        <v>310863.13560000004</v>
      </c>
      <c r="AH161" s="130">
        <v>159945.21720000001</v>
      </c>
      <c r="AI161" s="130">
        <v>72912.797999999995</v>
      </c>
      <c r="AJ161" s="130">
        <v>41895.925200000005</v>
      </c>
      <c r="AK161" s="130">
        <v>133557.72839999999</v>
      </c>
      <c r="AL161" s="130">
        <v>0</v>
      </c>
      <c r="AN161" s="134">
        <v>48.16</v>
      </c>
      <c r="AO161" s="192">
        <v>18.649999999999999</v>
      </c>
      <c r="AP161" s="193"/>
      <c r="AQ161" s="134">
        <v>7.16</v>
      </c>
      <c r="AR161" s="134">
        <v>1.53</v>
      </c>
      <c r="AS161" s="134">
        <v>0.32</v>
      </c>
      <c r="AT161" s="134">
        <v>0.87</v>
      </c>
      <c r="AU161" s="134">
        <v>5.01</v>
      </c>
      <c r="AV161" s="134">
        <v>4.99</v>
      </c>
      <c r="AW161" s="134">
        <v>2.7</v>
      </c>
      <c r="AX161" s="134">
        <v>6.46</v>
      </c>
      <c r="AY161" s="134">
        <v>0.47</v>
      </c>
      <c r="AZ161" s="135">
        <v>0</v>
      </c>
      <c r="BA161" s="134">
        <v>54.565279999999994</v>
      </c>
      <c r="BB161" s="192">
        <v>21.130449999999996</v>
      </c>
      <c r="BC161" s="193">
        <v>0</v>
      </c>
      <c r="BD161" s="134">
        <v>8.1122800000000002</v>
      </c>
      <c r="BE161" s="134">
        <v>1.7334900000000002</v>
      </c>
      <c r="BF161" s="134">
        <v>0.36255999999999999</v>
      </c>
      <c r="BG161" s="134">
        <v>0.98570999999999998</v>
      </c>
      <c r="BH161" s="134">
        <v>5.6763299999999992</v>
      </c>
      <c r="BI161" s="134">
        <v>5.6536700000000009</v>
      </c>
      <c r="BJ161" s="134">
        <v>3.0591000000000004</v>
      </c>
      <c r="BK161" s="134">
        <v>7.3191800000000002</v>
      </c>
      <c r="BL161" s="134">
        <v>0.53250999999999993</v>
      </c>
      <c r="BM161" s="135">
        <v>0</v>
      </c>
      <c r="BN161" s="136">
        <v>2476615.5072960011</v>
      </c>
      <c r="BO161" s="194">
        <v>959071.41218999994</v>
      </c>
      <c r="BP161" s="194">
        <v>0</v>
      </c>
      <c r="BQ161" s="136">
        <v>368201.14269600005</v>
      </c>
      <c r="BR161" s="136">
        <v>78679.853117999999</v>
      </c>
      <c r="BS161" s="136">
        <v>16455.916992000002</v>
      </c>
      <c r="BT161" s="136">
        <v>44739.524321999997</v>
      </c>
      <c r="BU161" s="136">
        <v>257637.95040599999</v>
      </c>
      <c r="BV161" s="136">
        <v>256609.45559400006</v>
      </c>
      <c r="BW161" s="136">
        <v>138846.79962000003</v>
      </c>
      <c r="BX161" s="136">
        <v>332203.82427600003</v>
      </c>
      <c r="BY161" s="136">
        <v>24169.628081999996</v>
      </c>
      <c r="BZ161" s="136">
        <v>0</v>
      </c>
      <c r="CA161" s="112">
        <v>1</v>
      </c>
      <c r="CF161" s="62" t="s">
        <v>87</v>
      </c>
    </row>
    <row r="162" spans="1:84" ht="12" customHeight="1" x14ac:dyDescent="0.25">
      <c r="A162" s="126" t="e">
        <v>#REF!</v>
      </c>
      <c r="B162" s="62" t="s">
        <v>86</v>
      </c>
      <c r="C162" s="127">
        <v>3817.5</v>
      </c>
      <c r="D162" s="141">
        <v>3817.5</v>
      </c>
      <c r="E162" s="141">
        <v>0</v>
      </c>
      <c r="F162" s="141">
        <v>710.3</v>
      </c>
      <c r="G162" s="126" t="s">
        <v>42</v>
      </c>
      <c r="H162" s="129">
        <v>3</v>
      </c>
      <c r="I162" s="129" t="s">
        <v>21</v>
      </c>
      <c r="J162" s="131">
        <v>45.06</v>
      </c>
      <c r="K162" s="130">
        <v>5.0999999999999996</v>
      </c>
      <c r="L162" s="130">
        <v>8.6300000000000008</v>
      </c>
      <c r="M162" s="130">
        <v>13.43</v>
      </c>
      <c r="N162" s="130">
        <v>6.91</v>
      </c>
      <c r="O162" s="130">
        <v>3.15</v>
      </c>
      <c r="P162" s="130">
        <v>1.81</v>
      </c>
      <c r="Q162" s="130">
        <v>5.77</v>
      </c>
      <c r="R162" s="130">
        <v>0.26</v>
      </c>
      <c r="S162" s="132">
        <v>40</v>
      </c>
      <c r="T162" s="132">
        <v>40</v>
      </c>
      <c r="U162" s="132">
        <v>2604.04</v>
      </c>
      <c r="V162" s="130">
        <v>195.98199600000001</v>
      </c>
      <c r="W162" s="132">
        <v>42.3</v>
      </c>
      <c r="X162" s="132">
        <v>2604.04</v>
      </c>
      <c r="Y162" s="130">
        <v>7.85</v>
      </c>
      <c r="Z162" s="133">
        <v>0</v>
      </c>
      <c r="AA162" s="130">
        <v>6.73</v>
      </c>
      <c r="AB162" s="130">
        <v>10.67</v>
      </c>
      <c r="AC162" s="130">
        <v>14</v>
      </c>
      <c r="AD162" s="131">
        <v>1032099.3</v>
      </c>
      <c r="AE162" s="130">
        <v>116815.5</v>
      </c>
      <c r="AF162" s="130">
        <v>197670.15000000002</v>
      </c>
      <c r="AG162" s="130">
        <v>307614.15000000002</v>
      </c>
      <c r="AH162" s="130">
        <v>158273.54999999999</v>
      </c>
      <c r="AI162" s="130">
        <v>72150.75</v>
      </c>
      <c r="AJ162" s="130">
        <v>41458.050000000003</v>
      </c>
      <c r="AK162" s="130">
        <v>132161.84999999998</v>
      </c>
      <c r="AL162" s="130">
        <v>5955.3</v>
      </c>
      <c r="AN162" s="134">
        <v>48.44</v>
      </c>
      <c r="AO162" s="192">
        <v>18.489999999999998</v>
      </c>
      <c r="AP162" s="193"/>
      <c r="AQ162" s="134">
        <v>6.67</v>
      </c>
      <c r="AR162" s="134">
        <v>1.53</v>
      </c>
      <c r="AS162" s="134">
        <v>0.32</v>
      </c>
      <c r="AT162" s="134">
        <v>0.87</v>
      </c>
      <c r="AU162" s="134">
        <v>5.01</v>
      </c>
      <c r="AV162" s="134">
        <v>4.99</v>
      </c>
      <c r="AW162" s="134">
        <v>2.7</v>
      </c>
      <c r="AX162" s="134">
        <v>6.46</v>
      </c>
      <c r="AY162" s="134">
        <v>0.47</v>
      </c>
      <c r="AZ162" s="135">
        <v>0.93</v>
      </c>
      <c r="BA162" s="134">
        <v>54.88252</v>
      </c>
      <c r="BB162" s="192">
        <v>20.949169999999999</v>
      </c>
      <c r="BC162" s="193">
        <v>0</v>
      </c>
      <c r="BD162" s="134">
        <v>7.5571100000000007</v>
      </c>
      <c r="BE162" s="134">
        <v>1.7334900000000002</v>
      </c>
      <c r="BF162" s="134">
        <v>0.36256000000000005</v>
      </c>
      <c r="BG162" s="134">
        <v>0.98571000000000009</v>
      </c>
      <c r="BH162" s="134">
        <v>5.6763300000000001</v>
      </c>
      <c r="BI162" s="134">
        <v>5.65367</v>
      </c>
      <c r="BJ162" s="134">
        <v>3.0591000000000004</v>
      </c>
      <c r="BK162" s="134">
        <v>7.3191800000000002</v>
      </c>
      <c r="BL162" s="134">
        <v>0.53250999999999993</v>
      </c>
      <c r="BM162" s="135">
        <v>1.05369</v>
      </c>
      <c r="BN162" s="136">
        <v>2464979.6010000003</v>
      </c>
      <c r="BO162" s="194">
        <v>940905.71474999993</v>
      </c>
      <c r="BP162" s="194">
        <v>0</v>
      </c>
      <c r="BQ162" s="136">
        <v>339418.12424999999</v>
      </c>
      <c r="BR162" s="136">
        <v>77857.530750000005</v>
      </c>
      <c r="BS162" s="136">
        <v>16283.928</v>
      </c>
      <c r="BT162" s="136">
        <v>44271.929250000001</v>
      </c>
      <c r="BU162" s="136">
        <v>254945.24774999998</v>
      </c>
      <c r="BV162" s="136">
        <v>253927.50224999999</v>
      </c>
      <c r="BW162" s="136">
        <v>137395.64250000002</v>
      </c>
      <c r="BX162" s="136">
        <v>328731.7965</v>
      </c>
      <c r="BY162" s="136">
        <v>23917.019249999994</v>
      </c>
      <c r="BZ162" s="136">
        <v>47325.165749999993</v>
      </c>
      <c r="CA162" s="112">
        <v>1</v>
      </c>
      <c r="CF162" s="62" t="s">
        <v>86</v>
      </c>
    </row>
    <row r="163" spans="1:84" ht="12" customHeight="1" x14ac:dyDescent="0.25">
      <c r="A163" s="126" t="e">
        <v>#REF!</v>
      </c>
      <c r="B163" s="62" t="s">
        <v>85</v>
      </c>
      <c r="C163" s="127">
        <v>3706.6</v>
      </c>
      <c r="D163" s="141">
        <v>3673.7</v>
      </c>
      <c r="E163" s="141">
        <v>32.9</v>
      </c>
      <c r="F163" s="141">
        <v>670.6</v>
      </c>
      <c r="G163" s="126" t="s">
        <v>42</v>
      </c>
      <c r="H163" s="129">
        <v>3</v>
      </c>
      <c r="I163" s="129" t="s">
        <v>21</v>
      </c>
      <c r="J163" s="131">
        <v>45.06</v>
      </c>
      <c r="K163" s="130">
        <v>5.0999999999999996</v>
      </c>
      <c r="L163" s="130">
        <v>8.6300000000000008</v>
      </c>
      <c r="M163" s="130">
        <v>13.43</v>
      </c>
      <c r="N163" s="130">
        <v>6.91</v>
      </c>
      <c r="O163" s="130">
        <v>3.15</v>
      </c>
      <c r="P163" s="130">
        <v>1.81</v>
      </c>
      <c r="Q163" s="130">
        <v>5.77</v>
      </c>
      <c r="R163" s="130">
        <v>0.26</v>
      </c>
      <c r="S163" s="132">
        <v>40</v>
      </c>
      <c r="T163" s="132">
        <v>40</v>
      </c>
      <c r="U163" s="132">
        <v>2604.04</v>
      </c>
      <c r="V163" s="130">
        <v>195.98199600000001</v>
      </c>
      <c r="W163" s="132">
        <v>42.3</v>
      </c>
      <c r="X163" s="132">
        <v>2604.04</v>
      </c>
      <c r="Y163" s="130">
        <v>7.85</v>
      </c>
      <c r="Z163" s="133">
        <v>0</v>
      </c>
      <c r="AA163" s="130">
        <v>6.73</v>
      </c>
      <c r="AB163" s="130">
        <v>10.67</v>
      </c>
      <c r="AC163" s="130">
        <v>14</v>
      </c>
      <c r="AD163" s="131">
        <v>1002116.376</v>
      </c>
      <c r="AE163" s="130">
        <v>113421.95999999999</v>
      </c>
      <c r="AF163" s="130">
        <v>191927.74800000002</v>
      </c>
      <c r="AG163" s="130">
        <v>298677.82799999998</v>
      </c>
      <c r="AH163" s="130">
        <v>153675.636</v>
      </c>
      <c r="AI163" s="130">
        <v>70054.739999999991</v>
      </c>
      <c r="AJ163" s="130">
        <v>40253.675999999999</v>
      </c>
      <c r="AK163" s="130">
        <v>128322.492</v>
      </c>
      <c r="AL163" s="130">
        <v>5782.2960000000003</v>
      </c>
      <c r="AN163" s="134">
        <v>48.44</v>
      </c>
      <c r="AO163" s="192">
        <v>18.489999999999998</v>
      </c>
      <c r="AP163" s="193"/>
      <c r="AQ163" s="134">
        <v>6.67</v>
      </c>
      <c r="AR163" s="134">
        <v>1.53</v>
      </c>
      <c r="AS163" s="134">
        <v>0.32</v>
      </c>
      <c r="AT163" s="134">
        <v>0.87</v>
      </c>
      <c r="AU163" s="134">
        <v>5.01</v>
      </c>
      <c r="AV163" s="134">
        <v>4.99</v>
      </c>
      <c r="AW163" s="134">
        <v>2.7</v>
      </c>
      <c r="AX163" s="134">
        <v>6.46</v>
      </c>
      <c r="AY163" s="134">
        <v>0.47</v>
      </c>
      <c r="AZ163" s="135">
        <v>0.93</v>
      </c>
      <c r="BA163" s="134">
        <v>54.88252</v>
      </c>
      <c r="BB163" s="192">
        <v>20.949169999999999</v>
      </c>
      <c r="BC163" s="193">
        <v>0</v>
      </c>
      <c r="BD163" s="134">
        <v>7.5571100000000007</v>
      </c>
      <c r="BE163" s="134">
        <v>1.7334900000000002</v>
      </c>
      <c r="BF163" s="134">
        <v>0.36256000000000005</v>
      </c>
      <c r="BG163" s="134">
        <v>0.98571000000000009</v>
      </c>
      <c r="BH163" s="134">
        <v>5.6763300000000001</v>
      </c>
      <c r="BI163" s="134">
        <v>5.65367</v>
      </c>
      <c r="BJ163" s="134">
        <v>3.0591000000000004</v>
      </c>
      <c r="BK163" s="134">
        <v>7.3191800000000002</v>
      </c>
      <c r="BL163" s="134">
        <v>0.53250999999999993</v>
      </c>
      <c r="BM163" s="135">
        <v>1.05369</v>
      </c>
      <c r="BN163" s="136">
        <v>2393370.89432</v>
      </c>
      <c r="BO163" s="194">
        <v>913572.00321999984</v>
      </c>
      <c r="BP163" s="194">
        <v>0</v>
      </c>
      <c r="BQ163" s="136">
        <v>329557.88326000003</v>
      </c>
      <c r="BR163" s="136">
        <v>75595.736340000003</v>
      </c>
      <c r="BS163" s="136">
        <v>15810.872960000001</v>
      </c>
      <c r="BT163" s="136">
        <v>42985.810860000005</v>
      </c>
      <c r="BU163" s="136">
        <v>247538.97977999999</v>
      </c>
      <c r="BV163" s="136">
        <v>246550.80022</v>
      </c>
      <c r="BW163" s="136">
        <v>133404.24060000002</v>
      </c>
      <c r="BX163" s="136">
        <v>319181.99787999998</v>
      </c>
      <c r="BY163" s="136">
        <v>23222.219659999995</v>
      </c>
      <c r="BZ163" s="136">
        <v>45950.349539999996</v>
      </c>
      <c r="CA163" s="112">
        <v>1</v>
      </c>
      <c r="CF163" s="62" t="s">
        <v>85</v>
      </c>
    </row>
    <row r="164" spans="1:84" ht="12" customHeight="1" x14ac:dyDescent="0.25">
      <c r="A164" s="126" t="e">
        <v>#REF!</v>
      </c>
      <c r="B164" s="62" t="s">
        <v>84</v>
      </c>
      <c r="C164" s="127">
        <v>9577.4000000000033</v>
      </c>
      <c r="D164" s="141">
        <v>9471.7000000000025</v>
      </c>
      <c r="E164" s="141">
        <v>105.7</v>
      </c>
      <c r="F164" s="141">
        <v>963.6</v>
      </c>
      <c r="G164" s="126" t="s">
        <v>42</v>
      </c>
      <c r="H164" s="129">
        <v>1</v>
      </c>
      <c r="I164" s="129" t="s">
        <v>21</v>
      </c>
      <c r="J164" s="131">
        <v>44.8</v>
      </c>
      <c r="K164" s="130">
        <v>5.0999999999999996</v>
      </c>
      <c r="L164" s="130">
        <v>8.6300000000000008</v>
      </c>
      <c r="M164" s="130">
        <v>13.43</v>
      </c>
      <c r="N164" s="130">
        <v>6.91</v>
      </c>
      <c r="O164" s="130">
        <v>3.15</v>
      </c>
      <c r="P164" s="130">
        <v>1.81</v>
      </c>
      <c r="Q164" s="130">
        <v>5.77</v>
      </c>
      <c r="R164" s="130">
        <v>0</v>
      </c>
      <c r="S164" s="132">
        <v>40</v>
      </c>
      <c r="T164" s="132">
        <v>40</v>
      </c>
      <c r="U164" s="132">
        <v>2604.04</v>
      </c>
      <c r="V164" s="130">
        <v>195.98199600000001</v>
      </c>
      <c r="W164" s="132">
        <v>42.3</v>
      </c>
      <c r="X164" s="132">
        <v>2604.04</v>
      </c>
      <c r="Y164" s="130">
        <v>0</v>
      </c>
      <c r="Z164" s="133">
        <v>0</v>
      </c>
      <c r="AA164" s="130">
        <v>5.05</v>
      </c>
      <c r="AB164" s="130">
        <v>10.67</v>
      </c>
      <c r="AC164" s="130">
        <v>14</v>
      </c>
      <c r="AD164" s="131">
        <v>2574405.120000001</v>
      </c>
      <c r="AE164" s="130">
        <v>293068.44000000006</v>
      </c>
      <c r="AF164" s="130">
        <v>495917.77200000017</v>
      </c>
      <c r="AG164" s="130">
        <v>771746.89200000023</v>
      </c>
      <c r="AH164" s="130">
        <v>397079.00400000007</v>
      </c>
      <c r="AI164" s="130">
        <v>181012.86000000004</v>
      </c>
      <c r="AJ164" s="130">
        <v>104010.56400000004</v>
      </c>
      <c r="AK164" s="130">
        <v>331569.58800000011</v>
      </c>
      <c r="AL164" s="130">
        <v>0</v>
      </c>
      <c r="AN164" s="134">
        <v>48.16</v>
      </c>
      <c r="AO164" s="192">
        <v>18.649999999999999</v>
      </c>
      <c r="AP164" s="193"/>
      <c r="AQ164" s="134">
        <v>7.16</v>
      </c>
      <c r="AR164" s="134">
        <v>1.53</v>
      </c>
      <c r="AS164" s="134">
        <v>0.32</v>
      </c>
      <c r="AT164" s="134">
        <v>0.87</v>
      </c>
      <c r="AU164" s="134">
        <v>5.01</v>
      </c>
      <c r="AV164" s="134">
        <v>4.99</v>
      </c>
      <c r="AW164" s="134">
        <v>2.7</v>
      </c>
      <c r="AX164" s="134">
        <v>6.46</v>
      </c>
      <c r="AY164" s="134">
        <v>0.47</v>
      </c>
      <c r="AZ164" s="135">
        <v>0</v>
      </c>
      <c r="BA164" s="134">
        <v>54.565279999999994</v>
      </c>
      <c r="BB164" s="192">
        <v>21.130449999999996</v>
      </c>
      <c r="BC164" s="193">
        <v>0</v>
      </c>
      <c r="BD164" s="134">
        <v>8.1122800000000002</v>
      </c>
      <c r="BE164" s="134">
        <v>1.7334900000000002</v>
      </c>
      <c r="BF164" s="134">
        <v>0.36255999999999999</v>
      </c>
      <c r="BG164" s="134">
        <v>0.98570999999999998</v>
      </c>
      <c r="BH164" s="134">
        <v>5.6763299999999992</v>
      </c>
      <c r="BI164" s="134">
        <v>5.6536700000000009</v>
      </c>
      <c r="BJ164" s="134">
        <v>3.0591000000000004</v>
      </c>
      <c r="BK164" s="134">
        <v>7.3191800000000002</v>
      </c>
      <c r="BL164" s="134">
        <v>0.53250999999999993</v>
      </c>
      <c r="BM164" s="135">
        <v>0</v>
      </c>
      <c r="BN164" s="136">
        <v>6148430.2947200015</v>
      </c>
      <c r="BO164" s="194">
        <v>2380984.7383000008</v>
      </c>
      <c r="BP164" s="194">
        <v>0</v>
      </c>
      <c r="BQ164" s="136">
        <v>914093.87272000033</v>
      </c>
      <c r="BR164" s="136">
        <v>195330.11526000008</v>
      </c>
      <c r="BS164" s="136">
        <v>40853.357440000014</v>
      </c>
      <c r="BT164" s="136">
        <v>111070.06554000003</v>
      </c>
      <c r="BU164" s="136">
        <v>639610.37742000015</v>
      </c>
      <c r="BV164" s="136">
        <v>637057.04258000036</v>
      </c>
      <c r="BW164" s="136">
        <v>344700.20340000017</v>
      </c>
      <c r="BX164" s="136">
        <v>824727.15332000027</v>
      </c>
      <c r="BY164" s="136">
        <v>60003.368740000005</v>
      </c>
      <c r="BZ164" s="136">
        <v>0</v>
      </c>
      <c r="CA164" s="112">
        <v>1</v>
      </c>
      <c r="CF164" s="62" t="s">
        <v>84</v>
      </c>
    </row>
    <row r="165" spans="1:84" ht="12" customHeight="1" x14ac:dyDescent="0.25">
      <c r="A165" s="126" t="e">
        <v>#REF!</v>
      </c>
      <c r="B165" s="62" t="s">
        <v>83</v>
      </c>
      <c r="C165" s="127">
        <v>3721.49</v>
      </c>
      <c r="D165" s="141">
        <v>3721.49</v>
      </c>
      <c r="E165" s="141">
        <v>0</v>
      </c>
      <c r="F165" s="141">
        <v>1226.4000000000001</v>
      </c>
      <c r="G165" s="126" t="s">
        <v>53</v>
      </c>
      <c r="H165" s="129">
        <v>6</v>
      </c>
      <c r="I165" s="129" t="s">
        <v>21</v>
      </c>
      <c r="J165" s="131">
        <v>30.74</v>
      </c>
      <c r="K165" s="130">
        <v>5.0999999999999996</v>
      </c>
      <c r="L165" s="130">
        <v>6.59</v>
      </c>
      <c r="M165" s="130">
        <v>8.98</v>
      </c>
      <c r="N165" s="130">
        <v>6.92</v>
      </c>
      <c r="O165" s="130">
        <v>3.15</v>
      </c>
      <c r="P165" s="130">
        <v>0</v>
      </c>
      <c r="Q165" s="130">
        <v>0</v>
      </c>
      <c r="R165" s="130">
        <v>0</v>
      </c>
      <c r="S165" s="132">
        <v>40</v>
      </c>
      <c r="T165" s="132">
        <v>40</v>
      </c>
      <c r="U165" s="132">
        <v>2604.04</v>
      </c>
      <c r="V165" s="130">
        <v>195.98199600000001</v>
      </c>
      <c r="W165" s="132">
        <v>42.3</v>
      </c>
      <c r="X165" s="132">
        <v>2604.04</v>
      </c>
      <c r="Y165" s="130">
        <v>0</v>
      </c>
      <c r="Z165" s="133">
        <v>0</v>
      </c>
      <c r="AA165" s="130">
        <v>5.05</v>
      </c>
      <c r="AB165" s="130">
        <v>10.67</v>
      </c>
      <c r="AC165" s="130">
        <v>14</v>
      </c>
      <c r="AD165" s="131">
        <v>686391.6155999999</v>
      </c>
      <c r="AE165" s="130">
        <v>113877.59399999998</v>
      </c>
      <c r="AF165" s="130">
        <v>147147.71459999998</v>
      </c>
      <c r="AG165" s="130">
        <v>200513.8812</v>
      </c>
      <c r="AH165" s="130">
        <v>154516.26479999998</v>
      </c>
      <c r="AI165" s="130">
        <v>70336.160999999993</v>
      </c>
      <c r="AJ165" s="130">
        <v>0</v>
      </c>
      <c r="AK165" s="130">
        <v>0</v>
      </c>
      <c r="AL165" s="130">
        <v>0</v>
      </c>
      <c r="AN165" s="134">
        <v>33.04</v>
      </c>
      <c r="AO165" s="192">
        <v>15.54</v>
      </c>
      <c r="AP165" s="193"/>
      <c r="AQ165" s="134">
        <v>5.0599999999999996</v>
      </c>
      <c r="AR165" s="134">
        <v>1.53</v>
      </c>
      <c r="AS165" s="134">
        <v>0.32</v>
      </c>
      <c r="AT165" s="134">
        <v>0.59</v>
      </c>
      <c r="AU165" s="134">
        <v>5.01</v>
      </c>
      <c r="AV165" s="134">
        <v>4.99</v>
      </c>
      <c r="AW165" s="134">
        <v>0</v>
      </c>
      <c r="AX165" s="134">
        <v>0</v>
      </c>
      <c r="AY165" s="134">
        <v>0</v>
      </c>
      <c r="AZ165" s="135">
        <v>0</v>
      </c>
      <c r="BA165" s="134">
        <v>37.43432</v>
      </c>
      <c r="BB165" s="192">
        <v>17.606819999999999</v>
      </c>
      <c r="BC165" s="193">
        <v>0</v>
      </c>
      <c r="BD165" s="134">
        <v>5.7329799999999995</v>
      </c>
      <c r="BE165" s="134">
        <v>1.7334900000000002</v>
      </c>
      <c r="BF165" s="134">
        <v>0.36255999999999999</v>
      </c>
      <c r="BG165" s="134">
        <v>0.66847000000000001</v>
      </c>
      <c r="BH165" s="134">
        <v>5.6763299999999992</v>
      </c>
      <c r="BI165" s="134">
        <v>5.6536700000000009</v>
      </c>
      <c r="BJ165" s="134">
        <v>0</v>
      </c>
      <c r="BK165" s="134">
        <v>0</v>
      </c>
      <c r="BL165" s="134">
        <v>0</v>
      </c>
      <c r="BM165" s="135">
        <v>0</v>
      </c>
      <c r="BN165" s="136">
        <v>1639030.5345679997</v>
      </c>
      <c r="BO165" s="194">
        <v>770899.95481799985</v>
      </c>
      <c r="BP165" s="194">
        <v>0</v>
      </c>
      <c r="BQ165" s="136">
        <v>251013.75620199996</v>
      </c>
      <c r="BR165" s="136">
        <v>75899.416400999995</v>
      </c>
      <c r="BS165" s="136">
        <v>15874.387744</v>
      </c>
      <c r="BT165" s="136">
        <v>29268.402403</v>
      </c>
      <c r="BU165" s="136">
        <v>248533.38311699996</v>
      </c>
      <c r="BV165" s="136">
        <v>247541.23388300004</v>
      </c>
      <c r="BW165" s="136">
        <v>0</v>
      </c>
      <c r="BX165" s="136">
        <v>0</v>
      </c>
      <c r="BY165" s="136">
        <v>0</v>
      </c>
      <c r="BZ165" s="136">
        <v>0</v>
      </c>
      <c r="CA165" s="112">
        <v>1</v>
      </c>
      <c r="CF165" s="62" t="s">
        <v>83</v>
      </c>
    </row>
    <row r="166" spans="1:84" ht="12" customHeight="1" x14ac:dyDescent="0.25">
      <c r="A166" s="126" t="e">
        <v>#REF!</v>
      </c>
      <c r="B166" s="62" t="s">
        <v>82</v>
      </c>
      <c r="C166" s="127">
        <v>3663.6699999999996</v>
      </c>
      <c r="D166" s="141">
        <v>3506.97</v>
      </c>
      <c r="E166" s="141">
        <v>156.69999999999999</v>
      </c>
      <c r="F166" s="141">
        <v>1142.2</v>
      </c>
      <c r="G166" s="126" t="s">
        <v>53</v>
      </c>
      <c r="H166" s="129">
        <v>6</v>
      </c>
      <c r="I166" s="129" t="s">
        <v>21</v>
      </c>
      <c r="J166" s="131">
        <v>30.74</v>
      </c>
      <c r="K166" s="130">
        <v>5.0999999999999996</v>
      </c>
      <c r="L166" s="130">
        <v>6.59</v>
      </c>
      <c r="M166" s="130">
        <v>8.98</v>
      </c>
      <c r="N166" s="130">
        <v>6.92</v>
      </c>
      <c r="O166" s="130">
        <v>3.15</v>
      </c>
      <c r="P166" s="130">
        <v>0</v>
      </c>
      <c r="Q166" s="130">
        <v>0</v>
      </c>
      <c r="R166" s="130">
        <v>0</v>
      </c>
      <c r="S166" s="132">
        <v>40</v>
      </c>
      <c r="T166" s="132">
        <v>40</v>
      </c>
      <c r="U166" s="132">
        <v>2604.04</v>
      </c>
      <c r="V166" s="130">
        <v>195.98199600000001</v>
      </c>
      <c r="W166" s="132">
        <v>42.3</v>
      </c>
      <c r="X166" s="132">
        <v>2604.04</v>
      </c>
      <c r="Y166" s="130">
        <v>0</v>
      </c>
      <c r="Z166" s="133">
        <v>0</v>
      </c>
      <c r="AA166" s="130">
        <v>5.05</v>
      </c>
      <c r="AB166" s="130">
        <v>10.67</v>
      </c>
      <c r="AC166" s="130">
        <v>14</v>
      </c>
      <c r="AD166" s="131">
        <v>675727.2947999998</v>
      </c>
      <c r="AE166" s="130">
        <v>112108.30199999998</v>
      </c>
      <c r="AF166" s="130">
        <v>144861.51179999998</v>
      </c>
      <c r="AG166" s="130">
        <v>197398.53960000002</v>
      </c>
      <c r="AH166" s="130">
        <v>152115.5784</v>
      </c>
      <c r="AI166" s="130">
        <v>69243.362999999983</v>
      </c>
      <c r="AJ166" s="130">
        <v>0</v>
      </c>
      <c r="AK166" s="130">
        <v>0</v>
      </c>
      <c r="AL166" s="130">
        <v>0</v>
      </c>
      <c r="AN166" s="134">
        <v>33.04</v>
      </c>
      <c r="AO166" s="192">
        <v>15.54</v>
      </c>
      <c r="AP166" s="193"/>
      <c r="AQ166" s="134">
        <v>5.0599999999999996</v>
      </c>
      <c r="AR166" s="134">
        <v>1.53</v>
      </c>
      <c r="AS166" s="134">
        <v>0.32</v>
      </c>
      <c r="AT166" s="134">
        <v>0.59</v>
      </c>
      <c r="AU166" s="134">
        <v>5.01</v>
      </c>
      <c r="AV166" s="134">
        <v>4.99</v>
      </c>
      <c r="AW166" s="134">
        <v>0</v>
      </c>
      <c r="AX166" s="134">
        <v>0</v>
      </c>
      <c r="AY166" s="134">
        <v>0</v>
      </c>
      <c r="AZ166" s="135">
        <v>0</v>
      </c>
      <c r="BA166" s="134">
        <v>37.43432</v>
      </c>
      <c r="BB166" s="192">
        <v>17.606819999999999</v>
      </c>
      <c r="BC166" s="193">
        <v>0</v>
      </c>
      <c r="BD166" s="134">
        <v>5.7329799999999995</v>
      </c>
      <c r="BE166" s="134">
        <v>1.7334900000000002</v>
      </c>
      <c r="BF166" s="134">
        <v>0.36255999999999999</v>
      </c>
      <c r="BG166" s="134">
        <v>0.66847000000000001</v>
      </c>
      <c r="BH166" s="134">
        <v>5.6763299999999992</v>
      </c>
      <c r="BI166" s="134">
        <v>5.6536700000000009</v>
      </c>
      <c r="BJ166" s="134">
        <v>0</v>
      </c>
      <c r="BK166" s="134">
        <v>0</v>
      </c>
      <c r="BL166" s="134">
        <v>0</v>
      </c>
      <c r="BM166" s="135">
        <v>0</v>
      </c>
      <c r="BN166" s="136">
        <v>1613565.2651439996</v>
      </c>
      <c r="BO166" s="194">
        <v>758922.64589399984</v>
      </c>
      <c r="BP166" s="194">
        <v>0</v>
      </c>
      <c r="BQ166" s="136">
        <v>247113.80876599997</v>
      </c>
      <c r="BR166" s="136">
        <v>74720.183282999991</v>
      </c>
      <c r="BS166" s="136">
        <v>15627.750751999998</v>
      </c>
      <c r="BT166" s="136">
        <v>28813.665448999996</v>
      </c>
      <c r="BU166" s="136">
        <v>244671.97271099995</v>
      </c>
      <c r="BV166" s="136">
        <v>243695.23828900003</v>
      </c>
      <c r="BW166" s="136">
        <v>0</v>
      </c>
      <c r="BX166" s="136">
        <v>0</v>
      </c>
      <c r="BY166" s="136">
        <v>0</v>
      </c>
      <c r="BZ166" s="136">
        <v>0</v>
      </c>
      <c r="CA166" s="112">
        <v>1</v>
      </c>
      <c r="CF166" s="62" t="s">
        <v>82</v>
      </c>
    </row>
    <row r="167" spans="1:84" ht="12" customHeight="1" x14ac:dyDescent="0.25">
      <c r="A167" s="126" t="e">
        <v>#REF!</v>
      </c>
      <c r="B167" s="62" t="s">
        <v>81</v>
      </c>
      <c r="C167" s="127">
        <v>3870.2</v>
      </c>
      <c r="D167" s="141">
        <v>3870.2</v>
      </c>
      <c r="E167" s="141">
        <v>0</v>
      </c>
      <c r="F167" s="141">
        <v>760.2</v>
      </c>
      <c r="G167" s="126" t="s">
        <v>53</v>
      </c>
      <c r="H167" s="129">
        <v>3</v>
      </c>
      <c r="I167" s="129" t="s">
        <v>21</v>
      </c>
      <c r="J167" s="131">
        <v>45.06</v>
      </c>
      <c r="K167" s="130">
        <v>5.0999999999999996</v>
      </c>
      <c r="L167" s="130">
        <v>8.6300000000000008</v>
      </c>
      <c r="M167" s="130">
        <v>13.43</v>
      </c>
      <c r="N167" s="130">
        <v>6.91</v>
      </c>
      <c r="O167" s="130">
        <v>3.15</v>
      </c>
      <c r="P167" s="130">
        <v>1.81</v>
      </c>
      <c r="Q167" s="130">
        <v>5.77</v>
      </c>
      <c r="R167" s="130">
        <v>0.26</v>
      </c>
      <c r="S167" s="132">
        <v>40</v>
      </c>
      <c r="T167" s="132">
        <v>40</v>
      </c>
      <c r="U167" s="132">
        <v>2604.04</v>
      </c>
      <c r="V167" s="130">
        <v>195.98199600000001</v>
      </c>
      <c r="W167" s="132">
        <v>42.3</v>
      </c>
      <c r="X167" s="132">
        <v>2604.04</v>
      </c>
      <c r="Y167" s="130">
        <v>7.85</v>
      </c>
      <c r="Z167" s="133">
        <v>0</v>
      </c>
      <c r="AA167" s="130">
        <v>6.73</v>
      </c>
      <c r="AB167" s="130">
        <v>10.67</v>
      </c>
      <c r="AC167" s="130">
        <v>14</v>
      </c>
      <c r="AD167" s="131">
        <v>1046347.272</v>
      </c>
      <c r="AE167" s="130">
        <v>118428.11999999998</v>
      </c>
      <c r="AF167" s="130">
        <v>200398.95600000001</v>
      </c>
      <c r="AG167" s="130">
        <v>311860.71600000001</v>
      </c>
      <c r="AH167" s="130">
        <v>160458.492</v>
      </c>
      <c r="AI167" s="130">
        <v>73146.78</v>
      </c>
      <c r="AJ167" s="130">
        <v>42030.372000000003</v>
      </c>
      <c r="AK167" s="130">
        <v>133986.32399999996</v>
      </c>
      <c r="AL167" s="130">
        <v>6037.5119999999997</v>
      </c>
      <c r="AN167" s="134">
        <v>48.44</v>
      </c>
      <c r="AO167" s="192">
        <v>18.489999999999998</v>
      </c>
      <c r="AP167" s="193"/>
      <c r="AQ167" s="134">
        <v>6.67</v>
      </c>
      <c r="AR167" s="134">
        <v>1.53</v>
      </c>
      <c r="AS167" s="134">
        <v>0.32</v>
      </c>
      <c r="AT167" s="134">
        <v>0.87</v>
      </c>
      <c r="AU167" s="134">
        <v>5.01</v>
      </c>
      <c r="AV167" s="134">
        <v>4.99</v>
      </c>
      <c r="AW167" s="134">
        <v>2.7</v>
      </c>
      <c r="AX167" s="134">
        <v>6.46</v>
      </c>
      <c r="AY167" s="134">
        <v>0.47</v>
      </c>
      <c r="AZ167" s="135">
        <v>0.93</v>
      </c>
      <c r="BA167" s="134">
        <v>54.88252</v>
      </c>
      <c r="BB167" s="192">
        <v>20.949169999999999</v>
      </c>
      <c r="BC167" s="193">
        <v>0</v>
      </c>
      <c r="BD167" s="134">
        <v>7.5571100000000007</v>
      </c>
      <c r="BE167" s="134">
        <v>1.7334900000000002</v>
      </c>
      <c r="BF167" s="134">
        <v>0.36256000000000005</v>
      </c>
      <c r="BG167" s="134">
        <v>0.98571000000000009</v>
      </c>
      <c r="BH167" s="134">
        <v>5.6763300000000001</v>
      </c>
      <c r="BI167" s="134">
        <v>5.65367</v>
      </c>
      <c r="BJ167" s="134">
        <v>3.0591000000000004</v>
      </c>
      <c r="BK167" s="134">
        <v>7.3191800000000002</v>
      </c>
      <c r="BL167" s="134">
        <v>0.53250999999999993</v>
      </c>
      <c r="BM167" s="135">
        <v>1.05369</v>
      </c>
      <c r="BN167" s="136">
        <v>2499008.2650400004</v>
      </c>
      <c r="BO167" s="194">
        <v>953894.77333999984</v>
      </c>
      <c r="BP167" s="194">
        <v>0</v>
      </c>
      <c r="BQ167" s="136">
        <v>344103.73921999999</v>
      </c>
      <c r="BR167" s="136">
        <v>78932.341979999997</v>
      </c>
      <c r="BS167" s="136">
        <v>16508.725119999999</v>
      </c>
      <c r="BT167" s="136">
        <v>44883.096420000002</v>
      </c>
      <c r="BU167" s="136">
        <v>258464.72765999998</v>
      </c>
      <c r="BV167" s="136">
        <v>257432.93234</v>
      </c>
      <c r="BW167" s="136">
        <v>139292.36820000003</v>
      </c>
      <c r="BX167" s="136">
        <v>333269.88835999998</v>
      </c>
      <c r="BY167" s="136">
        <v>24247.190019999995</v>
      </c>
      <c r="BZ167" s="136">
        <v>47978.482379999994</v>
      </c>
      <c r="CA167" s="112">
        <v>1</v>
      </c>
      <c r="CF167" s="62" t="s">
        <v>81</v>
      </c>
    </row>
    <row r="168" spans="1:84" ht="12" customHeight="1" x14ac:dyDescent="0.25">
      <c r="A168" s="126" t="e">
        <v>#REF!</v>
      </c>
      <c r="B168" s="62" t="s">
        <v>80</v>
      </c>
      <c r="C168" s="127">
        <v>3892.2</v>
      </c>
      <c r="D168" s="141">
        <v>3892.2</v>
      </c>
      <c r="E168" s="141">
        <v>0</v>
      </c>
      <c r="F168" s="141">
        <v>797.4</v>
      </c>
      <c r="G168" s="126" t="s">
        <v>53</v>
      </c>
      <c r="H168" s="129">
        <v>3</v>
      </c>
      <c r="I168" s="129" t="s">
        <v>21</v>
      </c>
      <c r="J168" s="131">
        <v>45.06</v>
      </c>
      <c r="K168" s="130">
        <v>5.0999999999999996</v>
      </c>
      <c r="L168" s="130">
        <v>8.6300000000000008</v>
      </c>
      <c r="M168" s="130">
        <v>13.43</v>
      </c>
      <c r="N168" s="130">
        <v>6.91</v>
      </c>
      <c r="O168" s="130">
        <v>3.15</v>
      </c>
      <c r="P168" s="130">
        <v>1.81</v>
      </c>
      <c r="Q168" s="130">
        <v>5.77</v>
      </c>
      <c r="R168" s="130">
        <v>0.26</v>
      </c>
      <c r="S168" s="132">
        <v>40</v>
      </c>
      <c r="T168" s="132">
        <v>40</v>
      </c>
      <c r="U168" s="132">
        <v>2604.04</v>
      </c>
      <c r="V168" s="130">
        <v>195.98199600000001</v>
      </c>
      <c r="W168" s="132">
        <v>42.3</v>
      </c>
      <c r="X168" s="132">
        <v>2604.04</v>
      </c>
      <c r="Y168" s="130">
        <v>7.85</v>
      </c>
      <c r="Z168" s="133">
        <v>0</v>
      </c>
      <c r="AA168" s="130">
        <v>6.73</v>
      </c>
      <c r="AB168" s="130">
        <v>10.67</v>
      </c>
      <c r="AC168" s="130">
        <v>14</v>
      </c>
      <c r="AD168" s="131">
        <v>1052295.192</v>
      </c>
      <c r="AE168" s="130">
        <v>119101.31999999998</v>
      </c>
      <c r="AF168" s="130">
        <v>201538.11600000001</v>
      </c>
      <c r="AG168" s="130">
        <v>313633.47600000002</v>
      </c>
      <c r="AH168" s="130">
        <v>161370.61199999999</v>
      </c>
      <c r="AI168" s="130">
        <v>73562.579999999987</v>
      </c>
      <c r="AJ168" s="130">
        <v>42269.292000000001</v>
      </c>
      <c r="AK168" s="130">
        <v>134747.96399999998</v>
      </c>
      <c r="AL168" s="130">
        <v>6071.8320000000003</v>
      </c>
      <c r="AN168" s="134">
        <v>48.44</v>
      </c>
      <c r="AO168" s="192">
        <v>18.489999999999998</v>
      </c>
      <c r="AP168" s="193"/>
      <c r="AQ168" s="134">
        <v>6.67</v>
      </c>
      <c r="AR168" s="134">
        <v>1.53</v>
      </c>
      <c r="AS168" s="134">
        <v>0.32</v>
      </c>
      <c r="AT168" s="134">
        <v>0.87</v>
      </c>
      <c r="AU168" s="134">
        <v>5.01</v>
      </c>
      <c r="AV168" s="134">
        <v>4.99</v>
      </c>
      <c r="AW168" s="134">
        <v>2.7</v>
      </c>
      <c r="AX168" s="134">
        <v>6.46</v>
      </c>
      <c r="AY168" s="134">
        <v>0.47</v>
      </c>
      <c r="AZ168" s="135">
        <v>0.93</v>
      </c>
      <c r="BA168" s="134">
        <v>54.88252</v>
      </c>
      <c r="BB168" s="192">
        <v>20.949169999999999</v>
      </c>
      <c r="BC168" s="193">
        <v>0</v>
      </c>
      <c r="BD168" s="134">
        <v>7.5571100000000007</v>
      </c>
      <c r="BE168" s="134">
        <v>1.7334900000000002</v>
      </c>
      <c r="BF168" s="134">
        <v>0.36256000000000005</v>
      </c>
      <c r="BG168" s="134">
        <v>0.98571000000000009</v>
      </c>
      <c r="BH168" s="134">
        <v>5.6763300000000001</v>
      </c>
      <c r="BI168" s="134">
        <v>5.65367</v>
      </c>
      <c r="BJ168" s="134">
        <v>3.0591000000000004</v>
      </c>
      <c r="BK168" s="134">
        <v>7.3191800000000002</v>
      </c>
      <c r="BL168" s="134">
        <v>0.53250999999999993</v>
      </c>
      <c r="BM168" s="135">
        <v>1.05369</v>
      </c>
      <c r="BN168" s="136">
        <v>2513213.7794399997</v>
      </c>
      <c r="BO168" s="194">
        <v>959317.15073999984</v>
      </c>
      <c r="BP168" s="194">
        <v>0</v>
      </c>
      <c r="BQ168" s="136">
        <v>346059.78341999999</v>
      </c>
      <c r="BR168" s="136">
        <v>79381.029779999997</v>
      </c>
      <c r="BS168" s="136">
        <v>16602.568319999998</v>
      </c>
      <c r="BT168" s="136">
        <v>45138.232620000002</v>
      </c>
      <c r="BU168" s="136">
        <v>259933.96025999996</v>
      </c>
      <c r="BV168" s="136">
        <v>258896.29973999999</v>
      </c>
      <c r="BW168" s="136">
        <v>140084.17020000002</v>
      </c>
      <c r="BX168" s="136">
        <v>335164.34795999998</v>
      </c>
      <c r="BY168" s="136">
        <v>24385.022219999992</v>
      </c>
      <c r="BZ168" s="136">
        <v>48251.214179999995</v>
      </c>
      <c r="CA168" s="112">
        <v>1</v>
      </c>
      <c r="CF168" s="62" t="s">
        <v>80</v>
      </c>
    </row>
    <row r="169" spans="1:84" ht="12" customHeight="1" x14ac:dyDescent="0.25">
      <c r="A169" s="126" t="e">
        <v>#REF!</v>
      </c>
      <c r="B169" s="62" t="s">
        <v>79</v>
      </c>
      <c r="C169" s="127">
        <v>14729.300000000001</v>
      </c>
      <c r="D169" s="141">
        <v>13280.2</v>
      </c>
      <c r="E169" s="141">
        <v>1449.1</v>
      </c>
      <c r="F169" s="141">
        <v>2794.8</v>
      </c>
      <c r="G169" s="126" t="s">
        <v>22</v>
      </c>
      <c r="H169" s="129">
        <v>1</v>
      </c>
      <c r="I169" s="129" t="s">
        <v>21</v>
      </c>
      <c r="J169" s="131">
        <v>44.8</v>
      </c>
      <c r="K169" s="130">
        <v>5.0999999999999996</v>
      </c>
      <c r="L169" s="130">
        <v>8.6300000000000008</v>
      </c>
      <c r="M169" s="130">
        <v>13.43</v>
      </c>
      <c r="N169" s="130">
        <v>6.91</v>
      </c>
      <c r="O169" s="130">
        <v>3.15</v>
      </c>
      <c r="P169" s="130">
        <v>1.81</v>
      </c>
      <c r="Q169" s="130">
        <v>5.77</v>
      </c>
      <c r="R169" s="130">
        <v>0</v>
      </c>
      <c r="S169" s="132">
        <v>40</v>
      </c>
      <c r="T169" s="132">
        <v>40</v>
      </c>
      <c r="U169" s="132">
        <v>2604.04</v>
      </c>
      <c r="V169" s="130">
        <v>195.98199600000001</v>
      </c>
      <c r="W169" s="132">
        <v>42.3</v>
      </c>
      <c r="X169" s="132">
        <v>2604.04</v>
      </c>
      <c r="Y169" s="130">
        <v>0</v>
      </c>
      <c r="Z169" s="133">
        <v>0</v>
      </c>
      <c r="AA169" s="130">
        <v>5.05</v>
      </c>
      <c r="AB169" s="130">
        <v>10.67</v>
      </c>
      <c r="AC169" s="130">
        <v>14</v>
      </c>
      <c r="AD169" s="131">
        <v>3959235.84</v>
      </c>
      <c r="AE169" s="130">
        <v>450716.58000000007</v>
      </c>
      <c r="AF169" s="130">
        <v>762683.1540000001</v>
      </c>
      <c r="AG169" s="130">
        <v>1186886.9939999999</v>
      </c>
      <c r="AH169" s="130">
        <v>610676.77800000005</v>
      </c>
      <c r="AI169" s="130">
        <v>278383.77</v>
      </c>
      <c r="AJ169" s="130">
        <v>159960.19800000003</v>
      </c>
      <c r="AK169" s="130">
        <v>509928.36600000004</v>
      </c>
      <c r="AL169" s="130">
        <v>0</v>
      </c>
      <c r="AN169" s="134">
        <v>48.16</v>
      </c>
      <c r="AO169" s="192">
        <v>18.649999999999999</v>
      </c>
      <c r="AP169" s="193"/>
      <c r="AQ169" s="134">
        <v>7.16</v>
      </c>
      <c r="AR169" s="134">
        <v>1.53</v>
      </c>
      <c r="AS169" s="134">
        <v>0.32</v>
      </c>
      <c r="AT169" s="134">
        <v>0.87</v>
      </c>
      <c r="AU169" s="134">
        <v>5.01</v>
      </c>
      <c r="AV169" s="134">
        <v>4.99</v>
      </c>
      <c r="AW169" s="134">
        <v>2.7</v>
      </c>
      <c r="AX169" s="134">
        <v>6.46</v>
      </c>
      <c r="AY169" s="134">
        <v>0.47</v>
      </c>
      <c r="AZ169" s="135">
        <v>0</v>
      </c>
      <c r="BA169" s="134">
        <v>54.565279999999994</v>
      </c>
      <c r="BB169" s="192">
        <v>21.130449999999996</v>
      </c>
      <c r="BC169" s="193">
        <v>0</v>
      </c>
      <c r="BD169" s="134">
        <v>8.1122800000000002</v>
      </c>
      <c r="BE169" s="134">
        <v>1.7334900000000002</v>
      </c>
      <c r="BF169" s="134">
        <v>0.36255999999999999</v>
      </c>
      <c r="BG169" s="134">
        <v>0.98570999999999998</v>
      </c>
      <c r="BH169" s="134">
        <v>5.6763299999999992</v>
      </c>
      <c r="BI169" s="134">
        <v>5.6536700000000009</v>
      </c>
      <c r="BJ169" s="134">
        <v>3.0591000000000004</v>
      </c>
      <c r="BK169" s="134">
        <v>7.3191800000000002</v>
      </c>
      <c r="BL169" s="134">
        <v>0.53250999999999993</v>
      </c>
      <c r="BM169" s="135">
        <v>0</v>
      </c>
      <c r="BN169" s="136">
        <v>9455809.9630399998</v>
      </c>
      <c r="BO169" s="194">
        <v>3661770.2618499999</v>
      </c>
      <c r="BP169" s="194">
        <v>0</v>
      </c>
      <c r="BQ169" s="136">
        <v>1405805.6340400001</v>
      </c>
      <c r="BR169" s="136">
        <v>300402.60057000001</v>
      </c>
      <c r="BS169" s="136">
        <v>62829.302080000009</v>
      </c>
      <c r="BT169" s="136">
        <v>170817.16503</v>
      </c>
      <c r="BU169" s="136">
        <v>983671.26069000002</v>
      </c>
      <c r="BV169" s="136">
        <v>979744.42931000027</v>
      </c>
      <c r="BW169" s="136">
        <v>530122.23630000011</v>
      </c>
      <c r="BX169" s="136">
        <v>1268366.5357400002</v>
      </c>
      <c r="BY169" s="136">
        <v>92280.537429999982</v>
      </c>
      <c r="BZ169" s="136">
        <v>0</v>
      </c>
      <c r="CA169" s="112">
        <v>1</v>
      </c>
      <c r="CF169" s="62" t="s">
        <v>79</v>
      </c>
    </row>
    <row r="170" spans="1:84" ht="12" customHeight="1" x14ac:dyDescent="0.25">
      <c r="A170" s="126" t="e">
        <v>#REF!</v>
      </c>
      <c r="B170" s="62" t="s">
        <v>78</v>
      </c>
      <c r="C170" s="127">
        <v>3877.2</v>
      </c>
      <c r="D170" s="141">
        <v>3847.2</v>
      </c>
      <c r="E170" s="141">
        <v>30</v>
      </c>
      <c r="F170" s="141">
        <v>583.86</v>
      </c>
      <c r="G170" s="126" t="s">
        <v>22</v>
      </c>
      <c r="H170" s="129">
        <v>1</v>
      </c>
      <c r="I170" s="129" t="s">
        <v>21</v>
      </c>
      <c r="J170" s="131">
        <v>44.8</v>
      </c>
      <c r="K170" s="130">
        <v>5.0999999999999996</v>
      </c>
      <c r="L170" s="130">
        <v>8.6300000000000008</v>
      </c>
      <c r="M170" s="130">
        <v>13.43</v>
      </c>
      <c r="N170" s="130">
        <v>6.91</v>
      </c>
      <c r="O170" s="130">
        <v>3.15</v>
      </c>
      <c r="P170" s="130">
        <v>1.81</v>
      </c>
      <c r="Q170" s="130">
        <v>5.77</v>
      </c>
      <c r="R170" s="130">
        <v>0</v>
      </c>
      <c r="S170" s="132">
        <v>40</v>
      </c>
      <c r="T170" s="132">
        <v>40</v>
      </c>
      <c r="U170" s="132">
        <v>2604.04</v>
      </c>
      <c r="V170" s="130">
        <v>195.98199600000001</v>
      </c>
      <c r="W170" s="132">
        <v>42.3</v>
      </c>
      <c r="X170" s="132">
        <v>2604.04</v>
      </c>
      <c r="Y170" s="130">
        <v>0</v>
      </c>
      <c r="Z170" s="133">
        <v>0</v>
      </c>
      <c r="AA170" s="130">
        <v>5.05</v>
      </c>
      <c r="AB170" s="130">
        <v>10.67</v>
      </c>
      <c r="AC170" s="130">
        <v>14</v>
      </c>
      <c r="AD170" s="131">
        <v>1042191.3599999999</v>
      </c>
      <c r="AE170" s="130">
        <v>118642.31999999998</v>
      </c>
      <c r="AF170" s="130">
        <v>200761.41600000003</v>
      </c>
      <c r="AG170" s="130">
        <v>312424.77599999995</v>
      </c>
      <c r="AH170" s="130">
        <v>160748.712</v>
      </c>
      <c r="AI170" s="130">
        <v>73279.079999999987</v>
      </c>
      <c r="AJ170" s="130">
        <v>42106.392</v>
      </c>
      <c r="AK170" s="130">
        <v>134228.66399999999</v>
      </c>
      <c r="AL170" s="130">
        <v>0</v>
      </c>
      <c r="AN170" s="134">
        <v>48.16</v>
      </c>
      <c r="AO170" s="192">
        <v>18.649999999999999</v>
      </c>
      <c r="AP170" s="193"/>
      <c r="AQ170" s="134">
        <v>7.16</v>
      </c>
      <c r="AR170" s="134">
        <v>1.53</v>
      </c>
      <c r="AS170" s="134">
        <v>0.32</v>
      </c>
      <c r="AT170" s="134">
        <v>0.87</v>
      </c>
      <c r="AU170" s="134">
        <v>5.01</v>
      </c>
      <c r="AV170" s="134">
        <v>4.99</v>
      </c>
      <c r="AW170" s="134">
        <v>2.7</v>
      </c>
      <c r="AX170" s="134">
        <v>6.46</v>
      </c>
      <c r="AY170" s="134">
        <v>0.47</v>
      </c>
      <c r="AZ170" s="135">
        <v>0</v>
      </c>
      <c r="BA170" s="134">
        <v>54.565279999999994</v>
      </c>
      <c r="BB170" s="192">
        <v>21.130449999999996</v>
      </c>
      <c r="BC170" s="193">
        <v>0</v>
      </c>
      <c r="BD170" s="134">
        <v>8.1122800000000002</v>
      </c>
      <c r="BE170" s="134">
        <v>1.7334900000000002</v>
      </c>
      <c r="BF170" s="134">
        <v>0.36255999999999999</v>
      </c>
      <c r="BG170" s="134">
        <v>0.98570999999999998</v>
      </c>
      <c r="BH170" s="134">
        <v>5.6763299999999992</v>
      </c>
      <c r="BI170" s="134">
        <v>5.6536700000000009</v>
      </c>
      <c r="BJ170" s="134">
        <v>3.0591000000000004</v>
      </c>
      <c r="BK170" s="134">
        <v>7.3191800000000002</v>
      </c>
      <c r="BL170" s="134">
        <v>0.53250999999999993</v>
      </c>
      <c r="BM170" s="135">
        <v>0</v>
      </c>
      <c r="BN170" s="136">
        <v>2489056.9401599998</v>
      </c>
      <c r="BO170" s="194">
        <v>963889.36739999987</v>
      </c>
      <c r="BP170" s="194">
        <v>0</v>
      </c>
      <c r="BQ170" s="136">
        <v>370050.82416000002</v>
      </c>
      <c r="BR170" s="136">
        <v>79075.106279999993</v>
      </c>
      <c r="BS170" s="136">
        <v>16538.584319999998</v>
      </c>
      <c r="BT170" s="136">
        <v>44964.276119999995</v>
      </c>
      <c r="BU170" s="136">
        <v>258932.21075999999</v>
      </c>
      <c r="BV170" s="136">
        <v>257898.54924000005</v>
      </c>
      <c r="BW170" s="136">
        <v>139544.30520000003</v>
      </c>
      <c r="BX170" s="136">
        <v>333872.67096000002</v>
      </c>
      <c r="BY170" s="136">
        <v>24291.045719999995</v>
      </c>
      <c r="BZ170" s="136">
        <v>0</v>
      </c>
      <c r="CA170" s="112">
        <v>1</v>
      </c>
      <c r="CF170" s="62" t="s">
        <v>78</v>
      </c>
    </row>
    <row r="171" spans="1:84" ht="12" customHeight="1" x14ac:dyDescent="0.25">
      <c r="A171" s="126" t="e">
        <v>#REF!</v>
      </c>
      <c r="B171" s="62" t="s">
        <v>77</v>
      </c>
      <c r="C171" s="127">
        <v>3889</v>
      </c>
      <c r="D171" s="141">
        <v>3889</v>
      </c>
      <c r="E171" s="141">
        <v>0</v>
      </c>
      <c r="F171" s="141">
        <v>585.64</v>
      </c>
      <c r="G171" s="126" t="s">
        <v>22</v>
      </c>
      <c r="H171" s="129">
        <v>1</v>
      </c>
      <c r="I171" s="129" t="s">
        <v>21</v>
      </c>
      <c r="J171" s="131">
        <v>44.8</v>
      </c>
      <c r="K171" s="130">
        <v>5.0999999999999996</v>
      </c>
      <c r="L171" s="130">
        <v>8.6300000000000008</v>
      </c>
      <c r="M171" s="130">
        <v>13.43</v>
      </c>
      <c r="N171" s="130">
        <v>6.91</v>
      </c>
      <c r="O171" s="130">
        <v>3.15</v>
      </c>
      <c r="P171" s="130">
        <v>1.81</v>
      </c>
      <c r="Q171" s="130">
        <v>5.77</v>
      </c>
      <c r="R171" s="130">
        <v>0</v>
      </c>
      <c r="S171" s="132">
        <v>40</v>
      </c>
      <c r="T171" s="132">
        <v>40</v>
      </c>
      <c r="U171" s="132">
        <v>2604.04</v>
      </c>
      <c r="V171" s="130">
        <v>195.98199600000001</v>
      </c>
      <c r="W171" s="132">
        <v>42.3</v>
      </c>
      <c r="X171" s="132">
        <v>2604.04</v>
      </c>
      <c r="Y171" s="130">
        <v>0</v>
      </c>
      <c r="Z171" s="133">
        <v>0</v>
      </c>
      <c r="AA171" s="130">
        <v>5.05</v>
      </c>
      <c r="AB171" s="130">
        <v>10.67</v>
      </c>
      <c r="AC171" s="130">
        <v>14</v>
      </c>
      <c r="AD171" s="131">
        <v>1045363.2</v>
      </c>
      <c r="AE171" s="130">
        <v>119003.4</v>
      </c>
      <c r="AF171" s="130">
        <v>201372.41999999998</v>
      </c>
      <c r="AG171" s="130">
        <v>313375.62</v>
      </c>
      <c r="AH171" s="130">
        <v>161237.94</v>
      </c>
      <c r="AI171" s="130">
        <v>73502.100000000006</v>
      </c>
      <c r="AJ171" s="130">
        <v>42234.54</v>
      </c>
      <c r="AK171" s="130">
        <v>134637.18</v>
      </c>
      <c r="AL171" s="130">
        <v>0</v>
      </c>
      <c r="AN171" s="134">
        <v>48.16</v>
      </c>
      <c r="AO171" s="192">
        <v>18.649999999999999</v>
      </c>
      <c r="AP171" s="193"/>
      <c r="AQ171" s="134">
        <v>7.16</v>
      </c>
      <c r="AR171" s="134">
        <v>1.53</v>
      </c>
      <c r="AS171" s="134">
        <v>0.32</v>
      </c>
      <c r="AT171" s="134">
        <v>0.87</v>
      </c>
      <c r="AU171" s="134">
        <v>5.01</v>
      </c>
      <c r="AV171" s="134">
        <v>4.99</v>
      </c>
      <c r="AW171" s="134">
        <v>2.7</v>
      </c>
      <c r="AX171" s="134">
        <v>6.46</v>
      </c>
      <c r="AY171" s="134">
        <v>0.47</v>
      </c>
      <c r="AZ171" s="135">
        <v>0</v>
      </c>
      <c r="BA171" s="134">
        <v>54.565279999999994</v>
      </c>
      <c r="BB171" s="192">
        <v>21.130449999999996</v>
      </c>
      <c r="BC171" s="193">
        <v>0</v>
      </c>
      <c r="BD171" s="134">
        <v>8.1122800000000002</v>
      </c>
      <c r="BE171" s="134">
        <v>1.7334900000000002</v>
      </c>
      <c r="BF171" s="134">
        <v>0.36255999999999999</v>
      </c>
      <c r="BG171" s="134">
        <v>0.98570999999999998</v>
      </c>
      <c r="BH171" s="134">
        <v>5.6763299999999992</v>
      </c>
      <c r="BI171" s="134">
        <v>5.6536700000000009</v>
      </c>
      <c r="BJ171" s="134">
        <v>3.0591000000000004</v>
      </c>
      <c r="BK171" s="134">
        <v>7.3191800000000002</v>
      </c>
      <c r="BL171" s="134">
        <v>0.53250999999999993</v>
      </c>
      <c r="BM171" s="135">
        <v>0</v>
      </c>
      <c r="BN171" s="136">
        <v>2496632.2191999997</v>
      </c>
      <c r="BO171" s="194">
        <v>966822.90049999987</v>
      </c>
      <c r="BP171" s="194">
        <v>0</v>
      </c>
      <c r="BQ171" s="136">
        <v>371177.04920000001</v>
      </c>
      <c r="BR171" s="136">
        <v>79315.766099999993</v>
      </c>
      <c r="BS171" s="136">
        <v>16588.918399999999</v>
      </c>
      <c r="BT171" s="136">
        <v>45101.121899999998</v>
      </c>
      <c r="BU171" s="136">
        <v>259720.2537</v>
      </c>
      <c r="BV171" s="136">
        <v>258683.44630000007</v>
      </c>
      <c r="BW171" s="136">
        <v>139968.99900000004</v>
      </c>
      <c r="BX171" s="136">
        <v>334888.79019999999</v>
      </c>
      <c r="BY171" s="136">
        <v>24364.973899999994</v>
      </c>
      <c r="BZ171" s="136">
        <v>0</v>
      </c>
      <c r="CA171" s="112">
        <v>1</v>
      </c>
      <c r="CF171" s="62" t="s">
        <v>77</v>
      </c>
    </row>
    <row r="172" spans="1:84" ht="12" customHeight="1" x14ac:dyDescent="0.25">
      <c r="A172" s="126" t="e">
        <v>#REF!</v>
      </c>
      <c r="B172" s="62" t="s">
        <v>76</v>
      </c>
      <c r="C172" s="127">
        <v>3895.5</v>
      </c>
      <c r="D172" s="141">
        <v>3895.5</v>
      </c>
      <c r="E172" s="141">
        <v>0</v>
      </c>
      <c r="F172" s="141">
        <v>771.6</v>
      </c>
      <c r="G172" s="126" t="s">
        <v>22</v>
      </c>
      <c r="H172" s="129">
        <v>1</v>
      </c>
      <c r="I172" s="129" t="s">
        <v>21</v>
      </c>
      <c r="J172" s="131">
        <v>44.8</v>
      </c>
      <c r="K172" s="130">
        <v>5.0999999999999996</v>
      </c>
      <c r="L172" s="130">
        <v>8.6300000000000008</v>
      </c>
      <c r="M172" s="130">
        <v>13.43</v>
      </c>
      <c r="N172" s="130">
        <v>6.91</v>
      </c>
      <c r="O172" s="130">
        <v>3.15</v>
      </c>
      <c r="P172" s="130">
        <v>1.81</v>
      </c>
      <c r="Q172" s="130">
        <v>5.77</v>
      </c>
      <c r="R172" s="130">
        <v>0</v>
      </c>
      <c r="S172" s="132">
        <v>40</v>
      </c>
      <c r="T172" s="132">
        <v>40</v>
      </c>
      <c r="U172" s="132">
        <v>2604.04</v>
      </c>
      <c r="V172" s="130">
        <v>195.98199600000001</v>
      </c>
      <c r="W172" s="132">
        <v>42.3</v>
      </c>
      <c r="X172" s="132">
        <v>2604.04</v>
      </c>
      <c r="Y172" s="130">
        <v>0</v>
      </c>
      <c r="Z172" s="133">
        <v>0</v>
      </c>
      <c r="AA172" s="130">
        <v>5.05</v>
      </c>
      <c r="AB172" s="130">
        <v>10.67</v>
      </c>
      <c r="AC172" s="130">
        <v>14</v>
      </c>
      <c r="AD172" s="131">
        <v>1047110.3999999999</v>
      </c>
      <c r="AE172" s="130">
        <v>119202.29999999999</v>
      </c>
      <c r="AF172" s="130">
        <v>201708.99</v>
      </c>
      <c r="AG172" s="130">
        <v>313899.39</v>
      </c>
      <c r="AH172" s="130">
        <v>161507.43</v>
      </c>
      <c r="AI172" s="130">
        <v>73624.95</v>
      </c>
      <c r="AJ172" s="130">
        <v>42305.130000000005</v>
      </c>
      <c r="AK172" s="130">
        <v>134862.21</v>
      </c>
      <c r="AL172" s="130">
        <v>0</v>
      </c>
      <c r="AN172" s="134">
        <v>48.16</v>
      </c>
      <c r="AO172" s="192">
        <v>18.649999999999999</v>
      </c>
      <c r="AP172" s="193"/>
      <c r="AQ172" s="134">
        <v>7.16</v>
      </c>
      <c r="AR172" s="134">
        <v>1.53</v>
      </c>
      <c r="AS172" s="134">
        <v>0.32</v>
      </c>
      <c r="AT172" s="134">
        <v>0.87</v>
      </c>
      <c r="AU172" s="134">
        <v>5.01</v>
      </c>
      <c r="AV172" s="134">
        <v>4.99</v>
      </c>
      <c r="AW172" s="134">
        <v>2.7</v>
      </c>
      <c r="AX172" s="134">
        <v>6.46</v>
      </c>
      <c r="AY172" s="134">
        <v>0.47</v>
      </c>
      <c r="AZ172" s="135">
        <v>0</v>
      </c>
      <c r="BA172" s="134">
        <v>54.565279999999994</v>
      </c>
      <c r="BB172" s="192">
        <v>21.130449999999996</v>
      </c>
      <c r="BC172" s="193">
        <v>0</v>
      </c>
      <c r="BD172" s="134">
        <v>8.1122800000000002</v>
      </c>
      <c r="BE172" s="134">
        <v>1.7334900000000002</v>
      </c>
      <c r="BF172" s="134">
        <v>0.36255999999999999</v>
      </c>
      <c r="BG172" s="134">
        <v>0.98570999999999998</v>
      </c>
      <c r="BH172" s="134">
        <v>5.6763299999999992</v>
      </c>
      <c r="BI172" s="134">
        <v>5.6536700000000009</v>
      </c>
      <c r="BJ172" s="134">
        <v>3.0591000000000004</v>
      </c>
      <c r="BK172" s="134">
        <v>7.3191800000000002</v>
      </c>
      <c r="BL172" s="134">
        <v>0.53250999999999993</v>
      </c>
      <c r="BM172" s="135">
        <v>0</v>
      </c>
      <c r="BN172" s="136">
        <v>2500805.0424000002</v>
      </c>
      <c r="BO172" s="194">
        <v>968438.82974999992</v>
      </c>
      <c r="BP172" s="194">
        <v>0</v>
      </c>
      <c r="BQ172" s="136">
        <v>371797.42740000004</v>
      </c>
      <c r="BR172" s="136">
        <v>79448.332949999996</v>
      </c>
      <c r="BS172" s="136">
        <v>16616.644800000002</v>
      </c>
      <c r="BT172" s="136">
        <v>45176.503049999999</v>
      </c>
      <c r="BU172" s="136">
        <v>260154.34514999998</v>
      </c>
      <c r="BV172" s="136">
        <v>259115.80485000004</v>
      </c>
      <c r="BW172" s="136">
        <v>140202.94050000003</v>
      </c>
      <c r="BX172" s="136">
        <v>335448.51689999999</v>
      </c>
      <c r="BY172" s="136">
        <v>24405.697049999995</v>
      </c>
      <c r="BZ172" s="136">
        <v>0</v>
      </c>
      <c r="CA172" s="112">
        <v>1</v>
      </c>
      <c r="CF172" s="62" t="s">
        <v>76</v>
      </c>
    </row>
    <row r="173" spans="1:84" ht="12" customHeight="1" x14ac:dyDescent="0.25">
      <c r="A173" s="126" t="e">
        <v>#REF!</v>
      </c>
      <c r="B173" s="62" t="s">
        <v>75</v>
      </c>
      <c r="C173" s="127">
        <v>3855.6</v>
      </c>
      <c r="D173" s="141">
        <v>3855.6</v>
      </c>
      <c r="E173" s="141">
        <v>0</v>
      </c>
      <c r="F173" s="141">
        <v>763.7</v>
      </c>
      <c r="G173" s="126" t="s">
        <v>22</v>
      </c>
      <c r="H173" s="129">
        <v>1</v>
      </c>
      <c r="I173" s="129" t="s">
        <v>21</v>
      </c>
      <c r="J173" s="131">
        <v>44.8</v>
      </c>
      <c r="K173" s="130">
        <v>5.0999999999999996</v>
      </c>
      <c r="L173" s="130">
        <v>8.6300000000000008</v>
      </c>
      <c r="M173" s="130">
        <v>13.43</v>
      </c>
      <c r="N173" s="130">
        <v>6.91</v>
      </c>
      <c r="O173" s="130">
        <v>3.15</v>
      </c>
      <c r="P173" s="130">
        <v>1.81</v>
      </c>
      <c r="Q173" s="130">
        <v>5.77</v>
      </c>
      <c r="R173" s="130">
        <v>0</v>
      </c>
      <c r="S173" s="132">
        <v>40</v>
      </c>
      <c r="T173" s="132">
        <v>40</v>
      </c>
      <c r="U173" s="132">
        <v>2604.04</v>
      </c>
      <c r="V173" s="130">
        <v>195.98199600000001</v>
      </c>
      <c r="W173" s="132">
        <v>42.3</v>
      </c>
      <c r="X173" s="132">
        <v>2604.04</v>
      </c>
      <c r="Y173" s="130">
        <v>0</v>
      </c>
      <c r="Z173" s="133">
        <v>0</v>
      </c>
      <c r="AA173" s="130">
        <v>5.05</v>
      </c>
      <c r="AB173" s="130">
        <v>10.67</v>
      </c>
      <c r="AC173" s="130">
        <v>14</v>
      </c>
      <c r="AD173" s="131">
        <v>1036385.2799999998</v>
      </c>
      <c r="AE173" s="130">
        <v>117981.35999999999</v>
      </c>
      <c r="AF173" s="130">
        <v>199642.96799999999</v>
      </c>
      <c r="AG173" s="130">
        <v>310684.24800000002</v>
      </c>
      <c r="AH173" s="130">
        <v>159853.17600000001</v>
      </c>
      <c r="AI173" s="130">
        <v>72870.84</v>
      </c>
      <c r="AJ173" s="130">
        <v>41871.816000000006</v>
      </c>
      <c r="AK173" s="130">
        <v>133480.87199999997</v>
      </c>
      <c r="AL173" s="130">
        <v>0</v>
      </c>
      <c r="AN173" s="134">
        <v>48.16</v>
      </c>
      <c r="AO173" s="192">
        <v>18.649999999999999</v>
      </c>
      <c r="AP173" s="193"/>
      <c r="AQ173" s="134">
        <v>7.16</v>
      </c>
      <c r="AR173" s="134">
        <v>1.53</v>
      </c>
      <c r="AS173" s="134">
        <v>0.32</v>
      </c>
      <c r="AT173" s="134">
        <v>0.87</v>
      </c>
      <c r="AU173" s="134">
        <v>5.01</v>
      </c>
      <c r="AV173" s="134">
        <v>4.99</v>
      </c>
      <c r="AW173" s="134">
        <v>2.7</v>
      </c>
      <c r="AX173" s="134">
        <v>6.46</v>
      </c>
      <c r="AY173" s="134">
        <v>0.47</v>
      </c>
      <c r="AZ173" s="135">
        <v>0</v>
      </c>
      <c r="BA173" s="134">
        <v>54.565279999999994</v>
      </c>
      <c r="BB173" s="192">
        <v>21.130449999999996</v>
      </c>
      <c r="BC173" s="193">
        <v>0</v>
      </c>
      <c r="BD173" s="134">
        <v>8.1122800000000002</v>
      </c>
      <c r="BE173" s="134">
        <v>1.7334900000000002</v>
      </c>
      <c r="BF173" s="134">
        <v>0.36255999999999999</v>
      </c>
      <c r="BG173" s="134">
        <v>0.98570999999999998</v>
      </c>
      <c r="BH173" s="134">
        <v>5.6763299999999992</v>
      </c>
      <c r="BI173" s="134">
        <v>5.6536700000000009</v>
      </c>
      <c r="BJ173" s="134">
        <v>3.0591000000000004</v>
      </c>
      <c r="BK173" s="134">
        <v>7.3191800000000002</v>
      </c>
      <c r="BL173" s="134">
        <v>0.53250999999999993</v>
      </c>
      <c r="BM173" s="135">
        <v>0</v>
      </c>
      <c r="BN173" s="136">
        <v>2475190.3276800006</v>
      </c>
      <c r="BO173" s="194">
        <v>958519.5101999999</v>
      </c>
      <c r="BP173" s="194">
        <v>0</v>
      </c>
      <c r="BQ173" s="136">
        <v>367989.25968000002</v>
      </c>
      <c r="BR173" s="136">
        <v>78634.576440000004</v>
      </c>
      <c r="BS173" s="136">
        <v>16446.447359999998</v>
      </c>
      <c r="BT173" s="136">
        <v>44713.778759999994</v>
      </c>
      <c r="BU173" s="136">
        <v>257489.69147999998</v>
      </c>
      <c r="BV173" s="136">
        <v>256461.78852000006</v>
      </c>
      <c r="BW173" s="136">
        <v>138766.89960000003</v>
      </c>
      <c r="BX173" s="136">
        <v>332012.65607999999</v>
      </c>
      <c r="BY173" s="136">
        <v>24155.719559999994</v>
      </c>
      <c r="BZ173" s="136">
        <v>0</v>
      </c>
      <c r="CA173" s="112">
        <v>1</v>
      </c>
      <c r="CF173" s="62" t="s">
        <v>75</v>
      </c>
    </row>
    <row r="174" spans="1:84" ht="12" customHeight="1" x14ac:dyDescent="0.25">
      <c r="A174" s="126" t="e">
        <v>#REF!</v>
      </c>
      <c r="B174" s="62" t="s">
        <v>74</v>
      </c>
      <c r="C174" s="127">
        <v>3865.05</v>
      </c>
      <c r="D174" s="141">
        <v>3865.05</v>
      </c>
      <c r="E174" s="141">
        <v>0</v>
      </c>
      <c r="F174" s="141">
        <v>719.61</v>
      </c>
      <c r="G174" s="126" t="s">
        <v>22</v>
      </c>
      <c r="H174" s="129">
        <v>1</v>
      </c>
      <c r="I174" s="129" t="s">
        <v>21</v>
      </c>
      <c r="J174" s="131">
        <v>44.8</v>
      </c>
      <c r="K174" s="130">
        <v>5.0999999999999996</v>
      </c>
      <c r="L174" s="130">
        <v>8.6300000000000008</v>
      </c>
      <c r="M174" s="130">
        <v>13.43</v>
      </c>
      <c r="N174" s="130">
        <v>6.91</v>
      </c>
      <c r="O174" s="130">
        <v>3.15</v>
      </c>
      <c r="P174" s="130">
        <v>1.81</v>
      </c>
      <c r="Q174" s="130">
        <v>5.77</v>
      </c>
      <c r="R174" s="130">
        <v>0</v>
      </c>
      <c r="S174" s="132">
        <v>40</v>
      </c>
      <c r="T174" s="132">
        <v>40</v>
      </c>
      <c r="U174" s="132">
        <v>2604.04</v>
      </c>
      <c r="V174" s="130">
        <v>195.98199600000001</v>
      </c>
      <c r="W174" s="132">
        <v>42.3</v>
      </c>
      <c r="X174" s="132">
        <v>2604.04</v>
      </c>
      <c r="Y174" s="130">
        <v>0</v>
      </c>
      <c r="Z174" s="133">
        <v>0</v>
      </c>
      <c r="AA174" s="130">
        <v>5.05</v>
      </c>
      <c r="AB174" s="130">
        <v>10.67</v>
      </c>
      <c r="AC174" s="130">
        <v>14</v>
      </c>
      <c r="AD174" s="131">
        <v>1038925.44</v>
      </c>
      <c r="AE174" s="130">
        <v>118270.53</v>
      </c>
      <c r="AF174" s="130">
        <v>200132.28900000002</v>
      </c>
      <c r="AG174" s="130">
        <v>311445.72899999999</v>
      </c>
      <c r="AH174" s="130">
        <v>160244.973</v>
      </c>
      <c r="AI174" s="130">
        <v>73049.444999999992</v>
      </c>
      <c r="AJ174" s="130">
        <v>41974.443000000007</v>
      </c>
      <c r="AK174" s="130">
        <v>133808.03099999999</v>
      </c>
      <c r="AL174" s="130">
        <v>0</v>
      </c>
      <c r="AN174" s="134">
        <v>48.16</v>
      </c>
      <c r="AO174" s="192">
        <v>18.649999999999999</v>
      </c>
      <c r="AP174" s="193"/>
      <c r="AQ174" s="134">
        <v>7.16</v>
      </c>
      <c r="AR174" s="134">
        <v>1.53</v>
      </c>
      <c r="AS174" s="134">
        <v>0.32</v>
      </c>
      <c r="AT174" s="134">
        <v>0.87</v>
      </c>
      <c r="AU174" s="134">
        <v>5.01</v>
      </c>
      <c r="AV174" s="134">
        <v>4.99</v>
      </c>
      <c r="AW174" s="134">
        <v>2.7</v>
      </c>
      <c r="AX174" s="134">
        <v>6.46</v>
      </c>
      <c r="AY174" s="134">
        <v>0.47</v>
      </c>
      <c r="AZ174" s="135">
        <v>0</v>
      </c>
      <c r="BA174" s="134">
        <v>54.565279999999994</v>
      </c>
      <c r="BB174" s="192">
        <v>21.130449999999996</v>
      </c>
      <c r="BC174" s="193">
        <v>0</v>
      </c>
      <c r="BD174" s="134">
        <v>8.1122800000000002</v>
      </c>
      <c r="BE174" s="134">
        <v>1.7334900000000002</v>
      </c>
      <c r="BF174" s="134">
        <v>0.36255999999999999</v>
      </c>
      <c r="BG174" s="134">
        <v>0.98570999999999998</v>
      </c>
      <c r="BH174" s="134">
        <v>5.6763299999999992</v>
      </c>
      <c r="BI174" s="134">
        <v>5.6536700000000009</v>
      </c>
      <c r="BJ174" s="134">
        <v>3.0591000000000004</v>
      </c>
      <c r="BK174" s="134">
        <v>7.3191800000000002</v>
      </c>
      <c r="BL174" s="134">
        <v>0.53250999999999993</v>
      </c>
      <c r="BM174" s="135">
        <v>0</v>
      </c>
      <c r="BN174" s="136">
        <v>2481256.97064</v>
      </c>
      <c r="BO174" s="194">
        <v>960868.82272499998</v>
      </c>
      <c r="BP174" s="194">
        <v>0</v>
      </c>
      <c r="BQ174" s="136">
        <v>368891.19414000004</v>
      </c>
      <c r="BR174" s="136">
        <v>78827.308245000007</v>
      </c>
      <c r="BS174" s="136">
        <v>16486.757280000002</v>
      </c>
      <c r="BT174" s="136">
        <v>44823.371355000003</v>
      </c>
      <c r="BU174" s="136">
        <v>258120.793665</v>
      </c>
      <c r="BV174" s="136">
        <v>257090.37133500006</v>
      </c>
      <c r="BW174" s="136">
        <v>139107.01455000002</v>
      </c>
      <c r="BX174" s="136">
        <v>332826.41259000002</v>
      </c>
      <c r="BY174" s="136">
        <v>24214.924754999996</v>
      </c>
      <c r="BZ174" s="136">
        <v>0</v>
      </c>
      <c r="CA174" s="112">
        <v>1</v>
      </c>
      <c r="CF174" s="62" t="s">
        <v>74</v>
      </c>
    </row>
    <row r="175" spans="1:84" ht="12" customHeight="1" x14ac:dyDescent="0.25">
      <c r="A175" s="126" t="e">
        <v>#REF!</v>
      </c>
      <c r="B175" s="62" t="s">
        <v>73</v>
      </c>
      <c r="C175" s="127">
        <v>3852.1</v>
      </c>
      <c r="D175" s="141">
        <v>3852.1</v>
      </c>
      <c r="E175" s="141">
        <v>0</v>
      </c>
      <c r="F175" s="141">
        <v>717.19</v>
      </c>
      <c r="G175" s="126" t="s">
        <v>22</v>
      </c>
      <c r="H175" s="129">
        <v>1</v>
      </c>
      <c r="I175" s="129" t="s">
        <v>21</v>
      </c>
      <c r="J175" s="131">
        <v>44.8</v>
      </c>
      <c r="K175" s="130">
        <v>5.0999999999999996</v>
      </c>
      <c r="L175" s="130">
        <v>8.6300000000000008</v>
      </c>
      <c r="M175" s="130">
        <v>13.43</v>
      </c>
      <c r="N175" s="130">
        <v>6.91</v>
      </c>
      <c r="O175" s="130">
        <v>3.15</v>
      </c>
      <c r="P175" s="130">
        <v>1.81</v>
      </c>
      <c r="Q175" s="130">
        <v>5.77</v>
      </c>
      <c r="R175" s="130">
        <v>0</v>
      </c>
      <c r="S175" s="132">
        <v>40</v>
      </c>
      <c r="T175" s="132">
        <v>40</v>
      </c>
      <c r="U175" s="132">
        <v>2604.04</v>
      </c>
      <c r="V175" s="130">
        <v>195.98199600000001</v>
      </c>
      <c r="W175" s="132">
        <v>42.3</v>
      </c>
      <c r="X175" s="132">
        <v>2604.04</v>
      </c>
      <c r="Y175" s="130">
        <v>0</v>
      </c>
      <c r="Z175" s="133">
        <v>0</v>
      </c>
      <c r="AA175" s="130">
        <v>5.05</v>
      </c>
      <c r="AB175" s="130">
        <v>10.67</v>
      </c>
      <c r="AC175" s="130">
        <v>14</v>
      </c>
      <c r="AD175" s="131">
        <v>1035444.48</v>
      </c>
      <c r="AE175" s="130">
        <v>117874.26</v>
      </c>
      <c r="AF175" s="130">
        <v>199461.73800000001</v>
      </c>
      <c r="AG175" s="130">
        <v>310402.21799999999</v>
      </c>
      <c r="AH175" s="130">
        <v>159708.06599999999</v>
      </c>
      <c r="AI175" s="130">
        <v>72804.69</v>
      </c>
      <c r="AJ175" s="130">
        <v>41833.806000000004</v>
      </c>
      <c r="AK175" s="130">
        <v>133359.70199999999</v>
      </c>
      <c r="AL175" s="130">
        <v>0</v>
      </c>
      <c r="AN175" s="134">
        <v>48.16</v>
      </c>
      <c r="AO175" s="192">
        <v>18.649999999999999</v>
      </c>
      <c r="AP175" s="193"/>
      <c r="AQ175" s="134">
        <v>7.16</v>
      </c>
      <c r="AR175" s="134">
        <v>1.53</v>
      </c>
      <c r="AS175" s="134">
        <v>0.32</v>
      </c>
      <c r="AT175" s="134">
        <v>0.87</v>
      </c>
      <c r="AU175" s="134">
        <v>5.01</v>
      </c>
      <c r="AV175" s="134">
        <v>4.99</v>
      </c>
      <c r="AW175" s="134">
        <v>2.7</v>
      </c>
      <c r="AX175" s="134">
        <v>6.46</v>
      </c>
      <c r="AY175" s="134">
        <v>0.47</v>
      </c>
      <c r="AZ175" s="135">
        <v>0</v>
      </c>
      <c r="BA175" s="134">
        <v>54.565279999999994</v>
      </c>
      <c r="BB175" s="192">
        <v>21.130449999999996</v>
      </c>
      <c r="BC175" s="193">
        <v>0</v>
      </c>
      <c r="BD175" s="134">
        <v>8.1122800000000002</v>
      </c>
      <c r="BE175" s="134">
        <v>1.7334900000000002</v>
      </c>
      <c r="BF175" s="134">
        <v>0.36255999999999999</v>
      </c>
      <c r="BG175" s="134">
        <v>0.98570999999999998</v>
      </c>
      <c r="BH175" s="134">
        <v>5.6763299999999992</v>
      </c>
      <c r="BI175" s="134">
        <v>5.6536700000000009</v>
      </c>
      <c r="BJ175" s="134">
        <v>3.0591000000000004</v>
      </c>
      <c r="BK175" s="134">
        <v>7.3191800000000002</v>
      </c>
      <c r="BL175" s="134">
        <v>0.53250999999999993</v>
      </c>
      <c r="BM175" s="135">
        <v>0</v>
      </c>
      <c r="BN175" s="136">
        <v>2472943.42288</v>
      </c>
      <c r="BO175" s="194">
        <v>957649.39444999991</v>
      </c>
      <c r="BP175" s="194">
        <v>0</v>
      </c>
      <c r="BQ175" s="136">
        <v>367655.20988000004</v>
      </c>
      <c r="BR175" s="136">
        <v>78563.194289999999</v>
      </c>
      <c r="BS175" s="136">
        <v>16431.517759999999</v>
      </c>
      <c r="BT175" s="136">
        <v>44673.188909999997</v>
      </c>
      <c r="BU175" s="136">
        <v>257255.94992999997</v>
      </c>
      <c r="BV175" s="136">
        <v>256228.98007000005</v>
      </c>
      <c r="BW175" s="136">
        <v>138640.93110000002</v>
      </c>
      <c r="BX175" s="136">
        <v>331711.26478000003</v>
      </c>
      <c r="BY175" s="136">
        <v>24133.791709999994</v>
      </c>
      <c r="BZ175" s="136">
        <v>0</v>
      </c>
      <c r="CA175" s="112">
        <v>1</v>
      </c>
      <c r="CF175" s="62" t="s">
        <v>73</v>
      </c>
    </row>
    <row r="176" spans="1:84" ht="12" customHeight="1" x14ac:dyDescent="0.25">
      <c r="A176" s="126" t="e">
        <v>#REF!</v>
      </c>
      <c r="B176" s="62" t="s">
        <v>72</v>
      </c>
      <c r="C176" s="127">
        <v>16826.7</v>
      </c>
      <c r="D176" s="141">
        <v>16826.7</v>
      </c>
      <c r="E176" s="141">
        <v>0</v>
      </c>
      <c r="F176" s="141">
        <v>4544.6000000000004</v>
      </c>
      <c r="G176" s="126" t="s">
        <v>53</v>
      </c>
      <c r="H176" s="129">
        <v>1</v>
      </c>
      <c r="I176" s="129" t="s">
        <v>8</v>
      </c>
      <c r="J176" s="142">
        <v>36.54</v>
      </c>
      <c r="K176" s="130">
        <v>4.03</v>
      </c>
      <c r="L176" s="130">
        <v>7</v>
      </c>
      <c r="M176" s="130">
        <v>11</v>
      </c>
      <c r="N176" s="130">
        <v>5.4</v>
      </c>
      <c r="O176" s="130">
        <v>2.67</v>
      </c>
      <c r="P176" s="130">
        <v>1.54</v>
      </c>
      <c r="Q176" s="130">
        <v>4.9000000000000004</v>
      </c>
      <c r="R176" s="130">
        <v>0</v>
      </c>
      <c r="S176" s="132">
        <v>40</v>
      </c>
      <c r="T176" s="132">
        <v>40</v>
      </c>
      <c r="U176" s="132">
        <v>2604.04</v>
      </c>
      <c r="V176" s="130">
        <v>195.98199600000001</v>
      </c>
      <c r="W176" s="132">
        <v>42.3</v>
      </c>
      <c r="X176" s="132">
        <v>2604.04</v>
      </c>
      <c r="Y176" s="130">
        <v>0</v>
      </c>
      <c r="Z176" s="133">
        <v>0</v>
      </c>
      <c r="AA176" s="130">
        <v>5.05</v>
      </c>
      <c r="AB176" s="130">
        <v>10.67</v>
      </c>
      <c r="AC176" s="130">
        <v>14</v>
      </c>
      <c r="AD176" s="131">
        <v>3689085.7080000001</v>
      </c>
      <c r="AE176" s="130">
        <v>406869.60600000003</v>
      </c>
      <c r="AF176" s="130">
        <v>706721.4</v>
      </c>
      <c r="AG176" s="130">
        <v>1110562.2000000002</v>
      </c>
      <c r="AH176" s="130">
        <v>545185.08000000007</v>
      </c>
      <c r="AI176" s="130">
        <v>269563.73400000005</v>
      </c>
      <c r="AJ176" s="130">
        <v>155478.70800000001</v>
      </c>
      <c r="AK176" s="130">
        <v>494704.9800000001</v>
      </c>
      <c r="AL176" s="130">
        <v>0</v>
      </c>
      <c r="AM176" s="112" t="s">
        <v>8</v>
      </c>
      <c r="AN176" s="134">
        <v>39.28</v>
      </c>
      <c r="AO176" s="134">
        <v>4.3321948549534763</v>
      </c>
      <c r="AP176" s="134">
        <v>7.5249042145593874</v>
      </c>
      <c r="AQ176" s="134">
        <v>11.824849480021895</v>
      </c>
      <c r="AR176" s="134"/>
      <c r="AS176" s="134"/>
      <c r="AT176" s="134"/>
      <c r="AU176" s="134">
        <v>5.8049261083743851</v>
      </c>
      <c r="AV176" s="134">
        <v>2.870213464696223</v>
      </c>
      <c r="AW176" s="134">
        <v>1.6554789272030652</v>
      </c>
      <c r="AX176" s="134">
        <v>5.267432950191572</v>
      </c>
      <c r="AY176" s="134"/>
      <c r="AZ176" s="135">
        <v>0</v>
      </c>
      <c r="BA176" s="134">
        <v>39.28</v>
      </c>
      <c r="BB176" s="134">
        <v>4.3321948549534763</v>
      </c>
      <c r="BC176" s="134">
        <v>7.5249042145593874</v>
      </c>
      <c r="BD176" s="134">
        <v>11.824849480021895</v>
      </c>
      <c r="BE176" s="134">
        <v>0</v>
      </c>
      <c r="BF176" s="134">
        <v>0</v>
      </c>
      <c r="BG176" s="134">
        <v>0</v>
      </c>
      <c r="BH176" s="134">
        <v>5.8049261083743851</v>
      </c>
      <c r="BI176" s="134">
        <v>2.870213464696223</v>
      </c>
      <c r="BJ176" s="134">
        <v>1.6554789272030652</v>
      </c>
      <c r="BK176" s="134">
        <v>5.267432950191572</v>
      </c>
      <c r="BL176" s="134">
        <v>0</v>
      </c>
      <c r="BM176" s="135">
        <v>0</v>
      </c>
      <c r="BN176" s="136">
        <v>7931433.3120000008</v>
      </c>
      <c r="BO176" s="136">
        <v>874758.51799014804</v>
      </c>
      <c r="BP176" s="136">
        <v>1519431.6689655173</v>
      </c>
      <c r="BQ176" s="136">
        <v>2387678.3369458131</v>
      </c>
      <c r="BR176" s="136">
        <v>0</v>
      </c>
      <c r="BS176" s="136">
        <v>0</v>
      </c>
      <c r="BT176" s="136">
        <v>0</v>
      </c>
      <c r="BU176" s="136">
        <v>1172133.0017733993</v>
      </c>
      <c r="BV176" s="136">
        <v>579554.65087684733</v>
      </c>
      <c r="BW176" s="136">
        <v>334274.96717241383</v>
      </c>
      <c r="BX176" s="136">
        <v>1063602.1682758625</v>
      </c>
      <c r="BY176" s="136">
        <v>0</v>
      </c>
      <c r="BZ176" s="136">
        <v>0</v>
      </c>
      <c r="CA176" s="143">
        <v>2</v>
      </c>
      <c r="CF176" s="62" t="s">
        <v>72</v>
      </c>
    </row>
    <row r="177" spans="1:84" ht="12" customHeight="1" x14ac:dyDescent="0.25">
      <c r="A177" s="126" t="e">
        <v>#REF!</v>
      </c>
      <c r="B177" s="62" t="s">
        <v>71</v>
      </c>
      <c r="C177" s="127">
        <v>30188.099999999984</v>
      </c>
      <c r="D177" s="141">
        <v>27705.999999999985</v>
      </c>
      <c r="E177" s="141">
        <v>2482.1</v>
      </c>
      <c r="F177" s="141">
        <v>4990</v>
      </c>
      <c r="G177" s="126" t="s">
        <v>53</v>
      </c>
      <c r="H177" s="129">
        <v>1</v>
      </c>
      <c r="I177" s="129" t="s">
        <v>8</v>
      </c>
      <c r="J177" s="142">
        <v>36.54</v>
      </c>
      <c r="K177" s="130">
        <v>4.03</v>
      </c>
      <c r="L177" s="130">
        <v>7</v>
      </c>
      <c r="M177" s="130">
        <v>11</v>
      </c>
      <c r="N177" s="130">
        <v>5.4</v>
      </c>
      <c r="O177" s="130">
        <v>2.67</v>
      </c>
      <c r="P177" s="130">
        <v>1.54</v>
      </c>
      <c r="Q177" s="130">
        <v>4.9000000000000004</v>
      </c>
      <c r="R177" s="130">
        <v>0</v>
      </c>
      <c r="S177" s="132">
        <v>40</v>
      </c>
      <c r="T177" s="132">
        <v>40</v>
      </c>
      <c r="U177" s="132">
        <v>2604.04</v>
      </c>
      <c r="V177" s="130">
        <v>195.98199600000001</v>
      </c>
      <c r="W177" s="132">
        <v>42.3</v>
      </c>
      <c r="X177" s="132">
        <v>2604.04</v>
      </c>
      <c r="Y177" s="130">
        <v>0</v>
      </c>
      <c r="Z177" s="133">
        <v>0</v>
      </c>
      <c r="AA177" s="130">
        <v>5.05</v>
      </c>
      <c r="AB177" s="130">
        <v>10.67</v>
      </c>
      <c r="AC177" s="130">
        <v>14</v>
      </c>
      <c r="AD177" s="131">
        <v>6618439.043999996</v>
      </c>
      <c r="AE177" s="130">
        <v>729948.25799999968</v>
      </c>
      <c r="AF177" s="130">
        <v>1267900.1999999993</v>
      </c>
      <c r="AG177" s="130">
        <v>1992414.5999999987</v>
      </c>
      <c r="AH177" s="130">
        <v>978094.43999999959</v>
      </c>
      <c r="AI177" s="130">
        <v>483613.36199999973</v>
      </c>
      <c r="AJ177" s="130">
        <v>278938.04399999988</v>
      </c>
      <c r="AK177" s="130">
        <v>887530.13999999966</v>
      </c>
      <c r="AL177" s="130">
        <v>0</v>
      </c>
      <c r="AM177" s="112" t="s">
        <v>8</v>
      </c>
      <c r="AN177" s="134">
        <v>39.28</v>
      </c>
      <c r="AO177" s="134">
        <v>4.3321948549534763</v>
      </c>
      <c r="AP177" s="134">
        <v>7.5249042145593874</v>
      </c>
      <c r="AQ177" s="134">
        <v>11.824849480021895</v>
      </c>
      <c r="AR177" s="134"/>
      <c r="AS177" s="134"/>
      <c r="AT177" s="134"/>
      <c r="AU177" s="134">
        <v>5.8049261083743851</v>
      </c>
      <c r="AV177" s="134">
        <v>2.870213464696223</v>
      </c>
      <c r="AW177" s="134">
        <v>1.6554789272030652</v>
      </c>
      <c r="AX177" s="134">
        <v>5.267432950191572</v>
      </c>
      <c r="AY177" s="134"/>
      <c r="AZ177" s="135">
        <v>0</v>
      </c>
      <c r="BA177" s="134">
        <v>39.28</v>
      </c>
      <c r="BB177" s="134">
        <v>4.3321948549534763</v>
      </c>
      <c r="BC177" s="134">
        <v>7.5249042145593874</v>
      </c>
      <c r="BD177" s="134">
        <v>11.824849480021895</v>
      </c>
      <c r="BE177" s="134">
        <v>0</v>
      </c>
      <c r="BF177" s="134">
        <v>0</v>
      </c>
      <c r="BG177" s="134">
        <v>0</v>
      </c>
      <c r="BH177" s="134">
        <v>5.8049261083743851</v>
      </c>
      <c r="BI177" s="134">
        <v>2.870213464696223</v>
      </c>
      <c r="BJ177" s="134">
        <v>1.6554789272030652</v>
      </c>
      <c r="BK177" s="134">
        <v>5.267432950191572</v>
      </c>
      <c r="BL177" s="134">
        <v>0</v>
      </c>
      <c r="BM177" s="135">
        <v>0</v>
      </c>
      <c r="BN177" s="136">
        <v>14229462.815999994</v>
      </c>
      <c r="BO177" s="136">
        <v>1569368.7780098519</v>
      </c>
      <c r="BP177" s="136">
        <v>2725950.7310344814</v>
      </c>
      <c r="BQ177" s="136">
        <v>4283636.8630541852</v>
      </c>
      <c r="BR177" s="136">
        <v>0</v>
      </c>
      <c r="BS177" s="136">
        <v>0</v>
      </c>
      <c r="BT177" s="136">
        <v>0</v>
      </c>
      <c r="BU177" s="136">
        <v>2102876.2782266</v>
      </c>
      <c r="BV177" s="136">
        <v>1039755.4931231521</v>
      </c>
      <c r="BW177" s="136">
        <v>599709.16082758596</v>
      </c>
      <c r="BX177" s="136">
        <v>1908165.5117241375</v>
      </c>
      <c r="BY177" s="136">
        <v>0</v>
      </c>
      <c r="BZ177" s="136">
        <v>0</v>
      </c>
      <c r="CA177" s="143">
        <v>2</v>
      </c>
      <c r="CF177" s="62" t="s">
        <v>71</v>
      </c>
    </row>
    <row r="178" spans="1:84" ht="12" customHeight="1" x14ac:dyDescent="0.25">
      <c r="A178" s="126" t="e">
        <v>#REF!</v>
      </c>
      <c r="B178" s="62" t="s">
        <v>70</v>
      </c>
      <c r="C178" s="127">
        <v>5090.8</v>
      </c>
      <c r="D178" s="141">
        <v>3431.6</v>
      </c>
      <c r="E178" s="141">
        <v>1659.2</v>
      </c>
      <c r="F178" s="141">
        <v>577.9</v>
      </c>
      <c r="G178" s="126" t="s">
        <v>53</v>
      </c>
      <c r="H178" s="129">
        <v>3</v>
      </c>
      <c r="I178" s="129" t="s">
        <v>21</v>
      </c>
      <c r="J178" s="131">
        <v>45.06</v>
      </c>
      <c r="K178" s="130">
        <v>5.0999999999999996</v>
      </c>
      <c r="L178" s="130">
        <v>8.6300000000000008</v>
      </c>
      <c r="M178" s="130">
        <v>13.43</v>
      </c>
      <c r="N178" s="130">
        <v>6.91</v>
      </c>
      <c r="O178" s="130">
        <v>3.15</v>
      </c>
      <c r="P178" s="130">
        <v>1.81</v>
      </c>
      <c r="Q178" s="130">
        <v>5.77</v>
      </c>
      <c r="R178" s="130">
        <v>0.26</v>
      </c>
      <c r="S178" s="132">
        <v>40</v>
      </c>
      <c r="T178" s="132">
        <v>40</v>
      </c>
      <c r="U178" s="132">
        <v>2604.04</v>
      </c>
      <c r="V178" s="130">
        <v>195.98199600000001</v>
      </c>
      <c r="W178" s="132">
        <v>42.3</v>
      </c>
      <c r="X178" s="132">
        <v>2604.04</v>
      </c>
      <c r="Y178" s="130">
        <v>7.85</v>
      </c>
      <c r="Z178" s="133">
        <v>0</v>
      </c>
      <c r="AA178" s="130">
        <v>6.73</v>
      </c>
      <c r="AB178" s="130">
        <v>10.67</v>
      </c>
      <c r="AC178" s="130">
        <v>14</v>
      </c>
      <c r="AD178" s="131">
        <v>1376348.6880000001</v>
      </c>
      <c r="AE178" s="130">
        <v>155778.47999999998</v>
      </c>
      <c r="AF178" s="130">
        <v>263601.62400000007</v>
      </c>
      <c r="AG178" s="130">
        <v>410216.66399999999</v>
      </c>
      <c r="AH178" s="130">
        <v>211064.568</v>
      </c>
      <c r="AI178" s="130">
        <v>96216.12</v>
      </c>
      <c r="AJ178" s="130">
        <v>55286.088000000003</v>
      </c>
      <c r="AK178" s="130">
        <v>176243.49599999998</v>
      </c>
      <c r="AL178" s="130">
        <v>7941.648000000001</v>
      </c>
      <c r="AN178" s="134">
        <v>48.44</v>
      </c>
      <c r="AO178" s="192">
        <v>18.489999999999998</v>
      </c>
      <c r="AP178" s="193"/>
      <c r="AQ178" s="144">
        <v>6.67</v>
      </c>
      <c r="AR178" s="144">
        <v>1.53</v>
      </c>
      <c r="AS178" s="144">
        <v>0.32</v>
      </c>
      <c r="AT178" s="144">
        <v>0.87</v>
      </c>
      <c r="AU178" s="144">
        <v>5.01</v>
      </c>
      <c r="AV178" s="144">
        <v>4.99</v>
      </c>
      <c r="AW178" s="144">
        <v>2.7</v>
      </c>
      <c r="AX178" s="144">
        <v>6.46</v>
      </c>
      <c r="AY178" s="144">
        <v>0.47</v>
      </c>
      <c r="AZ178" s="145">
        <v>0.93</v>
      </c>
      <c r="BA178" s="134">
        <v>54.88252</v>
      </c>
      <c r="BB178" s="192">
        <v>20.949169999999999</v>
      </c>
      <c r="BC178" s="193">
        <v>0</v>
      </c>
      <c r="BD178" s="144">
        <v>7.5571100000000007</v>
      </c>
      <c r="BE178" s="144">
        <v>1.7334900000000002</v>
      </c>
      <c r="BF178" s="144">
        <v>0.36256000000000005</v>
      </c>
      <c r="BG178" s="144">
        <v>0.98571000000000009</v>
      </c>
      <c r="BH178" s="144">
        <v>5.6763300000000001</v>
      </c>
      <c r="BI178" s="144">
        <v>5.65367</v>
      </c>
      <c r="BJ178" s="144">
        <v>3.0591000000000004</v>
      </c>
      <c r="BK178" s="144">
        <v>7.3191800000000002</v>
      </c>
      <c r="BL178" s="144">
        <v>0.53250999999999993</v>
      </c>
      <c r="BM178" s="145">
        <v>1.05369</v>
      </c>
      <c r="BN178" s="136">
        <v>3287156.0321599999</v>
      </c>
      <c r="BO178" s="194">
        <v>1254738.1303599998</v>
      </c>
      <c r="BP178" s="194">
        <v>0</v>
      </c>
      <c r="BQ178" s="136">
        <v>452628.62788000004</v>
      </c>
      <c r="BR178" s="136">
        <v>103826.35692000001</v>
      </c>
      <c r="BS178" s="136">
        <v>21715.316480000001</v>
      </c>
      <c r="BT178" s="136">
        <v>59038.516680000008</v>
      </c>
      <c r="BU178" s="136">
        <v>339980.42363999999</v>
      </c>
      <c r="BV178" s="136">
        <v>338623.21636000002</v>
      </c>
      <c r="BW178" s="136">
        <v>183222.98280000003</v>
      </c>
      <c r="BX178" s="136">
        <v>438377.95144000003</v>
      </c>
      <c r="BY178" s="136">
        <v>31894.371079999994</v>
      </c>
      <c r="BZ178" s="136">
        <v>63110.138519999993</v>
      </c>
      <c r="CA178" s="112">
        <v>1</v>
      </c>
      <c r="CF178" s="62" t="s">
        <v>70</v>
      </c>
    </row>
    <row r="179" spans="1:84" ht="12" customHeight="1" x14ac:dyDescent="0.25">
      <c r="A179" s="126" t="e">
        <v>#REF!</v>
      </c>
      <c r="B179" s="62" t="s">
        <v>69</v>
      </c>
      <c r="C179" s="127">
        <v>3571.9999999999991</v>
      </c>
      <c r="D179" s="141">
        <v>3571.9999999999991</v>
      </c>
      <c r="E179" s="141">
        <v>0</v>
      </c>
      <c r="F179" s="141">
        <v>577.9</v>
      </c>
      <c r="G179" s="126" t="s">
        <v>53</v>
      </c>
      <c r="H179" s="129">
        <v>3</v>
      </c>
      <c r="I179" s="129" t="s">
        <v>21</v>
      </c>
      <c r="J179" s="131">
        <v>45.06</v>
      </c>
      <c r="K179" s="130">
        <v>5.0999999999999996</v>
      </c>
      <c r="L179" s="130">
        <v>8.6300000000000008</v>
      </c>
      <c r="M179" s="130">
        <v>13.43</v>
      </c>
      <c r="N179" s="130">
        <v>6.91</v>
      </c>
      <c r="O179" s="130">
        <v>3.15</v>
      </c>
      <c r="P179" s="130">
        <v>1.81</v>
      </c>
      <c r="Q179" s="130">
        <v>5.77</v>
      </c>
      <c r="R179" s="130">
        <v>0.26</v>
      </c>
      <c r="S179" s="132">
        <v>40</v>
      </c>
      <c r="T179" s="132">
        <v>40</v>
      </c>
      <c r="U179" s="132">
        <v>2604.04</v>
      </c>
      <c r="V179" s="130">
        <v>195.98199600000001</v>
      </c>
      <c r="W179" s="132">
        <v>42.3</v>
      </c>
      <c r="X179" s="132">
        <v>2604.04</v>
      </c>
      <c r="Y179" s="130">
        <v>7.85</v>
      </c>
      <c r="Z179" s="133">
        <v>0</v>
      </c>
      <c r="AA179" s="130">
        <v>6.73</v>
      </c>
      <c r="AB179" s="130">
        <v>10.67</v>
      </c>
      <c r="AC179" s="130">
        <v>14</v>
      </c>
      <c r="AD179" s="131">
        <v>965725.91999999993</v>
      </c>
      <c r="AE179" s="130">
        <v>109303.19999999995</v>
      </c>
      <c r="AF179" s="130">
        <v>184958.15999999997</v>
      </c>
      <c r="AG179" s="130">
        <v>287831.75999999989</v>
      </c>
      <c r="AH179" s="130">
        <v>148095.11999999997</v>
      </c>
      <c r="AI179" s="130">
        <v>67510.799999999988</v>
      </c>
      <c r="AJ179" s="130">
        <v>38791.919999999991</v>
      </c>
      <c r="AK179" s="130">
        <v>123662.63999999996</v>
      </c>
      <c r="AL179" s="130">
        <v>5572.3199999999988</v>
      </c>
      <c r="AN179" s="134">
        <v>48.44</v>
      </c>
      <c r="AO179" s="192">
        <v>18.489999999999998</v>
      </c>
      <c r="AP179" s="193"/>
      <c r="AQ179" s="134">
        <v>6.67</v>
      </c>
      <c r="AR179" s="134">
        <v>1.53</v>
      </c>
      <c r="AS179" s="134">
        <v>0.32</v>
      </c>
      <c r="AT179" s="134">
        <v>0.87</v>
      </c>
      <c r="AU179" s="134">
        <v>5.01</v>
      </c>
      <c r="AV179" s="134">
        <v>4.99</v>
      </c>
      <c r="AW179" s="134">
        <v>2.7</v>
      </c>
      <c r="AX179" s="134">
        <v>6.46</v>
      </c>
      <c r="AY179" s="134">
        <v>0.47</v>
      </c>
      <c r="AZ179" s="135">
        <v>0.93</v>
      </c>
      <c r="BA179" s="134">
        <v>54.88252</v>
      </c>
      <c r="BB179" s="192">
        <v>20.949169999999999</v>
      </c>
      <c r="BC179" s="193">
        <v>0</v>
      </c>
      <c r="BD179" s="134">
        <v>7.5571100000000007</v>
      </c>
      <c r="BE179" s="134">
        <v>1.7334900000000002</v>
      </c>
      <c r="BF179" s="134">
        <v>0.36256000000000005</v>
      </c>
      <c r="BG179" s="134">
        <v>0.98571000000000009</v>
      </c>
      <c r="BH179" s="134">
        <v>5.6763300000000001</v>
      </c>
      <c r="BI179" s="134">
        <v>5.65367</v>
      </c>
      <c r="BJ179" s="134">
        <v>3.0591000000000004</v>
      </c>
      <c r="BK179" s="134">
        <v>7.3191800000000002</v>
      </c>
      <c r="BL179" s="134">
        <v>0.53250999999999993</v>
      </c>
      <c r="BM179" s="135">
        <v>1.05369</v>
      </c>
      <c r="BN179" s="136">
        <v>2306458.9743999988</v>
      </c>
      <c r="BO179" s="194">
        <v>880396.91239999968</v>
      </c>
      <c r="BP179" s="194">
        <v>0</v>
      </c>
      <c r="BQ179" s="136">
        <v>317590.44919999992</v>
      </c>
      <c r="BR179" s="136">
        <v>72850.582799999975</v>
      </c>
      <c r="BS179" s="136">
        <v>15236.723199999997</v>
      </c>
      <c r="BT179" s="136">
        <v>41424.841199999995</v>
      </c>
      <c r="BU179" s="136">
        <v>238549.94759999993</v>
      </c>
      <c r="BV179" s="136">
        <v>237597.65239999993</v>
      </c>
      <c r="BW179" s="136">
        <v>128559.85199999998</v>
      </c>
      <c r="BX179" s="136">
        <v>307591.34959999996</v>
      </c>
      <c r="BY179" s="136">
        <v>22378.937199999989</v>
      </c>
      <c r="BZ179" s="136">
        <v>44281.726799999982</v>
      </c>
      <c r="CA179" s="112">
        <v>1</v>
      </c>
      <c r="CF179" s="62" t="s">
        <v>69</v>
      </c>
    </row>
    <row r="180" spans="1:84" ht="12" customHeight="1" x14ac:dyDescent="0.25">
      <c r="A180" s="126" t="e">
        <v>#REF!</v>
      </c>
      <c r="B180" s="62" t="s">
        <v>68</v>
      </c>
      <c r="C180" s="127">
        <v>5235.6000000000004</v>
      </c>
      <c r="D180" s="141">
        <v>5235.6000000000004</v>
      </c>
      <c r="E180" s="141">
        <v>0</v>
      </c>
      <c r="F180" s="141">
        <v>1025</v>
      </c>
      <c r="G180" s="126" t="s">
        <v>53</v>
      </c>
      <c r="H180" s="129">
        <v>1</v>
      </c>
      <c r="I180" s="129" t="s">
        <v>21</v>
      </c>
      <c r="J180" s="131">
        <v>44.8</v>
      </c>
      <c r="K180" s="130">
        <v>5.0999999999999996</v>
      </c>
      <c r="L180" s="130">
        <v>8.6300000000000008</v>
      </c>
      <c r="M180" s="130">
        <v>13.43</v>
      </c>
      <c r="N180" s="130">
        <v>6.91</v>
      </c>
      <c r="O180" s="130">
        <v>3.15</v>
      </c>
      <c r="P180" s="130">
        <v>1.81</v>
      </c>
      <c r="Q180" s="130">
        <v>5.77</v>
      </c>
      <c r="R180" s="130">
        <v>0</v>
      </c>
      <c r="S180" s="132">
        <v>40</v>
      </c>
      <c r="T180" s="132">
        <v>40</v>
      </c>
      <c r="U180" s="132">
        <v>2604.04</v>
      </c>
      <c r="V180" s="130">
        <v>195.98199600000001</v>
      </c>
      <c r="W180" s="132">
        <v>42.3</v>
      </c>
      <c r="X180" s="132">
        <v>2604.04</v>
      </c>
      <c r="Y180" s="130">
        <v>0</v>
      </c>
      <c r="Z180" s="133">
        <v>0</v>
      </c>
      <c r="AA180" s="130">
        <v>5.05</v>
      </c>
      <c r="AB180" s="130">
        <v>10.67</v>
      </c>
      <c r="AC180" s="130">
        <v>14</v>
      </c>
      <c r="AD180" s="131">
        <v>1407329.28</v>
      </c>
      <c r="AE180" s="130">
        <v>160209.36000000002</v>
      </c>
      <c r="AF180" s="130">
        <v>271099.36800000007</v>
      </c>
      <c r="AG180" s="130">
        <v>421884.64800000004</v>
      </c>
      <c r="AH180" s="130">
        <v>217067.97600000002</v>
      </c>
      <c r="AI180" s="130">
        <v>98952.84</v>
      </c>
      <c r="AJ180" s="130">
        <v>56858.616000000009</v>
      </c>
      <c r="AK180" s="130">
        <v>181256.47200000001</v>
      </c>
      <c r="AL180" s="130">
        <v>0</v>
      </c>
      <c r="AN180" s="134">
        <v>48.16</v>
      </c>
      <c r="AO180" s="192">
        <v>18.649999999999999</v>
      </c>
      <c r="AP180" s="193"/>
      <c r="AQ180" s="134">
        <v>7.16</v>
      </c>
      <c r="AR180" s="134">
        <v>1.53</v>
      </c>
      <c r="AS180" s="134">
        <v>0.32</v>
      </c>
      <c r="AT180" s="134">
        <v>0.87</v>
      </c>
      <c r="AU180" s="134">
        <v>5.01</v>
      </c>
      <c r="AV180" s="134">
        <v>4.99</v>
      </c>
      <c r="AW180" s="134">
        <v>2.7</v>
      </c>
      <c r="AX180" s="134">
        <v>6.46</v>
      </c>
      <c r="AY180" s="134">
        <v>0.47</v>
      </c>
      <c r="AZ180" s="135">
        <v>0</v>
      </c>
      <c r="BA180" s="134">
        <v>54.565279999999994</v>
      </c>
      <c r="BB180" s="192">
        <v>21.130449999999996</v>
      </c>
      <c r="BC180" s="193">
        <v>0</v>
      </c>
      <c r="BD180" s="134">
        <v>8.1122800000000002</v>
      </c>
      <c r="BE180" s="134">
        <v>1.7334900000000002</v>
      </c>
      <c r="BF180" s="134">
        <v>0.36255999999999999</v>
      </c>
      <c r="BG180" s="134">
        <v>0.98570999999999998</v>
      </c>
      <c r="BH180" s="134">
        <v>5.6763299999999992</v>
      </c>
      <c r="BI180" s="134">
        <v>5.6536700000000009</v>
      </c>
      <c r="BJ180" s="134">
        <v>3.0591000000000004</v>
      </c>
      <c r="BK180" s="134">
        <v>7.3191800000000002</v>
      </c>
      <c r="BL180" s="134">
        <v>0.53250999999999993</v>
      </c>
      <c r="BM180" s="135">
        <v>0</v>
      </c>
      <c r="BN180" s="136">
        <v>3361112.7916800007</v>
      </c>
      <c r="BO180" s="194">
        <v>1301593.7201999999</v>
      </c>
      <c r="BP180" s="194">
        <v>0</v>
      </c>
      <c r="BQ180" s="136">
        <v>499700.32368000009</v>
      </c>
      <c r="BR180" s="136">
        <v>106779.53844</v>
      </c>
      <c r="BS180" s="136">
        <v>22332.97536</v>
      </c>
      <c r="BT180" s="136">
        <v>60717.776760000001</v>
      </c>
      <c r="BU180" s="136">
        <v>349650.64548000001</v>
      </c>
      <c r="BV180" s="136">
        <v>348254.83452000009</v>
      </c>
      <c r="BW180" s="136">
        <v>188434.47960000005</v>
      </c>
      <c r="BX180" s="136">
        <v>450846.94008000003</v>
      </c>
      <c r="BY180" s="136">
        <v>32801.557559999994</v>
      </c>
      <c r="BZ180" s="136">
        <v>0</v>
      </c>
      <c r="CA180" s="112">
        <v>1</v>
      </c>
      <c r="CF180" s="62" t="s">
        <v>68</v>
      </c>
    </row>
    <row r="181" spans="1:84" ht="12" customHeight="1" x14ac:dyDescent="0.25">
      <c r="A181" s="126" t="e">
        <v>#REF!</v>
      </c>
      <c r="B181" s="62" t="s">
        <v>67</v>
      </c>
      <c r="C181" s="127">
        <v>4185.8</v>
      </c>
      <c r="D181" s="141">
        <v>4185.8</v>
      </c>
      <c r="E181" s="141">
        <v>0</v>
      </c>
      <c r="F181" s="141">
        <v>712.9</v>
      </c>
      <c r="G181" s="126" t="s">
        <v>53</v>
      </c>
      <c r="H181" s="129">
        <v>3</v>
      </c>
      <c r="I181" s="129" t="s">
        <v>21</v>
      </c>
      <c r="J181" s="131">
        <v>45.06</v>
      </c>
      <c r="K181" s="130">
        <v>5.0999999999999996</v>
      </c>
      <c r="L181" s="130">
        <v>8.6300000000000008</v>
      </c>
      <c r="M181" s="130">
        <v>13.43</v>
      </c>
      <c r="N181" s="130">
        <v>6.91</v>
      </c>
      <c r="O181" s="130">
        <v>3.15</v>
      </c>
      <c r="P181" s="130">
        <v>1.81</v>
      </c>
      <c r="Q181" s="130">
        <v>5.77</v>
      </c>
      <c r="R181" s="130">
        <v>0.26</v>
      </c>
      <c r="S181" s="132">
        <v>40</v>
      </c>
      <c r="T181" s="132">
        <v>40</v>
      </c>
      <c r="U181" s="132">
        <v>2604.04</v>
      </c>
      <c r="V181" s="130">
        <v>195.98199600000001</v>
      </c>
      <c r="W181" s="132">
        <v>42.3</v>
      </c>
      <c r="X181" s="132">
        <v>2604.04</v>
      </c>
      <c r="Y181" s="130">
        <v>7.85</v>
      </c>
      <c r="Z181" s="133">
        <v>0</v>
      </c>
      <c r="AA181" s="130">
        <v>6.73</v>
      </c>
      <c r="AB181" s="130">
        <v>10.67</v>
      </c>
      <c r="AC181" s="130">
        <v>14</v>
      </c>
      <c r="AD181" s="131">
        <v>1131672.888</v>
      </c>
      <c r="AE181" s="130">
        <v>128085.47999999998</v>
      </c>
      <c r="AF181" s="130">
        <v>216740.72400000005</v>
      </c>
      <c r="AG181" s="130">
        <v>337291.76400000002</v>
      </c>
      <c r="AH181" s="130">
        <v>173543.26800000001</v>
      </c>
      <c r="AI181" s="130">
        <v>79111.62</v>
      </c>
      <c r="AJ181" s="130">
        <v>45457.788</v>
      </c>
      <c r="AK181" s="130">
        <v>144912.39600000001</v>
      </c>
      <c r="AL181" s="130">
        <v>6529.848</v>
      </c>
      <c r="AN181" s="134">
        <v>48.44</v>
      </c>
      <c r="AO181" s="192">
        <v>18.489999999999998</v>
      </c>
      <c r="AP181" s="193"/>
      <c r="AQ181" s="134">
        <v>6.67</v>
      </c>
      <c r="AR181" s="134">
        <v>1.53</v>
      </c>
      <c r="AS181" s="134">
        <v>0.32</v>
      </c>
      <c r="AT181" s="134">
        <v>0.87</v>
      </c>
      <c r="AU181" s="134">
        <v>5.01</v>
      </c>
      <c r="AV181" s="134">
        <v>4.99</v>
      </c>
      <c r="AW181" s="134">
        <v>2.7</v>
      </c>
      <c r="AX181" s="134">
        <v>6.46</v>
      </c>
      <c r="AY181" s="134">
        <v>0.47</v>
      </c>
      <c r="AZ181" s="135">
        <v>0.93</v>
      </c>
      <c r="BA181" s="134">
        <v>54.88252</v>
      </c>
      <c r="BB181" s="192">
        <v>20.949169999999999</v>
      </c>
      <c r="BC181" s="193">
        <v>0</v>
      </c>
      <c r="BD181" s="134">
        <v>7.5571100000000007</v>
      </c>
      <c r="BE181" s="134">
        <v>1.7334900000000002</v>
      </c>
      <c r="BF181" s="134">
        <v>0.36256000000000005</v>
      </c>
      <c r="BG181" s="134">
        <v>0.98571000000000009</v>
      </c>
      <c r="BH181" s="134">
        <v>5.6763300000000001</v>
      </c>
      <c r="BI181" s="134">
        <v>5.65367</v>
      </c>
      <c r="BJ181" s="134">
        <v>3.0591000000000004</v>
      </c>
      <c r="BK181" s="134">
        <v>7.3191800000000002</v>
      </c>
      <c r="BL181" s="134">
        <v>0.53250999999999993</v>
      </c>
      <c r="BM181" s="135">
        <v>1.05369</v>
      </c>
      <c r="BN181" s="136">
        <v>2702792.8261599997</v>
      </c>
      <c r="BO181" s="194">
        <v>1031681.24186</v>
      </c>
      <c r="BP181" s="194">
        <v>0</v>
      </c>
      <c r="BQ181" s="136">
        <v>372164.08238000004</v>
      </c>
      <c r="BR181" s="136">
        <v>85368.972420000006</v>
      </c>
      <c r="BS181" s="136">
        <v>17854.948480000003</v>
      </c>
      <c r="BT181" s="136">
        <v>48543.141180000006</v>
      </c>
      <c r="BU181" s="136">
        <v>279541.53713999997</v>
      </c>
      <c r="BV181" s="136">
        <v>278425.60285999998</v>
      </c>
      <c r="BW181" s="136">
        <v>150651.12780000005</v>
      </c>
      <c r="BX181" s="136">
        <v>360446.77244000003</v>
      </c>
      <c r="BY181" s="136">
        <v>26224.455579999994</v>
      </c>
      <c r="BZ181" s="136">
        <v>51890.944019999995</v>
      </c>
      <c r="CA181" s="112">
        <v>1</v>
      </c>
      <c r="CF181" s="62" t="s">
        <v>67</v>
      </c>
    </row>
    <row r="182" spans="1:84" ht="12" customHeight="1" x14ac:dyDescent="0.25">
      <c r="A182" s="126" t="e">
        <v>#REF!</v>
      </c>
      <c r="B182" s="62" t="s">
        <v>66</v>
      </c>
      <c r="C182" s="127">
        <v>3577.7</v>
      </c>
      <c r="D182" s="141">
        <v>3577.7</v>
      </c>
      <c r="E182" s="141">
        <v>0</v>
      </c>
      <c r="F182" s="141">
        <v>577.9</v>
      </c>
      <c r="G182" s="126" t="s">
        <v>53</v>
      </c>
      <c r="H182" s="129">
        <v>3</v>
      </c>
      <c r="I182" s="129" t="s">
        <v>21</v>
      </c>
      <c r="J182" s="131">
        <v>45.06</v>
      </c>
      <c r="K182" s="130">
        <v>5.0999999999999996</v>
      </c>
      <c r="L182" s="130">
        <v>8.6300000000000008</v>
      </c>
      <c r="M182" s="130">
        <v>13.43</v>
      </c>
      <c r="N182" s="130">
        <v>6.91</v>
      </c>
      <c r="O182" s="130">
        <v>3.15</v>
      </c>
      <c r="P182" s="130">
        <v>1.81</v>
      </c>
      <c r="Q182" s="130">
        <v>5.77</v>
      </c>
      <c r="R182" s="130">
        <v>0.26</v>
      </c>
      <c r="S182" s="132">
        <v>40</v>
      </c>
      <c r="T182" s="132">
        <v>40</v>
      </c>
      <c r="U182" s="132">
        <v>2604.04</v>
      </c>
      <c r="V182" s="130">
        <v>195.98199600000001</v>
      </c>
      <c r="W182" s="132">
        <v>42.3</v>
      </c>
      <c r="X182" s="132">
        <v>2604.04</v>
      </c>
      <c r="Y182" s="130">
        <v>7.85</v>
      </c>
      <c r="Z182" s="133">
        <v>0</v>
      </c>
      <c r="AA182" s="130">
        <v>6.73</v>
      </c>
      <c r="AB182" s="130">
        <v>10.67</v>
      </c>
      <c r="AC182" s="130">
        <v>14</v>
      </c>
      <c r="AD182" s="131">
        <v>967266.97200000007</v>
      </c>
      <c r="AE182" s="130">
        <v>109477.61999999998</v>
      </c>
      <c r="AF182" s="130">
        <v>185253.30599999998</v>
      </c>
      <c r="AG182" s="130">
        <v>288291.06599999999</v>
      </c>
      <c r="AH182" s="130">
        <v>148331.44199999998</v>
      </c>
      <c r="AI182" s="130">
        <v>67618.53</v>
      </c>
      <c r="AJ182" s="130">
        <v>38853.822</v>
      </c>
      <c r="AK182" s="130">
        <v>123859.97399999999</v>
      </c>
      <c r="AL182" s="130">
        <v>5581.2119999999995</v>
      </c>
      <c r="AN182" s="134">
        <v>48.44</v>
      </c>
      <c r="AO182" s="192">
        <v>18.489999999999998</v>
      </c>
      <c r="AP182" s="193"/>
      <c r="AQ182" s="134">
        <v>6.67</v>
      </c>
      <c r="AR182" s="134">
        <v>1.53</v>
      </c>
      <c r="AS182" s="134">
        <v>0.32</v>
      </c>
      <c r="AT182" s="134">
        <v>0.87</v>
      </c>
      <c r="AU182" s="134">
        <v>5.01</v>
      </c>
      <c r="AV182" s="134">
        <v>4.99</v>
      </c>
      <c r="AW182" s="134">
        <v>2.7</v>
      </c>
      <c r="AX182" s="134">
        <v>6.46</v>
      </c>
      <c r="AY182" s="134">
        <v>0.47</v>
      </c>
      <c r="AZ182" s="135">
        <v>0.93</v>
      </c>
      <c r="BA182" s="134">
        <v>54.88252</v>
      </c>
      <c r="BB182" s="192">
        <v>20.949169999999999</v>
      </c>
      <c r="BC182" s="193">
        <v>0</v>
      </c>
      <c r="BD182" s="134">
        <v>7.5571100000000007</v>
      </c>
      <c r="BE182" s="134">
        <v>1.7334900000000002</v>
      </c>
      <c r="BF182" s="134">
        <v>0.36256000000000005</v>
      </c>
      <c r="BG182" s="134">
        <v>0.98571000000000009</v>
      </c>
      <c r="BH182" s="134">
        <v>5.6763300000000001</v>
      </c>
      <c r="BI182" s="134">
        <v>5.65367</v>
      </c>
      <c r="BJ182" s="134">
        <v>3.0591000000000004</v>
      </c>
      <c r="BK182" s="134">
        <v>7.3191800000000002</v>
      </c>
      <c r="BL182" s="134">
        <v>0.53250999999999993</v>
      </c>
      <c r="BM182" s="135">
        <v>1.05369</v>
      </c>
      <c r="BN182" s="136">
        <v>2310139.4940400003</v>
      </c>
      <c r="BO182" s="194">
        <v>881801.80108999985</v>
      </c>
      <c r="BP182" s="194">
        <v>0</v>
      </c>
      <c r="BQ182" s="136">
        <v>318097.24247</v>
      </c>
      <c r="BR182" s="136">
        <v>72966.833729999998</v>
      </c>
      <c r="BS182" s="136">
        <v>15261.037119999999</v>
      </c>
      <c r="BT182" s="136">
        <v>41490.944670000004</v>
      </c>
      <c r="BU182" s="136">
        <v>238930.61240999997</v>
      </c>
      <c r="BV182" s="136">
        <v>237976.79759</v>
      </c>
      <c r="BW182" s="136">
        <v>128765.00070000002</v>
      </c>
      <c r="BX182" s="136">
        <v>308082.18686000002</v>
      </c>
      <c r="BY182" s="136">
        <v>22414.648269999994</v>
      </c>
      <c r="BZ182" s="136">
        <v>44352.389129999996</v>
      </c>
      <c r="CA182" s="112">
        <v>1</v>
      </c>
      <c r="CF182" s="62" t="s">
        <v>66</v>
      </c>
    </row>
    <row r="183" spans="1:84" ht="12" customHeight="1" x14ac:dyDescent="0.25">
      <c r="A183" s="126" t="e">
        <v>#REF!</v>
      </c>
      <c r="B183" s="62" t="s">
        <v>65</v>
      </c>
      <c r="C183" s="127">
        <v>4230.2</v>
      </c>
      <c r="D183" s="141">
        <v>4230.2</v>
      </c>
      <c r="E183" s="141">
        <v>0</v>
      </c>
      <c r="F183" s="141">
        <v>712.9</v>
      </c>
      <c r="G183" s="126" t="s">
        <v>53</v>
      </c>
      <c r="H183" s="129">
        <v>3</v>
      </c>
      <c r="I183" s="129" t="s">
        <v>21</v>
      </c>
      <c r="J183" s="131">
        <v>45.06</v>
      </c>
      <c r="K183" s="130">
        <v>5.0999999999999996</v>
      </c>
      <c r="L183" s="130">
        <v>8.6300000000000008</v>
      </c>
      <c r="M183" s="130">
        <v>13.43</v>
      </c>
      <c r="N183" s="130">
        <v>6.91</v>
      </c>
      <c r="O183" s="130">
        <v>3.15</v>
      </c>
      <c r="P183" s="130">
        <v>1.81</v>
      </c>
      <c r="Q183" s="130">
        <v>5.77</v>
      </c>
      <c r="R183" s="130">
        <v>0.26</v>
      </c>
      <c r="S183" s="132">
        <v>40</v>
      </c>
      <c r="T183" s="132">
        <v>40</v>
      </c>
      <c r="U183" s="132">
        <v>2604.04</v>
      </c>
      <c r="V183" s="130">
        <v>195.98199600000001</v>
      </c>
      <c r="W183" s="132">
        <v>42.3</v>
      </c>
      <c r="X183" s="132">
        <v>2604.04</v>
      </c>
      <c r="Y183" s="130">
        <v>7.85</v>
      </c>
      <c r="Z183" s="133">
        <v>0</v>
      </c>
      <c r="AA183" s="130">
        <v>6.73</v>
      </c>
      <c r="AB183" s="130">
        <v>10.67</v>
      </c>
      <c r="AC183" s="130">
        <v>14</v>
      </c>
      <c r="AD183" s="131">
        <v>1143676.872</v>
      </c>
      <c r="AE183" s="130">
        <v>129444.11999999998</v>
      </c>
      <c r="AF183" s="130">
        <v>219039.75600000002</v>
      </c>
      <c r="AG183" s="130">
        <v>340869.51599999995</v>
      </c>
      <c r="AH183" s="130">
        <v>175384.092</v>
      </c>
      <c r="AI183" s="130">
        <v>79950.78</v>
      </c>
      <c r="AJ183" s="130">
        <v>45939.972000000002</v>
      </c>
      <c r="AK183" s="130">
        <v>146449.52399999998</v>
      </c>
      <c r="AL183" s="130">
        <v>6599.112000000001</v>
      </c>
      <c r="AN183" s="134">
        <v>48.44</v>
      </c>
      <c r="AO183" s="192">
        <v>18.489999999999998</v>
      </c>
      <c r="AP183" s="193"/>
      <c r="AQ183" s="134">
        <v>6.67</v>
      </c>
      <c r="AR183" s="134">
        <v>1.53</v>
      </c>
      <c r="AS183" s="134">
        <v>0.32</v>
      </c>
      <c r="AT183" s="134">
        <v>0.87</v>
      </c>
      <c r="AU183" s="134">
        <v>5.01</v>
      </c>
      <c r="AV183" s="134">
        <v>4.99</v>
      </c>
      <c r="AW183" s="134">
        <v>2.7</v>
      </c>
      <c r="AX183" s="134">
        <v>6.46</v>
      </c>
      <c r="AY183" s="134">
        <v>0.47</v>
      </c>
      <c r="AZ183" s="135">
        <v>0.93</v>
      </c>
      <c r="BA183" s="134">
        <v>54.88252</v>
      </c>
      <c r="BB183" s="192">
        <v>20.949169999999999</v>
      </c>
      <c r="BC183" s="193">
        <v>0</v>
      </c>
      <c r="BD183" s="134">
        <v>7.5571100000000007</v>
      </c>
      <c r="BE183" s="134">
        <v>1.7334900000000002</v>
      </c>
      <c r="BF183" s="134">
        <v>0.36256000000000005</v>
      </c>
      <c r="BG183" s="134">
        <v>0.98571000000000009</v>
      </c>
      <c r="BH183" s="134">
        <v>5.6763300000000001</v>
      </c>
      <c r="BI183" s="134">
        <v>5.65367</v>
      </c>
      <c r="BJ183" s="134">
        <v>3.0591000000000004</v>
      </c>
      <c r="BK183" s="134">
        <v>7.3191800000000002</v>
      </c>
      <c r="BL183" s="134">
        <v>0.53250999999999993</v>
      </c>
      <c r="BM183" s="135">
        <v>1.05369</v>
      </c>
      <c r="BN183" s="136">
        <v>2731462.1370399999</v>
      </c>
      <c r="BO183" s="194">
        <v>1042624.5853399999</v>
      </c>
      <c r="BP183" s="194">
        <v>0</v>
      </c>
      <c r="BQ183" s="136">
        <v>376111.73522000003</v>
      </c>
      <c r="BR183" s="136">
        <v>86274.505980000002</v>
      </c>
      <c r="BS183" s="136">
        <v>18044.341120000001</v>
      </c>
      <c r="BT183" s="136">
        <v>49058.05242</v>
      </c>
      <c r="BU183" s="136">
        <v>282506.71565999999</v>
      </c>
      <c r="BV183" s="136">
        <v>281378.94433999999</v>
      </c>
      <c r="BW183" s="136">
        <v>152249.12820000004</v>
      </c>
      <c r="BX183" s="136">
        <v>364270.13636</v>
      </c>
      <c r="BY183" s="136">
        <v>26502.626019999992</v>
      </c>
      <c r="BZ183" s="136">
        <v>52441.366379999992</v>
      </c>
      <c r="CA183" s="112">
        <v>1</v>
      </c>
      <c r="CF183" s="62" t="s">
        <v>65</v>
      </c>
    </row>
    <row r="184" spans="1:84" ht="12" customHeight="1" x14ac:dyDescent="0.25">
      <c r="A184" s="126" t="e">
        <v>#REF!</v>
      </c>
      <c r="B184" s="62" t="s">
        <v>64</v>
      </c>
      <c r="C184" s="127">
        <v>5455.0599999999995</v>
      </c>
      <c r="D184" s="141">
        <v>5434.9</v>
      </c>
      <c r="E184" s="141">
        <v>20.16</v>
      </c>
      <c r="F184" s="141">
        <v>1224.5999999999999</v>
      </c>
      <c r="G184" s="126" t="s">
        <v>53</v>
      </c>
      <c r="H184" s="129">
        <v>3</v>
      </c>
      <c r="I184" s="129" t="s">
        <v>21</v>
      </c>
      <c r="J184" s="131">
        <v>45.06</v>
      </c>
      <c r="K184" s="130">
        <v>5.0999999999999996</v>
      </c>
      <c r="L184" s="130">
        <v>8.6300000000000008</v>
      </c>
      <c r="M184" s="130">
        <v>13.43</v>
      </c>
      <c r="N184" s="130">
        <v>6.91</v>
      </c>
      <c r="O184" s="130">
        <v>3.15</v>
      </c>
      <c r="P184" s="130">
        <v>1.81</v>
      </c>
      <c r="Q184" s="130">
        <v>5.77</v>
      </c>
      <c r="R184" s="130">
        <v>0.26</v>
      </c>
      <c r="S184" s="132">
        <v>40</v>
      </c>
      <c r="T184" s="132">
        <v>40</v>
      </c>
      <c r="U184" s="132">
        <v>2604.04</v>
      </c>
      <c r="V184" s="130">
        <v>195.98199600000001</v>
      </c>
      <c r="W184" s="132">
        <v>42.3</v>
      </c>
      <c r="X184" s="132">
        <v>2604.04</v>
      </c>
      <c r="Y184" s="130">
        <v>7.85</v>
      </c>
      <c r="Z184" s="133">
        <v>0</v>
      </c>
      <c r="AA184" s="130">
        <v>6.73</v>
      </c>
      <c r="AB184" s="130">
        <v>10.67</v>
      </c>
      <c r="AC184" s="130">
        <v>14</v>
      </c>
      <c r="AD184" s="131">
        <v>1474830.0216000001</v>
      </c>
      <c r="AE184" s="130">
        <v>166924.83599999998</v>
      </c>
      <c r="AF184" s="130">
        <v>282463.00680000003</v>
      </c>
      <c r="AG184" s="130">
        <v>439568.73479999998</v>
      </c>
      <c r="AH184" s="130">
        <v>226166.78759999998</v>
      </c>
      <c r="AI184" s="130">
        <v>103100.63399999999</v>
      </c>
      <c r="AJ184" s="130">
        <v>59241.951599999993</v>
      </c>
      <c r="AK184" s="130">
        <v>188854.17719999998</v>
      </c>
      <c r="AL184" s="130">
        <v>8509.8935999999994</v>
      </c>
      <c r="AN184" s="134">
        <v>48.44</v>
      </c>
      <c r="AO184" s="192">
        <v>18.489999999999998</v>
      </c>
      <c r="AP184" s="193"/>
      <c r="AQ184" s="134">
        <v>6.67</v>
      </c>
      <c r="AR184" s="134">
        <v>1.53</v>
      </c>
      <c r="AS184" s="134">
        <v>0.32</v>
      </c>
      <c r="AT184" s="134">
        <v>0.87</v>
      </c>
      <c r="AU184" s="134">
        <v>5.01</v>
      </c>
      <c r="AV184" s="134">
        <v>4.99</v>
      </c>
      <c r="AW184" s="134">
        <v>2.7</v>
      </c>
      <c r="AX184" s="134">
        <v>6.46</v>
      </c>
      <c r="AY184" s="134">
        <v>0.47</v>
      </c>
      <c r="AZ184" s="135">
        <v>0.93</v>
      </c>
      <c r="BA184" s="134">
        <v>54.88252</v>
      </c>
      <c r="BB184" s="192">
        <v>20.949169999999999</v>
      </c>
      <c r="BC184" s="193">
        <v>0</v>
      </c>
      <c r="BD184" s="134">
        <v>7.5571100000000007</v>
      </c>
      <c r="BE184" s="134">
        <v>1.7334900000000002</v>
      </c>
      <c r="BF184" s="134">
        <v>0.36256000000000005</v>
      </c>
      <c r="BG184" s="134">
        <v>0.98571000000000009</v>
      </c>
      <c r="BH184" s="134">
        <v>5.6763300000000001</v>
      </c>
      <c r="BI184" s="134">
        <v>5.65367</v>
      </c>
      <c r="BJ184" s="134">
        <v>3.0591000000000004</v>
      </c>
      <c r="BK184" s="134">
        <v>7.3191800000000002</v>
      </c>
      <c r="BL184" s="134">
        <v>0.53250999999999993</v>
      </c>
      <c r="BM184" s="135">
        <v>1.05369</v>
      </c>
      <c r="BN184" s="136">
        <v>3522360.6083119996</v>
      </c>
      <c r="BO184" s="194">
        <v>1344517.9118019997</v>
      </c>
      <c r="BP184" s="194">
        <v>0</v>
      </c>
      <c r="BQ184" s="136">
        <v>485015.38516599999</v>
      </c>
      <c r="BR184" s="136">
        <v>111255.40319399998</v>
      </c>
      <c r="BS184" s="136">
        <v>23269.103936</v>
      </c>
      <c r="BT184" s="136">
        <v>63262.876325999998</v>
      </c>
      <c r="BU184" s="136">
        <v>364306.90849799995</v>
      </c>
      <c r="BV184" s="136">
        <v>362852.58950199996</v>
      </c>
      <c r="BW184" s="136">
        <v>196333.06446000002</v>
      </c>
      <c r="BX184" s="136">
        <v>469745.03570799995</v>
      </c>
      <c r="BY184" s="136">
        <v>34176.496405999991</v>
      </c>
      <c r="BZ184" s="136">
        <v>67625.833313999989</v>
      </c>
      <c r="CA184" s="112">
        <v>1</v>
      </c>
      <c r="CF184" s="62" t="s">
        <v>64</v>
      </c>
    </row>
    <row r="185" spans="1:84" ht="12" customHeight="1" x14ac:dyDescent="0.25">
      <c r="A185" s="126" t="e">
        <v>#REF!</v>
      </c>
      <c r="B185" s="62" t="s">
        <v>63</v>
      </c>
      <c r="C185" s="127">
        <v>4167.5</v>
      </c>
      <c r="D185" s="141">
        <v>4167.5</v>
      </c>
      <c r="E185" s="141">
        <v>0</v>
      </c>
      <c r="F185" s="141">
        <v>1164.5999999999999</v>
      </c>
      <c r="G185" s="126" t="s">
        <v>53</v>
      </c>
      <c r="H185" s="129">
        <v>3</v>
      </c>
      <c r="I185" s="129" t="s">
        <v>21</v>
      </c>
      <c r="J185" s="131">
        <v>45.06</v>
      </c>
      <c r="K185" s="130">
        <v>5.0999999999999996</v>
      </c>
      <c r="L185" s="130">
        <v>8.6300000000000008</v>
      </c>
      <c r="M185" s="130">
        <v>13.43</v>
      </c>
      <c r="N185" s="130">
        <v>6.91</v>
      </c>
      <c r="O185" s="130">
        <v>3.15</v>
      </c>
      <c r="P185" s="130">
        <v>1.81</v>
      </c>
      <c r="Q185" s="130">
        <v>5.77</v>
      </c>
      <c r="R185" s="130">
        <v>0.26</v>
      </c>
      <c r="S185" s="132">
        <v>40</v>
      </c>
      <c r="T185" s="132">
        <v>40</v>
      </c>
      <c r="U185" s="132">
        <v>2604.04</v>
      </c>
      <c r="V185" s="130">
        <v>195.98199600000001</v>
      </c>
      <c r="W185" s="132">
        <v>42.3</v>
      </c>
      <c r="X185" s="132">
        <v>2604.04</v>
      </c>
      <c r="Y185" s="130">
        <v>7.85</v>
      </c>
      <c r="Z185" s="133">
        <v>0</v>
      </c>
      <c r="AA185" s="130">
        <v>6.73</v>
      </c>
      <c r="AB185" s="130">
        <v>10.67</v>
      </c>
      <c r="AC185" s="130">
        <v>14</v>
      </c>
      <c r="AD185" s="131">
        <v>1126725.3</v>
      </c>
      <c r="AE185" s="130">
        <v>127525.5</v>
      </c>
      <c r="AF185" s="130">
        <v>215793.15000000002</v>
      </c>
      <c r="AG185" s="130">
        <v>335817.15</v>
      </c>
      <c r="AH185" s="130">
        <v>172784.55</v>
      </c>
      <c r="AI185" s="130">
        <v>78765.75</v>
      </c>
      <c r="AJ185" s="130">
        <v>45259.05</v>
      </c>
      <c r="AK185" s="130">
        <v>144278.84999999998</v>
      </c>
      <c r="AL185" s="130">
        <v>6501.2999999999993</v>
      </c>
      <c r="AN185" s="134">
        <v>48.44</v>
      </c>
      <c r="AO185" s="192">
        <v>18.489999999999998</v>
      </c>
      <c r="AP185" s="193"/>
      <c r="AQ185" s="134">
        <v>6.67</v>
      </c>
      <c r="AR185" s="134">
        <v>1.53</v>
      </c>
      <c r="AS185" s="134">
        <v>0.32</v>
      </c>
      <c r="AT185" s="134">
        <v>0.87</v>
      </c>
      <c r="AU185" s="134">
        <v>5.01</v>
      </c>
      <c r="AV185" s="134">
        <v>4.99</v>
      </c>
      <c r="AW185" s="134">
        <v>2.7</v>
      </c>
      <c r="AX185" s="134">
        <v>6.46</v>
      </c>
      <c r="AY185" s="134">
        <v>0.47</v>
      </c>
      <c r="AZ185" s="135">
        <v>0.93</v>
      </c>
      <c r="BA185" s="134">
        <v>54.88252</v>
      </c>
      <c r="BB185" s="192">
        <v>20.949169999999999</v>
      </c>
      <c r="BC185" s="193">
        <v>0</v>
      </c>
      <c r="BD185" s="134">
        <v>7.5571100000000007</v>
      </c>
      <c r="BE185" s="134">
        <v>1.7334900000000002</v>
      </c>
      <c r="BF185" s="134">
        <v>0.36256000000000005</v>
      </c>
      <c r="BG185" s="134">
        <v>0.98571000000000009</v>
      </c>
      <c r="BH185" s="134">
        <v>5.6763300000000001</v>
      </c>
      <c r="BI185" s="134">
        <v>5.65367</v>
      </c>
      <c r="BJ185" s="134">
        <v>3.0591000000000004</v>
      </c>
      <c r="BK185" s="134">
        <v>7.3191800000000002</v>
      </c>
      <c r="BL185" s="134">
        <v>0.53250999999999993</v>
      </c>
      <c r="BM185" s="135">
        <v>1.05369</v>
      </c>
      <c r="BN185" s="136">
        <v>2690976.4210000006</v>
      </c>
      <c r="BO185" s="194">
        <v>1027170.8097499999</v>
      </c>
      <c r="BP185" s="194">
        <v>0</v>
      </c>
      <c r="BQ185" s="136">
        <v>370537.00925</v>
      </c>
      <c r="BR185" s="136">
        <v>84995.745750000002</v>
      </c>
      <c r="BS185" s="136">
        <v>17776.887999999999</v>
      </c>
      <c r="BT185" s="136">
        <v>48330.914250000002</v>
      </c>
      <c r="BU185" s="136">
        <v>278319.40275000001</v>
      </c>
      <c r="BV185" s="136">
        <v>277208.34724999999</v>
      </c>
      <c r="BW185" s="136">
        <v>149992.49250000002</v>
      </c>
      <c r="BX185" s="136">
        <v>358870.9265</v>
      </c>
      <c r="BY185" s="136">
        <v>26109.804249999994</v>
      </c>
      <c r="BZ185" s="136">
        <v>51664.080749999994</v>
      </c>
      <c r="CA185" s="112">
        <v>1</v>
      </c>
      <c r="CF185" s="62" t="s">
        <v>63</v>
      </c>
    </row>
    <row r="186" spans="1:84" ht="12" customHeight="1" x14ac:dyDescent="0.25">
      <c r="A186" s="126" t="e">
        <v>#REF!</v>
      </c>
      <c r="B186" s="62" t="s">
        <v>62</v>
      </c>
      <c r="C186" s="127">
        <v>4184.8</v>
      </c>
      <c r="D186" s="141">
        <v>4184.8</v>
      </c>
      <c r="E186" s="141">
        <v>0</v>
      </c>
      <c r="F186" s="141">
        <v>1100.4000000000001</v>
      </c>
      <c r="G186" s="126" t="s">
        <v>53</v>
      </c>
      <c r="H186" s="129">
        <v>3</v>
      </c>
      <c r="I186" s="129" t="s">
        <v>21</v>
      </c>
      <c r="J186" s="131">
        <v>45.06</v>
      </c>
      <c r="K186" s="130">
        <v>5.0999999999999996</v>
      </c>
      <c r="L186" s="130">
        <v>8.6300000000000008</v>
      </c>
      <c r="M186" s="130">
        <v>13.43</v>
      </c>
      <c r="N186" s="130">
        <v>6.91</v>
      </c>
      <c r="O186" s="130">
        <v>3.15</v>
      </c>
      <c r="P186" s="130">
        <v>1.81</v>
      </c>
      <c r="Q186" s="130">
        <v>5.77</v>
      </c>
      <c r="R186" s="130">
        <v>0.26</v>
      </c>
      <c r="S186" s="132">
        <v>40</v>
      </c>
      <c r="T186" s="132">
        <v>40</v>
      </c>
      <c r="U186" s="132">
        <v>2604.04</v>
      </c>
      <c r="V186" s="130">
        <v>195.98199600000001</v>
      </c>
      <c r="W186" s="132">
        <v>42.3</v>
      </c>
      <c r="X186" s="132">
        <v>2604.04</v>
      </c>
      <c r="Y186" s="130">
        <v>7.85</v>
      </c>
      <c r="Z186" s="133">
        <v>0</v>
      </c>
      <c r="AA186" s="130">
        <v>6.73</v>
      </c>
      <c r="AB186" s="130">
        <v>10.67</v>
      </c>
      <c r="AC186" s="130">
        <v>14</v>
      </c>
      <c r="AD186" s="131">
        <v>1131402.5280000002</v>
      </c>
      <c r="AE186" s="130">
        <v>128054.88</v>
      </c>
      <c r="AF186" s="130">
        <v>216688.94400000005</v>
      </c>
      <c r="AG186" s="130">
        <v>337211.18400000001</v>
      </c>
      <c r="AH186" s="130">
        <v>173501.80800000002</v>
      </c>
      <c r="AI186" s="130">
        <v>79092.72</v>
      </c>
      <c r="AJ186" s="130">
        <v>45446.928</v>
      </c>
      <c r="AK186" s="130">
        <v>144877.77599999998</v>
      </c>
      <c r="AL186" s="130">
        <v>6528.2880000000005</v>
      </c>
      <c r="AN186" s="134">
        <v>48.44</v>
      </c>
      <c r="AO186" s="192">
        <v>18.489999999999998</v>
      </c>
      <c r="AP186" s="193"/>
      <c r="AQ186" s="134">
        <v>6.67</v>
      </c>
      <c r="AR186" s="134">
        <v>1.53</v>
      </c>
      <c r="AS186" s="134">
        <v>0.32</v>
      </c>
      <c r="AT186" s="134">
        <v>0.87</v>
      </c>
      <c r="AU186" s="134">
        <v>5.01</v>
      </c>
      <c r="AV186" s="134">
        <v>4.99</v>
      </c>
      <c r="AW186" s="134">
        <v>2.7</v>
      </c>
      <c r="AX186" s="134">
        <v>6.46</v>
      </c>
      <c r="AY186" s="134">
        <v>0.47</v>
      </c>
      <c r="AZ186" s="135">
        <v>0.93</v>
      </c>
      <c r="BA186" s="134">
        <v>54.88252</v>
      </c>
      <c r="BB186" s="192">
        <v>20.949169999999999</v>
      </c>
      <c r="BC186" s="193">
        <v>0</v>
      </c>
      <c r="BD186" s="134">
        <v>7.5571100000000007</v>
      </c>
      <c r="BE186" s="134">
        <v>1.7334900000000002</v>
      </c>
      <c r="BF186" s="134">
        <v>0.36256000000000005</v>
      </c>
      <c r="BG186" s="134">
        <v>0.98571000000000009</v>
      </c>
      <c r="BH186" s="134">
        <v>5.6763300000000001</v>
      </c>
      <c r="BI186" s="134">
        <v>5.65367</v>
      </c>
      <c r="BJ186" s="134">
        <v>3.0591000000000004</v>
      </c>
      <c r="BK186" s="134">
        <v>7.3191800000000002</v>
      </c>
      <c r="BL186" s="134">
        <v>0.53250999999999993</v>
      </c>
      <c r="BM186" s="135">
        <v>1.05369</v>
      </c>
      <c r="BN186" s="136">
        <v>2702147.1209599995</v>
      </c>
      <c r="BO186" s="194">
        <v>1031434.77016</v>
      </c>
      <c r="BP186" s="194">
        <v>0</v>
      </c>
      <c r="BQ186" s="136">
        <v>372075.17128000001</v>
      </c>
      <c r="BR186" s="136">
        <v>85348.577520000006</v>
      </c>
      <c r="BS186" s="136">
        <v>17850.68288</v>
      </c>
      <c r="BT186" s="136">
        <v>48531.544080000007</v>
      </c>
      <c r="BU186" s="136">
        <v>279474.75384000002</v>
      </c>
      <c r="BV186" s="136">
        <v>278359.08616000001</v>
      </c>
      <c r="BW186" s="136">
        <v>150615.13680000004</v>
      </c>
      <c r="BX186" s="136">
        <v>360360.66064000002</v>
      </c>
      <c r="BY186" s="136">
        <v>26218.190479999994</v>
      </c>
      <c r="BZ186" s="136">
        <v>51878.547119999996</v>
      </c>
      <c r="CA186" s="112">
        <v>1</v>
      </c>
      <c r="CF186" s="62" t="s">
        <v>62</v>
      </c>
    </row>
    <row r="187" spans="1:84" ht="12" customHeight="1" x14ac:dyDescent="0.25">
      <c r="A187" s="126" t="e">
        <v>#REF!</v>
      </c>
      <c r="B187" s="62" t="s">
        <v>61</v>
      </c>
      <c r="C187" s="127">
        <v>5377.9</v>
      </c>
      <c r="D187" s="141">
        <v>5377.9</v>
      </c>
      <c r="E187" s="141">
        <v>0</v>
      </c>
      <c r="F187" s="141">
        <v>1226.3</v>
      </c>
      <c r="G187" s="126" t="s">
        <v>53</v>
      </c>
      <c r="H187" s="129">
        <v>3</v>
      </c>
      <c r="I187" s="129" t="s">
        <v>21</v>
      </c>
      <c r="J187" s="131">
        <v>45.06</v>
      </c>
      <c r="K187" s="130">
        <v>5.0999999999999996</v>
      </c>
      <c r="L187" s="130">
        <v>8.6300000000000008</v>
      </c>
      <c r="M187" s="130">
        <v>13.43</v>
      </c>
      <c r="N187" s="130">
        <v>6.91</v>
      </c>
      <c r="O187" s="130">
        <v>3.15</v>
      </c>
      <c r="P187" s="130">
        <v>1.81</v>
      </c>
      <c r="Q187" s="130">
        <v>5.77</v>
      </c>
      <c r="R187" s="130">
        <v>0.26</v>
      </c>
      <c r="S187" s="132">
        <v>40</v>
      </c>
      <c r="T187" s="132">
        <v>40</v>
      </c>
      <c r="U187" s="132">
        <v>2604.04</v>
      </c>
      <c r="V187" s="130">
        <v>195.98199600000001</v>
      </c>
      <c r="W187" s="132">
        <v>42.3</v>
      </c>
      <c r="X187" s="132">
        <v>2604.04</v>
      </c>
      <c r="Y187" s="130">
        <v>7.85</v>
      </c>
      <c r="Z187" s="133">
        <v>0</v>
      </c>
      <c r="AA187" s="130">
        <v>6.73</v>
      </c>
      <c r="AB187" s="130">
        <v>10.67</v>
      </c>
      <c r="AC187" s="130">
        <v>14</v>
      </c>
      <c r="AD187" s="131">
        <v>1453969.044</v>
      </c>
      <c r="AE187" s="130">
        <v>164563.74</v>
      </c>
      <c r="AF187" s="130">
        <v>278467.66200000001</v>
      </c>
      <c r="AG187" s="130">
        <v>433351.18200000003</v>
      </c>
      <c r="AH187" s="130">
        <v>222967.734</v>
      </c>
      <c r="AI187" s="130">
        <v>101642.31</v>
      </c>
      <c r="AJ187" s="130">
        <v>58403.993999999999</v>
      </c>
      <c r="AK187" s="130">
        <v>186182.89799999999</v>
      </c>
      <c r="AL187" s="130">
        <v>8389.5239999999994</v>
      </c>
      <c r="AN187" s="134">
        <v>48.44</v>
      </c>
      <c r="AO187" s="192">
        <v>18.489999999999998</v>
      </c>
      <c r="AP187" s="193"/>
      <c r="AQ187" s="134">
        <v>6.67</v>
      </c>
      <c r="AR187" s="134">
        <v>1.53</v>
      </c>
      <c r="AS187" s="134">
        <v>0.32</v>
      </c>
      <c r="AT187" s="134">
        <v>0.87</v>
      </c>
      <c r="AU187" s="134">
        <v>5.01</v>
      </c>
      <c r="AV187" s="134">
        <v>4.99</v>
      </c>
      <c r="AW187" s="134">
        <v>2.7</v>
      </c>
      <c r="AX187" s="134">
        <v>6.46</v>
      </c>
      <c r="AY187" s="134">
        <v>0.47</v>
      </c>
      <c r="AZ187" s="135">
        <v>0.93</v>
      </c>
      <c r="BA187" s="134">
        <v>54.88252</v>
      </c>
      <c r="BB187" s="192">
        <v>20.949169999999999</v>
      </c>
      <c r="BC187" s="193">
        <v>0</v>
      </c>
      <c r="BD187" s="134">
        <v>7.5571100000000007</v>
      </c>
      <c r="BE187" s="134">
        <v>1.7334900000000002</v>
      </c>
      <c r="BF187" s="134">
        <v>0.36256000000000005</v>
      </c>
      <c r="BG187" s="134">
        <v>0.98571000000000009</v>
      </c>
      <c r="BH187" s="134">
        <v>5.6763300000000001</v>
      </c>
      <c r="BI187" s="134">
        <v>5.65367</v>
      </c>
      <c r="BJ187" s="134">
        <v>3.0591000000000004</v>
      </c>
      <c r="BK187" s="134">
        <v>7.3191800000000002</v>
      </c>
      <c r="BL187" s="134">
        <v>0.53250999999999993</v>
      </c>
      <c r="BM187" s="135">
        <v>1.05369</v>
      </c>
      <c r="BN187" s="136">
        <v>3472537.9950799993</v>
      </c>
      <c r="BO187" s="194">
        <v>1325500.1554299998</v>
      </c>
      <c r="BP187" s="194">
        <v>0</v>
      </c>
      <c r="BQ187" s="136">
        <v>478155.00468999997</v>
      </c>
      <c r="BR187" s="136">
        <v>109681.73271</v>
      </c>
      <c r="BS187" s="136">
        <v>22939.970239999999</v>
      </c>
      <c r="BT187" s="136">
        <v>62368.044090000003</v>
      </c>
      <c r="BU187" s="136">
        <v>359153.90906999994</v>
      </c>
      <c r="BV187" s="136">
        <v>357720.16092999995</v>
      </c>
      <c r="BW187" s="136">
        <v>193555.99890000004</v>
      </c>
      <c r="BX187" s="136">
        <v>463100.64921999996</v>
      </c>
      <c r="BY187" s="136">
        <v>33693.081289999987</v>
      </c>
      <c r="BZ187" s="136">
        <v>66669.288509999984</v>
      </c>
      <c r="CA187" s="112">
        <v>1</v>
      </c>
      <c r="CF187" s="62" t="s">
        <v>61</v>
      </c>
    </row>
    <row r="188" spans="1:84" ht="12" customHeight="1" x14ac:dyDescent="0.25">
      <c r="A188" s="126" t="e">
        <v>#REF!</v>
      </c>
      <c r="B188" s="62" t="s">
        <v>60</v>
      </c>
      <c r="C188" s="127">
        <v>5357</v>
      </c>
      <c r="D188" s="141">
        <v>5357</v>
      </c>
      <c r="E188" s="141">
        <v>0</v>
      </c>
      <c r="F188" s="141">
        <v>1216.7</v>
      </c>
      <c r="G188" s="126" t="s">
        <v>53</v>
      </c>
      <c r="H188" s="129">
        <v>3</v>
      </c>
      <c r="I188" s="129" t="s">
        <v>21</v>
      </c>
      <c r="J188" s="131">
        <v>45.06</v>
      </c>
      <c r="K188" s="130">
        <v>5.0999999999999996</v>
      </c>
      <c r="L188" s="130">
        <v>8.6300000000000008</v>
      </c>
      <c r="M188" s="130">
        <v>13.43</v>
      </c>
      <c r="N188" s="130">
        <v>6.91</v>
      </c>
      <c r="O188" s="130">
        <v>3.15</v>
      </c>
      <c r="P188" s="130">
        <v>1.81</v>
      </c>
      <c r="Q188" s="130">
        <v>5.77</v>
      </c>
      <c r="R188" s="130">
        <v>0.26</v>
      </c>
      <c r="S188" s="132">
        <v>40</v>
      </c>
      <c r="T188" s="132">
        <v>40</v>
      </c>
      <c r="U188" s="132">
        <v>2604.04</v>
      </c>
      <c r="V188" s="130">
        <v>195.98199600000001</v>
      </c>
      <c r="W188" s="132">
        <v>42.3</v>
      </c>
      <c r="X188" s="132">
        <v>2604.04</v>
      </c>
      <c r="Y188" s="130">
        <v>7.85</v>
      </c>
      <c r="Z188" s="133">
        <v>0</v>
      </c>
      <c r="AA188" s="130">
        <v>6.73</v>
      </c>
      <c r="AB188" s="130">
        <v>10.67</v>
      </c>
      <c r="AC188" s="130">
        <v>14</v>
      </c>
      <c r="AD188" s="131">
        <v>1448318.52</v>
      </c>
      <c r="AE188" s="130">
        <v>163924.19999999998</v>
      </c>
      <c r="AF188" s="130">
        <v>277385.46000000002</v>
      </c>
      <c r="AG188" s="130">
        <v>431667.05999999994</v>
      </c>
      <c r="AH188" s="130">
        <v>222101.22000000003</v>
      </c>
      <c r="AI188" s="130">
        <v>101247.29999999999</v>
      </c>
      <c r="AJ188" s="130">
        <v>58177.020000000004</v>
      </c>
      <c r="AK188" s="130">
        <v>185459.34</v>
      </c>
      <c r="AL188" s="130">
        <v>8356.92</v>
      </c>
      <c r="AN188" s="134">
        <v>48.44</v>
      </c>
      <c r="AO188" s="192">
        <v>18.489999999999998</v>
      </c>
      <c r="AP188" s="193"/>
      <c r="AQ188" s="134">
        <v>6.67</v>
      </c>
      <c r="AR188" s="134">
        <v>1.53</v>
      </c>
      <c r="AS188" s="134">
        <v>0.32</v>
      </c>
      <c r="AT188" s="134">
        <v>0.87</v>
      </c>
      <c r="AU188" s="134">
        <v>5.01</v>
      </c>
      <c r="AV188" s="134">
        <v>4.99</v>
      </c>
      <c r="AW188" s="134">
        <v>2.7</v>
      </c>
      <c r="AX188" s="134">
        <v>6.46</v>
      </c>
      <c r="AY188" s="134">
        <v>0.47</v>
      </c>
      <c r="AZ188" s="135">
        <v>0.93</v>
      </c>
      <c r="BA188" s="134">
        <v>54.88252</v>
      </c>
      <c r="BB188" s="192">
        <v>20.949169999999999</v>
      </c>
      <c r="BC188" s="193">
        <v>0</v>
      </c>
      <c r="BD188" s="134">
        <v>7.5571100000000007</v>
      </c>
      <c r="BE188" s="134">
        <v>1.7334900000000002</v>
      </c>
      <c r="BF188" s="134">
        <v>0.36256000000000005</v>
      </c>
      <c r="BG188" s="134">
        <v>0.98571000000000009</v>
      </c>
      <c r="BH188" s="134">
        <v>5.6763300000000001</v>
      </c>
      <c r="BI188" s="134">
        <v>5.65367</v>
      </c>
      <c r="BJ188" s="134">
        <v>3.0591000000000004</v>
      </c>
      <c r="BK188" s="134">
        <v>7.3191800000000002</v>
      </c>
      <c r="BL188" s="134">
        <v>0.53250999999999993</v>
      </c>
      <c r="BM188" s="135">
        <v>1.05369</v>
      </c>
      <c r="BN188" s="136">
        <v>3459042.7563999998</v>
      </c>
      <c r="BO188" s="194">
        <v>1320348.8968999998</v>
      </c>
      <c r="BP188" s="194">
        <v>0</v>
      </c>
      <c r="BQ188" s="136">
        <v>476296.76270000002</v>
      </c>
      <c r="BR188" s="136">
        <v>109255.47929999999</v>
      </c>
      <c r="BS188" s="136">
        <v>22850.819200000002</v>
      </c>
      <c r="BT188" s="136">
        <v>62125.664700000008</v>
      </c>
      <c r="BU188" s="136">
        <v>357758.13809999998</v>
      </c>
      <c r="BV188" s="136">
        <v>356329.96189999999</v>
      </c>
      <c r="BW188" s="136">
        <v>192803.78700000004</v>
      </c>
      <c r="BX188" s="136">
        <v>461300.91260000004</v>
      </c>
      <c r="BY188" s="136">
        <v>33562.140699999989</v>
      </c>
      <c r="BZ188" s="136">
        <v>66410.193299999999</v>
      </c>
      <c r="CA188" s="112">
        <v>1</v>
      </c>
      <c r="CF188" s="62" t="s">
        <v>60</v>
      </c>
    </row>
    <row r="189" spans="1:84" ht="12" customHeight="1" x14ac:dyDescent="0.25">
      <c r="A189" s="126" t="e">
        <v>#REF!</v>
      </c>
      <c r="B189" s="62" t="s">
        <v>59</v>
      </c>
      <c r="C189" s="127">
        <v>5375</v>
      </c>
      <c r="D189" s="141">
        <v>5375</v>
      </c>
      <c r="E189" s="141">
        <v>0</v>
      </c>
      <c r="F189" s="141">
        <v>2019.6</v>
      </c>
      <c r="G189" s="126" t="s">
        <v>53</v>
      </c>
      <c r="H189" s="129">
        <v>3</v>
      </c>
      <c r="I189" s="129" t="s">
        <v>21</v>
      </c>
      <c r="J189" s="131">
        <v>45.06</v>
      </c>
      <c r="K189" s="130">
        <v>5.0999999999999996</v>
      </c>
      <c r="L189" s="130">
        <v>8.6300000000000008</v>
      </c>
      <c r="M189" s="130">
        <v>13.43</v>
      </c>
      <c r="N189" s="130">
        <v>6.91</v>
      </c>
      <c r="O189" s="130">
        <v>3.15</v>
      </c>
      <c r="P189" s="130">
        <v>1.81</v>
      </c>
      <c r="Q189" s="130">
        <v>5.77</v>
      </c>
      <c r="R189" s="130">
        <v>0.26</v>
      </c>
      <c r="S189" s="132">
        <v>40</v>
      </c>
      <c r="T189" s="132">
        <v>40</v>
      </c>
      <c r="U189" s="132">
        <v>2604.04</v>
      </c>
      <c r="V189" s="130">
        <v>195.98199600000001</v>
      </c>
      <c r="W189" s="132">
        <v>42.3</v>
      </c>
      <c r="X189" s="132">
        <v>2604.04</v>
      </c>
      <c r="Y189" s="130">
        <v>7.85</v>
      </c>
      <c r="Z189" s="133">
        <v>0</v>
      </c>
      <c r="AA189" s="130">
        <v>6.73</v>
      </c>
      <c r="AB189" s="130">
        <v>10.67</v>
      </c>
      <c r="AC189" s="130">
        <v>14</v>
      </c>
      <c r="AD189" s="131">
        <v>1453185</v>
      </c>
      <c r="AE189" s="130">
        <v>164474.99999999997</v>
      </c>
      <c r="AF189" s="130">
        <v>278317.50000000006</v>
      </c>
      <c r="AG189" s="130">
        <v>433117.5</v>
      </c>
      <c r="AH189" s="130">
        <v>222847.5</v>
      </c>
      <c r="AI189" s="130">
        <v>101587.5</v>
      </c>
      <c r="AJ189" s="130">
        <v>58372.5</v>
      </c>
      <c r="AK189" s="130">
        <v>186082.49999999997</v>
      </c>
      <c r="AL189" s="130">
        <v>8385</v>
      </c>
      <c r="AN189" s="134">
        <v>48.44</v>
      </c>
      <c r="AO189" s="192">
        <v>18.489999999999998</v>
      </c>
      <c r="AP189" s="193"/>
      <c r="AQ189" s="134">
        <v>6.67</v>
      </c>
      <c r="AR189" s="134">
        <v>1.53</v>
      </c>
      <c r="AS189" s="134">
        <v>0.32</v>
      </c>
      <c r="AT189" s="134">
        <v>0.87</v>
      </c>
      <c r="AU189" s="134">
        <v>5.01</v>
      </c>
      <c r="AV189" s="134">
        <v>4.99</v>
      </c>
      <c r="AW189" s="134">
        <v>2.7</v>
      </c>
      <c r="AX189" s="134">
        <v>6.46</v>
      </c>
      <c r="AY189" s="134">
        <v>0.47</v>
      </c>
      <c r="AZ189" s="135">
        <v>0.93</v>
      </c>
      <c r="BA189" s="134">
        <v>54.88252</v>
      </c>
      <c r="BB189" s="192">
        <v>20.949169999999999</v>
      </c>
      <c r="BC189" s="193">
        <v>0</v>
      </c>
      <c r="BD189" s="134">
        <v>7.5571100000000007</v>
      </c>
      <c r="BE189" s="134">
        <v>1.7334900000000002</v>
      </c>
      <c r="BF189" s="134">
        <v>0.36256000000000005</v>
      </c>
      <c r="BG189" s="134">
        <v>0.98571000000000009</v>
      </c>
      <c r="BH189" s="134">
        <v>5.6763300000000001</v>
      </c>
      <c r="BI189" s="134">
        <v>5.65367</v>
      </c>
      <c r="BJ189" s="134">
        <v>3.0591000000000004</v>
      </c>
      <c r="BK189" s="134">
        <v>7.3191800000000002</v>
      </c>
      <c r="BL189" s="134">
        <v>0.53250999999999993</v>
      </c>
      <c r="BM189" s="135">
        <v>1.05369</v>
      </c>
      <c r="BN189" s="136">
        <v>3470665.45</v>
      </c>
      <c r="BO189" s="194">
        <v>1324785.3875</v>
      </c>
      <c r="BP189" s="194">
        <v>0</v>
      </c>
      <c r="BQ189" s="136">
        <v>477897.16250000003</v>
      </c>
      <c r="BR189" s="136">
        <v>109622.58749999999</v>
      </c>
      <c r="BS189" s="136">
        <v>22927.599999999999</v>
      </c>
      <c r="BT189" s="136">
        <v>62334.412500000006</v>
      </c>
      <c r="BU189" s="136">
        <v>358960.23749999999</v>
      </c>
      <c r="BV189" s="136">
        <v>357527.26250000001</v>
      </c>
      <c r="BW189" s="136">
        <v>193451.62500000003</v>
      </c>
      <c r="BX189" s="136">
        <v>462850.92499999999</v>
      </c>
      <c r="BY189" s="136">
        <v>33674.912499999991</v>
      </c>
      <c r="BZ189" s="136">
        <v>66633.337499999994</v>
      </c>
      <c r="CA189" s="112">
        <v>1</v>
      </c>
      <c r="CF189" s="62" t="s">
        <v>59</v>
      </c>
    </row>
    <row r="190" spans="1:84" ht="12" customHeight="1" x14ac:dyDescent="0.25">
      <c r="A190" s="126" t="e">
        <v>#REF!</v>
      </c>
      <c r="B190" s="62" t="s">
        <v>58</v>
      </c>
      <c r="C190" s="127">
        <v>4210.2</v>
      </c>
      <c r="D190" s="141">
        <v>4210.2</v>
      </c>
      <c r="E190" s="141">
        <v>0</v>
      </c>
      <c r="F190" s="141">
        <v>1155.4000000000001</v>
      </c>
      <c r="G190" s="126" t="s">
        <v>53</v>
      </c>
      <c r="H190" s="129">
        <v>3</v>
      </c>
      <c r="I190" s="129" t="s">
        <v>21</v>
      </c>
      <c r="J190" s="131">
        <v>45.06</v>
      </c>
      <c r="K190" s="130">
        <v>5.0999999999999996</v>
      </c>
      <c r="L190" s="130">
        <v>8.6300000000000008</v>
      </c>
      <c r="M190" s="130">
        <v>13.43</v>
      </c>
      <c r="N190" s="130">
        <v>6.91</v>
      </c>
      <c r="O190" s="130">
        <v>3.15</v>
      </c>
      <c r="P190" s="130">
        <v>1.81</v>
      </c>
      <c r="Q190" s="130">
        <v>5.77</v>
      </c>
      <c r="R190" s="130">
        <v>0.26</v>
      </c>
      <c r="S190" s="132">
        <v>40</v>
      </c>
      <c r="T190" s="132">
        <v>40</v>
      </c>
      <c r="U190" s="132">
        <v>2604.04</v>
      </c>
      <c r="V190" s="130">
        <v>195.98199600000001</v>
      </c>
      <c r="W190" s="132">
        <v>42.3</v>
      </c>
      <c r="X190" s="132">
        <v>2604.04</v>
      </c>
      <c r="Y190" s="130">
        <v>7.85</v>
      </c>
      <c r="Z190" s="133">
        <v>0</v>
      </c>
      <c r="AA190" s="130">
        <v>6.73</v>
      </c>
      <c r="AB190" s="130">
        <v>10.67</v>
      </c>
      <c r="AC190" s="130">
        <v>14</v>
      </c>
      <c r="AD190" s="131">
        <v>1138269.672</v>
      </c>
      <c r="AE190" s="130">
        <v>128832.11999999998</v>
      </c>
      <c r="AF190" s="130">
        <v>218004.15600000002</v>
      </c>
      <c r="AG190" s="130">
        <v>339257.91599999997</v>
      </c>
      <c r="AH190" s="130">
        <v>174554.89199999999</v>
      </c>
      <c r="AI190" s="130">
        <v>79572.78</v>
      </c>
      <c r="AJ190" s="130">
        <v>45722.771999999997</v>
      </c>
      <c r="AK190" s="130">
        <v>145757.12399999998</v>
      </c>
      <c r="AL190" s="130">
        <v>6567.9120000000003</v>
      </c>
      <c r="AN190" s="134">
        <v>48.44</v>
      </c>
      <c r="AO190" s="192">
        <v>18.489999999999998</v>
      </c>
      <c r="AP190" s="193"/>
      <c r="AQ190" s="134">
        <v>6.67</v>
      </c>
      <c r="AR190" s="134">
        <v>1.53</v>
      </c>
      <c r="AS190" s="134">
        <v>0.32</v>
      </c>
      <c r="AT190" s="134">
        <v>0.87</v>
      </c>
      <c r="AU190" s="134">
        <v>5.01</v>
      </c>
      <c r="AV190" s="134">
        <v>4.99</v>
      </c>
      <c r="AW190" s="134">
        <v>2.7</v>
      </c>
      <c r="AX190" s="134">
        <v>6.46</v>
      </c>
      <c r="AY190" s="134">
        <v>0.47</v>
      </c>
      <c r="AZ190" s="135">
        <v>0.93</v>
      </c>
      <c r="BA190" s="134">
        <v>54.88252</v>
      </c>
      <c r="BB190" s="192">
        <v>20.949169999999999</v>
      </c>
      <c r="BC190" s="193">
        <v>0</v>
      </c>
      <c r="BD190" s="134">
        <v>7.5571100000000007</v>
      </c>
      <c r="BE190" s="134">
        <v>1.7334900000000002</v>
      </c>
      <c r="BF190" s="134">
        <v>0.36256000000000005</v>
      </c>
      <c r="BG190" s="134">
        <v>0.98571000000000009</v>
      </c>
      <c r="BH190" s="134">
        <v>5.6763300000000001</v>
      </c>
      <c r="BI190" s="134">
        <v>5.65367</v>
      </c>
      <c r="BJ190" s="134">
        <v>3.0591000000000004</v>
      </c>
      <c r="BK190" s="134">
        <v>7.3191800000000002</v>
      </c>
      <c r="BL190" s="134">
        <v>0.53250999999999993</v>
      </c>
      <c r="BM190" s="135">
        <v>1.05369</v>
      </c>
      <c r="BN190" s="136">
        <v>2718548.0330400001</v>
      </c>
      <c r="BO190" s="194">
        <v>1037695.1513399999</v>
      </c>
      <c r="BP190" s="194">
        <v>0</v>
      </c>
      <c r="BQ190" s="136">
        <v>374333.51322000002</v>
      </c>
      <c r="BR190" s="136">
        <v>85866.607980000001</v>
      </c>
      <c r="BS190" s="136">
        <v>17959.029119999999</v>
      </c>
      <c r="BT190" s="136">
        <v>48826.110420000005</v>
      </c>
      <c r="BU190" s="136">
        <v>281171.04965999996</v>
      </c>
      <c r="BV190" s="136">
        <v>280048.61034000001</v>
      </c>
      <c r="BW190" s="136">
        <v>151529.30820000003</v>
      </c>
      <c r="BX190" s="136">
        <v>362547.90035999997</v>
      </c>
      <c r="BY190" s="136">
        <v>26377.324019999993</v>
      </c>
      <c r="BZ190" s="136">
        <v>52193.42837999999</v>
      </c>
      <c r="CA190" s="112">
        <v>1</v>
      </c>
      <c r="CF190" s="62" t="s">
        <v>58</v>
      </c>
    </row>
    <row r="191" spans="1:84" ht="12" customHeight="1" x14ac:dyDescent="0.25">
      <c r="A191" s="126" t="e">
        <v>#REF!</v>
      </c>
      <c r="B191" s="62" t="s">
        <v>57</v>
      </c>
      <c r="C191" s="127">
        <v>6338.79</v>
      </c>
      <c r="D191" s="141">
        <v>6313.5</v>
      </c>
      <c r="E191" s="141">
        <v>25.29</v>
      </c>
      <c r="F191" s="141">
        <v>1427.1</v>
      </c>
      <c r="G191" s="126" t="s">
        <v>53</v>
      </c>
      <c r="H191" s="129">
        <v>1</v>
      </c>
      <c r="I191" s="129" t="s">
        <v>21</v>
      </c>
      <c r="J191" s="131">
        <v>44.8</v>
      </c>
      <c r="K191" s="130">
        <v>5.0999999999999996</v>
      </c>
      <c r="L191" s="130">
        <v>8.6300000000000008</v>
      </c>
      <c r="M191" s="130">
        <v>13.43</v>
      </c>
      <c r="N191" s="130">
        <v>6.91</v>
      </c>
      <c r="O191" s="130">
        <v>3.15</v>
      </c>
      <c r="P191" s="130">
        <v>1.81</v>
      </c>
      <c r="Q191" s="130">
        <v>5.77</v>
      </c>
      <c r="R191" s="130">
        <v>0</v>
      </c>
      <c r="S191" s="132">
        <v>40</v>
      </c>
      <c r="T191" s="132">
        <v>40</v>
      </c>
      <c r="U191" s="132">
        <v>2604.04</v>
      </c>
      <c r="V191" s="130">
        <v>195.98199600000001</v>
      </c>
      <c r="W191" s="132">
        <v>42.3</v>
      </c>
      <c r="X191" s="132">
        <v>2604.04</v>
      </c>
      <c r="Y191" s="130">
        <v>0</v>
      </c>
      <c r="Z191" s="133">
        <v>0</v>
      </c>
      <c r="AA191" s="130">
        <v>5.05</v>
      </c>
      <c r="AB191" s="130">
        <v>10.67</v>
      </c>
      <c r="AC191" s="130">
        <v>14</v>
      </c>
      <c r="AD191" s="131">
        <v>1703866.7519999999</v>
      </c>
      <c r="AE191" s="130">
        <v>193966.97399999999</v>
      </c>
      <c r="AF191" s="130">
        <v>328222.54619999998</v>
      </c>
      <c r="AG191" s="130">
        <v>510779.69819999998</v>
      </c>
      <c r="AH191" s="130">
        <v>262806.23340000003</v>
      </c>
      <c r="AI191" s="130">
        <v>119803.13099999999</v>
      </c>
      <c r="AJ191" s="130">
        <v>68839.259399999995</v>
      </c>
      <c r="AK191" s="130">
        <v>219448.90979999999</v>
      </c>
      <c r="AL191" s="130">
        <v>0</v>
      </c>
      <c r="AN191" s="134">
        <v>48.16</v>
      </c>
      <c r="AO191" s="192">
        <v>18.649999999999999</v>
      </c>
      <c r="AP191" s="193"/>
      <c r="AQ191" s="134">
        <v>7.16</v>
      </c>
      <c r="AR191" s="134">
        <v>1.53</v>
      </c>
      <c r="AS191" s="134">
        <v>0.32</v>
      </c>
      <c r="AT191" s="134">
        <v>0.87</v>
      </c>
      <c r="AU191" s="134">
        <v>5.01</v>
      </c>
      <c r="AV191" s="134">
        <v>4.99</v>
      </c>
      <c r="AW191" s="134">
        <v>2.7</v>
      </c>
      <c r="AX191" s="134">
        <v>6.46</v>
      </c>
      <c r="AY191" s="134">
        <v>0.47</v>
      </c>
      <c r="AZ191" s="135">
        <v>0</v>
      </c>
      <c r="BA191" s="134">
        <v>54.565279999999994</v>
      </c>
      <c r="BB191" s="192">
        <v>21.130449999999996</v>
      </c>
      <c r="BC191" s="193">
        <v>0</v>
      </c>
      <c r="BD191" s="134">
        <v>8.1122800000000002</v>
      </c>
      <c r="BE191" s="134">
        <v>1.7334900000000002</v>
      </c>
      <c r="BF191" s="134">
        <v>0.36255999999999999</v>
      </c>
      <c r="BG191" s="134">
        <v>0.98570999999999998</v>
      </c>
      <c r="BH191" s="134">
        <v>5.6763299999999992</v>
      </c>
      <c r="BI191" s="134">
        <v>5.6536700000000009</v>
      </c>
      <c r="BJ191" s="134">
        <v>3.0591000000000004</v>
      </c>
      <c r="BK191" s="134">
        <v>7.3191800000000002</v>
      </c>
      <c r="BL191" s="134">
        <v>0.53250999999999993</v>
      </c>
      <c r="BM191" s="135">
        <v>0</v>
      </c>
      <c r="BN191" s="136">
        <v>4069330.7649119999</v>
      </c>
      <c r="BO191" s="194">
        <v>1575851.7185549999</v>
      </c>
      <c r="BP191" s="194">
        <v>0</v>
      </c>
      <c r="BQ191" s="136">
        <v>604991.86621200002</v>
      </c>
      <c r="BR191" s="136">
        <v>129278.988171</v>
      </c>
      <c r="BS191" s="136">
        <v>27038.742623999999</v>
      </c>
      <c r="BT191" s="136">
        <v>73511.581508999996</v>
      </c>
      <c r="BU191" s="136">
        <v>423325.31420699996</v>
      </c>
      <c r="BV191" s="136">
        <v>421635.39279300009</v>
      </c>
      <c r="BW191" s="136">
        <v>228139.39089000004</v>
      </c>
      <c r="BX191" s="136">
        <v>545844.61672200006</v>
      </c>
      <c r="BY191" s="136">
        <v>39713.153228999989</v>
      </c>
      <c r="BZ191" s="136">
        <v>0</v>
      </c>
      <c r="CA191" s="112">
        <v>1</v>
      </c>
      <c r="CF191" s="62" t="s">
        <v>57</v>
      </c>
    </row>
    <row r="192" spans="1:84" ht="12" customHeight="1" x14ac:dyDescent="0.25">
      <c r="A192" s="126" t="e">
        <v>#REF!</v>
      </c>
      <c r="B192" s="62" t="s">
        <v>56</v>
      </c>
      <c r="C192" s="127">
        <v>28921.599999999984</v>
      </c>
      <c r="D192" s="141">
        <v>23865.599999999984</v>
      </c>
      <c r="E192" s="141">
        <v>5056</v>
      </c>
      <c r="F192" s="141">
        <v>5071.5</v>
      </c>
      <c r="G192" s="126" t="s">
        <v>53</v>
      </c>
      <c r="H192" s="129">
        <v>1</v>
      </c>
      <c r="I192" s="129" t="s">
        <v>8</v>
      </c>
      <c r="J192" s="142">
        <v>36.54</v>
      </c>
      <c r="K192" s="130">
        <v>4.03</v>
      </c>
      <c r="L192" s="130">
        <v>7</v>
      </c>
      <c r="M192" s="130">
        <v>11</v>
      </c>
      <c r="N192" s="130">
        <v>5.4</v>
      </c>
      <c r="O192" s="130">
        <v>2.67</v>
      </c>
      <c r="P192" s="130">
        <v>1.54</v>
      </c>
      <c r="Q192" s="130">
        <v>4.9000000000000004</v>
      </c>
      <c r="R192" s="130">
        <v>0</v>
      </c>
      <c r="S192" s="132">
        <v>40</v>
      </c>
      <c r="T192" s="132">
        <v>40</v>
      </c>
      <c r="U192" s="132">
        <v>2604.04</v>
      </c>
      <c r="V192" s="130">
        <v>195.98199600000001</v>
      </c>
      <c r="W192" s="132">
        <v>42.3</v>
      </c>
      <c r="X192" s="132">
        <v>2604.04</v>
      </c>
      <c r="Y192" s="130">
        <v>0</v>
      </c>
      <c r="Z192" s="133">
        <v>0</v>
      </c>
      <c r="AA192" s="130">
        <v>5.05</v>
      </c>
      <c r="AB192" s="130">
        <v>10.67</v>
      </c>
      <c r="AC192" s="130">
        <v>14</v>
      </c>
      <c r="AD192" s="131">
        <v>6340771.583999997</v>
      </c>
      <c r="AE192" s="130">
        <v>699324.28799999959</v>
      </c>
      <c r="AF192" s="130">
        <v>1214707.1999999993</v>
      </c>
      <c r="AG192" s="130">
        <v>1908825.5999999987</v>
      </c>
      <c r="AH192" s="130">
        <v>937059.83999999962</v>
      </c>
      <c r="AI192" s="130">
        <v>463324.03199999977</v>
      </c>
      <c r="AJ192" s="130">
        <v>267235.58399999986</v>
      </c>
      <c r="AK192" s="130">
        <v>850295.03999999957</v>
      </c>
      <c r="AL192" s="130">
        <v>0</v>
      </c>
      <c r="AN192" s="134">
        <v>48.16</v>
      </c>
      <c r="AO192" s="192">
        <v>18.649999999999999</v>
      </c>
      <c r="AP192" s="193"/>
      <c r="AQ192" s="134">
        <v>7.16</v>
      </c>
      <c r="AR192" s="134">
        <v>1.53</v>
      </c>
      <c r="AS192" s="134">
        <v>0.32</v>
      </c>
      <c r="AT192" s="134">
        <v>0.87</v>
      </c>
      <c r="AU192" s="134">
        <v>5.01</v>
      </c>
      <c r="AV192" s="134">
        <v>4.99</v>
      </c>
      <c r="AW192" s="134">
        <v>2.7</v>
      </c>
      <c r="AX192" s="134">
        <v>6.46</v>
      </c>
      <c r="AY192" s="134">
        <v>0.47</v>
      </c>
      <c r="AZ192" s="135">
        <v>0</v>
      </c>
      <c r="BA192" s="134">
        <v>54.565279999999994</v>
      </c>
      <c r="BB192" s="192">
        <v>21.130449999999996</v>
      </c>
      <c r="BC192" s="193">
        <v>0</v>
      </c>
      <c r="BD192" s="134">
        <v>8.1122800000000002</v>
      </c>
      <c r="BE192" s="134">
        <v>1.7334900000000002</v>
      </c>
      <c r="BF192" s="134">
        <v>0.36255999999999999</v>
      </c>
      <c r="BG192" s="134">
        <v>0.98570999999999998</v>
      </c>
      <c r="BH192" s="134">
        <v>5.6763299999999992</v>
      </c>
      <c r="BI192" s="134">
        <v>5.6536700000000009</v>
      </c>
      <c r="BJ192" s="134">
        <v>3.0591000000000004</v>
      </c>
      <c r="BK192" s="134">
        <v>7.3191800000000002</v>
      </c>
      <c r="BL192" s="134">
        <v>0.53250999999999993</v>
      </c>
      <c r="BM192" s="135">
        <v>0</v>
      </c>
      <c r="BN192" s="136">
        <v>18566880.532479987</v>
      </c>
      <c r="BO192" s="194">
        <v>7190039.9071999956</v>
      </c>
      <c r="BP192" s="194">
        <v>0</v>
      </c>
      <c r="BQ192" s="136">
        <v>2760358.4844799987</v>
      </c>
      <c r="BR192" s="136">
        <v>589853.13983999961</v>
      </c>
      <c r="BS192" s="136">
        <v>123367.97695999993</v>
      </c>
      <c r="BT192" s="136">
        <v>335406.68735999981</v>
      </c>
      <c r="BU192" s="136">
        <v>1931479.8892799988</v>
      </c>
      <c r="BV192" s="136">
        <v>1923769.3907199993</v>
      </c>
      <c r="BW192" s="136">
        <v>1040917.3055999996</v>
      </c>
      <c r="BX192" s="136">
        <v>2490491.0348799988</v>
      </c>
      <c r="BY192" s="136">
        <v>181196.71615999987</v>
      </c>
      <c r="BZ192" s="136">
        <v>0</v>
      </c>
      <c r="CA192" s="112">
        <v>1</v>
      </c>
      <c r="CF192" s="62" t="s">
        <v>56</v>
      </c>
    </row>
    <row r="193" spans="1:84" ht="12" customHeight="1" x14ac:dyDescent="0.25">
      <c r="A193" s="126" t="e">
        <v>#REF!</v>
      </c>
      <c r="B193" s="62" t="s">
        <v>55</v>
      </c>
      <c r="C193" s="127">
        <v>3534.12</v>
      </c>
      <c r="D193" s="141">
        <v>3534.12</v>
      </c>
      <c r="E193" s="141">
        <v>0</v>
      </c>
      <c r="F193" s="141">
        <v>596</v>
      </c>
      <c r="G193" s="126" t="s">
        <v>53</v>
      </c>
      <c r="H193" s="129">
        <v>7</v>
      </c>
      <c r="I193" s="129" t="s">
        <v>21</v>
      </c>
      <c r="J193" s="131">
        <v>31</v>
      </c>
      <c r="K193" s="130">
        <v>5.0999999999999996</v>
      </c>
      <c r="L193" s="130">
        <v>6.59</v>
      </c>
      <c r="M193" s="130">
        <v>8.98</v>
      </c>
      <c r="N193" s="130">
        <v>6.92</v>
      </c>
      <c r="O193" s="130">
        <v>3.15</v>
      </c>
      <c r="P193" s="130">
        <v>0</v>
      </c>
      <c r="Q193" s="130">
        <v>0</v>
      </c>
      <c r="R193" s="130">
        <v>0.26</v>
      </c>
      <c r="S193" s="132">
        <v>40</v>
      </c>
      <c r="T193" s="132">
        <v>40</v>
      </c>
      <c r="U193" s="132">
        <v>2604.04</v>
      </c>
      <c r="V193" s="130">
        <v>195.98199600000001</v>
      </c>
      <c r="W193" s="132">
        <v>42.3</v>
      </c>
      <c r="X193" s="132">
        <v>2604.04</v>
      </c>
      <c r="Y193" s="130">
        <v>7.85</v>
      </c>
      <c r="Z193" s="133">
        <v>0</v>
      </c>
      <c r="AA193" s="130">
        <v>6.73</v>
      </c>
      <c r="AB193" s="130">
        <v>10.67</v>
      </c>
      <c r="AC193" s="130">
        <v>14</v>
      </c>
      <c r="AD193" s="131">
        <v>657346.32000000007</v>
      </c>
      <c r="AE193" s="130">
        <v>108144.07199999999</v>
      </c>
      <c r="AF193" s="130">
        <v>139739.1048</v>
      </c>
      <c r="AG193" s="130">
        <v>190418.38560000001</v>
      </c>
      <c r="AH193" s="130">
        <v>146736.66239999997</v>
      </c>
      <c r="AI193" s="130">
        <v>66794.867999999988</v>
      </c>
      <c r="AJ193" s="130">
        <v>0</v>
      </c>
      <c r="AK193" s="130">
        <v>0</v>
      </c>
      <c r="AL193" s="130">
        <v>5513.2272000000003</v>
      </c>
      <c r="AN193" s="134">
        <v>33.17</v>
      </c>
      <c r="AO193" s="192">
        <v>13.89</v>
      </c>
      <c r="AP193" s="193"/>
      <c r="AQ193" s="134">
        <v>5.9</v>
      </c>
      <c r="AR193" s="134">
        <v>1.53</v>
      </c>
      <c r="AS193" s="134">
        <v>0.32</v>
      </c>
      <c r="AT193" s="134">
        <v>0.6</v>
      </c>
      <c r="AU193" s="134">
        <v>5.01</v>
      </c>
      <c r="AV193" s="134">
        <v>4.99</v>
      </c>
      <c r="AW193" s="134">
        <v>0</v>
      </c>
      <c r="AX193" s="134">
        <v>0</v>
      </c>
      <c r="AY193" s="134">
        <v>0</v>
      </c>
      <c r="AZ193" s="135">
        <v>0.93</v>
      </c>
      <c r="BA193" s="134">
        <v>37.581610000000005</v>
      </c>
      <c r="BB193" s="192">
        <v>15.737370000000004</v>
      </c>
      <c r="BC193" s="193">
        <v>0</v>
      </c>
      <c r="BD193" s="134">
        <v>6.6847000000000012</v>
      </c>
      <c r="BE193" s="134">
        <v>1.7334900000000002</v>
      </c>
      <c r="BF193" s="134">
        <v>0.36256000000000005</v>
      </c>
      <c r="BG193" s="134">
        <v>0.67980000000000007</v>
      </c>
      <c r="BH193" s="134">
        <v>5.6763300000000001</v>
      </c>
      <c r="BI193" s="134">
        <v>5.65367</v>
      </c>
      <c r="BJ193" s="134">
        <v>0</v>
      </c>
      <c r="BK193" s="134">
        <v>0</v>
      </c>
      <c r="BL193" s="134">
        <v>0</v>
      </c>
      <c r="BM193" s="135">
        <v>1.0536900000000002</v>
      </c>
      <c r="BN193" s="136">
        <v>1562632.7161320001</v>
      </c>
      <c r="BO193" s="194">
        <v>654355.39424400008</v>
      </c>
      <c r="BP193" s="194">
        <v>0</v>
      </c>
      <c r="BQ193" s="136">
        <v>277947.93564000004</v>
      </c>
      <c r="BR193" s="136">
        <v>72078.023988000001</v>
      </c>
      <c r="BS193" s="136">
        <v>15075.142271999999</v>
      </c>
      <c r="BT193" s="136">
        <v>28265.891760000002</v>
      </c>
      <c r="BU193" s="136">
        <v>236020.19619599998</v>
      </c>
      <c r="BV193" s="136">
        <v>235077.99980399999</v>
      </c>
      <c r="BW193" s="136">
        <v>0</v>
      </c>
      <c r="BX193" s="136">
        <v>0</v>
      </c>
      <c r="BY193" s="136">
        <v>0</v>
      </c>
      <c r="BZ193" s="136">
        <v>43812.132228000009</v>
      </c>
      <c r="CA193" s="112">
        <v>1</v>
      </c>
      <c r="CF193" s="62" t="s">
        <v>55</v>
      </c>
    </row>
    <row r="194" spans="1:84" ht="12" customHeight="1" x14ac:dyDescent="0.25">
      <c r="A194" s="126" t="e">
        <v>#REF!</v>
      </c>
      <c r="B194" s="62" t="s">
        <v>54</v>
      </c>
      <c r="C194" s="127">
        <v>7052.6</v>
      </c>
      <c r="D194" s="141">
        <v>6966.3</v>
      </c>
      <c r="E194" s="141">
        <v>86.3</v>
      </c>
      <c r="F194" s="141">
        <v>638</v>
      </c>
      <c r="G194" s="126" t="s">
        <v>53</v>
      </c>
      <c r="H194" s="129">
        <v>7</v>
      </c>
      <c r="I194" s="129" t="s">
        <v>21</v>
      </c>
      <c r="J194" s="131">
        <v>31</v>
      </c>
      <c r="K194" s="130">
        <v>5.0999999999999996</v>
      </c>
      <c r="L194" s="130">
        <v>6.59</v>
      </c>
      <c r="M194" s="130">
        <v>8.98</v>
      </c>
      <c r="N194" s="130">
        <v>6.92</v>
      </c>
      <c r="O194" s="130">
        <v>3.15</v>
      </c>
      <c r="P194" s="130">
        <v>0</v>
      </c>
      <c r="Q194" s="130">
        <v>0</v>
      </c>
      <c r="R194" s="130">
        <v>0.26</v>
      </c>
      <c r="S194" s="132">
        <v>40</v>
      </c>
      <c r="T194" s="132">
        <v>40</v>
      </c>
      <c r="U194" s="132">
        <v>2604.04</v>
      </c>
      <c r="V194" s="130">
        <v>195.98199600000001</v>
      </c>
      <c r="W194" s="132">
        <v>42.3</v>
      </c>
      <c r="X194" s="132">
        <v>2604.04</v>
      </c>
      <c r="Y194" s="130">
        <v>7.85</v>
      </c>
      <c r="Z194" s="133">
        <v>0</v>
      </c>
      <c r="AA194" s="130">
        <v>6.73</v>
      </c>
      <c r="AB194" s="130">
        <v>10.67</v>
      </c>
      <c r="AC194" s="130">
        <v>14</v>
      </c>
      <c r="AD194" s="131">
        <v>1311783.6000000001</v>
      </c>
      <c r="AE194" s="130">
        <v>215809.56</v>
      </c>
      <c r="AF194" s="130">
        <v>278859.804</v>
      </c>
      <c r="AG194" s="130">
        <v>379994.08800000005</v>
      </c>
      <c r="AH194" s="130">
        <v>292823.95200000005</v>
      </c>
      <c r="AI194" s="130">
        <v>133294.14000000001</v>
      </c>
      <c r="AJ194" s="130">
        <v>0</v>
      </c>
      <c r="AK194" s="130">
        <v>0</v>
      </c>
      <c r="AL194" s="130">
        <v>11002.056</v>
      </c>
      <c r="AN194" s="134">
        <v>33.17</v>
      </c>
      <c r="AO194" s="192">
        <v>13.89</v>
      </c>
      <c r="AP194" s="193"/>
      <c r="AQ194" s="134">
        <v>5.9</v>
      </c>
      <c r="AR194" s="134">
        <v>1.53</v>
      </c>
      <c r="AS194" s="134">
        <v>0.32</v>
      </c>
      <c r="AT194" s="134">
        <v>0.6</v>
      </c>
      <c r="AU194" s="134">
        <v>5.01</v>
      </c>
      <c r="AV194" s="134">
        <v>4.99</v>
      </c>
      <c r="AW194" s="134">
        <v>0</v>
      </c>
      <c r="AX194" s="134">
        <v>0</v>
      </c>
      <c r="AY194" s="134">
        <v>0</v>
      </c>
      <c r="AZ194" s="135">
        <v>0.93</v>
      </c>
      <c r="BA194" s="134">
        <v>37.581610000000005</v>
      </c>
      <c r="BB194" s="192">
        <v>15.737370000000004</v>
      </c>
      <c r="BC194" s="193">
        <v>0</v>
      </c>
      <c r="BD194" s="134">
        <v>6.6847000000000012</v>
      </c>
      <c r="BE194" s="134">
        <v>1.7334900000000002</v>
      </c>
      <c r="BF194" s="134">
        <v>0.36256000000000005</v>
      </c>
      <c r="BG194" s="134">
        <v>0.67980000000000007</v>
      </c>
      <c r="BH194" s="134">
        <v>5.6763300000000001</v>
      </c>
      <c r="BI194" s="134">
        <v>5.65367</v>
      </c>
      <c r="BJ194" s="134">
        <v>0</v>
      </c>
      <c r="BK194" s="134">
        <v>0</v>
      </c>
      <c r="BL194" s="134">
        <v>0</v>
      </c>
      <c r="BM194" s="135">
        <v>1.0536900000000002</v>
      </c>
      <c r="BN194" s="136">
        <v>3118350.1108600004</v>
      </c>
      <c r="BO194" s="194">
        <v>1305814.9846200005</v>
      </c>
      <c r="BP194" s="194">
        <v>0</v>
      </c>
      <c r="BQ194" s="136">
        <v>554665.83220000006</v>
      </c>
      <c r="BR194" s="136">
        <v>143837.07174000001</v>
      </c>
      <c r="BS194" s="136">
        <v>30083.570560000004</v>
      </c>
      <c r="BT194" s="136">
        <v>56406.694800000012</v>
      </c>
      <c r="BU194" s="136">
        <v>470995.90158000001</v>
      </c>
      <c r="BV194" s="136">
        <v>469115.67842000001</v>
      </c>
      <c r="BW194" s="136">
        <v>0</v>
      </c>
      <c r="BX194" s="136">
        <v>0</v>
      </c>
      <c r="BY194" s="136">
        <v>0</v>
      </c>
      <c r="BZ194" s="136">
        <v>87430.376940000016</v>
      </c>
      <c r="CA194" s="112">
        <v>1</v>
      </c>
      <c r="CF194" s="62" t="s">
        <v>54</v>
      </c>
    </row>
    <row r="195" spans="1:84" ht="12" customHeight="1" x14ac:dyDescent="0.25">
      <c r="A195" s="126" t="e">
        <v>#REF!</v>
      </c>
      <c r="B195" s="62" t="s">
        <v>52</v>
      </c>
      <c r="C195" s="127">
        <v>3498.85</v>
      </c>
      <c r="D195" s="141">
        <v>3498.85</v>
      </c>
      <c r="E195" s="141">
        <v>0</v>
      </c>
      <c r="F195" s="141">
        <v>300.8</v>
      </c>
      <c r="G195" s="126" t="s">
        <v>44</v>
      </c>
      <c r="H195" s="129">
        <v>7</v>
      </c>
      <c r="I195" s="129" t="s">
        <v>21</v>
      </c>
      <c r="J195" s="131">
        <v>31</v>
      </c>
      <c r="K195" s="130">
        <v>5.0999999999999996</v>
      </c>
      <c r="L195" s="130">
        <v>6.59</v>
      </c>
      <c r="M195" s="130">
        <v>8.98</v>
      </c>
      <c r="N195" s="130">
        <v>6.92</v>
      </c>
      <c r="O195" s="130">
        <v>3.15</v>
      </c>
      <c r="P195" s="130">
        <v>0</v>
      </c>
      <c r="Q195" s="130">
        <v>0</v>
      </c>
      <c r="R195" s="130">
        <v>0.26</v>
      </c>
      <c r="S195" s="132">
        <v>40</v>
      </c>
      <c r="T195" s="132">
        <v>40</v>
      </c>
      <c r="U195" s="132">
        <v>2604.04</v>
      </c>
      <c r="V195" s="130">
        <v>195.98199600000001</v>
      </c>
      <c r="W195" s="132">
        <v>42.3</v>
      </c>
      <c r="X195" s="132">
        <v>2604.04</v>
      </c>
      <c r="Y195" s="130">
        <v>7.85</v>
      </c>
      <c r="Z195" s="133">
        <v>0</v>
      </c>
      <c r="AA195" s="130">
        <v>6.73</v>
      </c>
      <c r="AB195" s="130">
        <v>10.67</v>
      </c>
      <c r="AC195" s="130">
        <v>14</v>
      </c>
      <c r="AD195" s="131">
        <v>650786.1</v>
      </c>
      <c r="AE195" s="130">
        <v>107064.81</v>
      </c>
      <c r="AF195" s="130">
        <v>138344.52900000001</v>
      </c>
      <c r="AG195" s="130">
        <v>188518.038</v>
      </c>
      <c r="AH195" s="130">
        <v>145272.25199999998</v>
      </c>
      <c r="AI195" s="130">
        <v>66128.264999999985</v>
      </c>
      <c r="AJ195" s="130">
        <v>0</v>
      </c>
      <c r="AK195" s="130">
        <v>0</v>
      </c>
      <c r="AL195" s="130">
        <v>5458.2060000000001</v>
      </c>
      <c r="AN195" s="134">
        <v>33.17</v>
      </c>
      <c r="AO195" s="192">
        <v>13.89</v>
      </c>
      <c r="AP195" s="193"/>
      <c r="AQ195" s="134">
        <v>5.9</v>
      </c>
      <c r="AR195" s="134">
        <v>1.53</v>
      </c>
      <c r="AS195" s="134">
        <v>0.32</v>
      </c>
      <c r="AT195" s="134">
        <v>0.6</v>
      </c>
      <c r="AU195" s="134">
        <v>5.01</v>
      </c>
      <c r="AV195" s="134">
        <v>4.99</v>
      </c>
      <c r="AW195" s="134">
        <v>0</v>
      </c>
      <c r="AX195" s="134">
        <v>0</v>
      </c>
      <c r="AY195" s="134">
        <v>0</v>
      </c>
      <c r="AZ195" s="135">
        <v>0.93</v>
      </c>
      <c r="BA195" s="134">
        <v>37.581610000000005</v>
      </c>
      <c r="BB195" s="192">
        <v>15.737370000000004</v>
      </c>
      <c r="BC195" s="193">
        <v>0</v>
      </c>
      <c r="BD195" s="134">
        <v>6.6847000000000012</v>
      </c>
      <c r="BE195" s="134">
        <v>1.7334900000000002</v>
      </c>
      <c r="BF195" s="134">
        <v>0.36256000000000005</v>
      </c>
      <c r="BG195" s="134">
        <v>0.67980000000000007</v>
      </c>
      <c r="BH195" s="134">
        <v>5.6763300000000001</v>
      </c>
      <c r="BI195" s="134">
        <v>5.65367</v>
      </c>
      <c r="BJ195" s="134">
        <v>0</v>
      </c>
      <c r="BK195" s="134">
        <v>0</v>
      </c>
      <c r="BL195" s="134">
        <v>0</v>
      </c>
      <c r="BM195" s="135">
        <v>1.0536900000000002</v>
      </c>
      <c r="BN195" s="136">
        <v>1547037.8704850003</v>
      </c>
      <c r="BO195" s="194">
        <v>647825.02324500016</v>
      </c>
      <c r="BP195" s="194">
        <v>0</v>
      </c>
      <c r="BQ195" s="136">
        <v>275174.05595000001</v>
      </c>
      <c r="BR195" s="136">
        <v>71358.695865000002</v>
      </c>
      <c r="BS195" s="136">
        <v>14924.69456</v>
      </c>
      <c r="BT195" s="136">
        <v>27983.802300000003</v>
      </c>
      <c r="BU195" s="136">
        <v>233664.74920499997</v>
      </c>
      <c r="BV195" s="136">
        <v>232731.95579499999</v>
      </c>
      <c r="BW195" s="136">
        <v>0</v>
      </c>
      <c r="BX195" s="136">
        <v>0</v>
      </c>
      <c r="BY195" s="136">
        <v>0</v>
      </c>
      <c r="BZ195" s="136">
        <v>43374.893565000006</v>
      </c>
      <c r="CA195" s="112">
        <v>1</v>
      </c>
      <c r="CF195" s="62" t="s">
        <v>52</v>
      </c>
    </row>
    <row r="196" spans="1:84" ht="12" customHeight="1" x14ac:dyDescent="0.25">
      <c r="A196" s="126" t="e">
        <v>#REF!</v>
      </c>
      <c r="B196" s="62" t="s">
        <v>51</v>
      </c>
      <c r="C196" s="127">
        <v>3501.4</v>
      </c>
      <c r="D196" s="141">
        <v>3501.4</v>
      </c>
      <c r="E196" s="141">
        <v>0</v>
      </c>
      <c r="F196" s="141">
        <v>300</v>
      </c>
      <c r="G196" s="126" t="s">
        <v>44</v>
      </c>
      <c r="H196" s="129">
        <v>7</v>
      </c>
      <c r="I196" s="129" t="s">
        <v>21</v>
      </c>
      <c r="J196" s="131">
        <v>31</v>
      </c>
      <c r="K196" s="130">
        <v>5.0999999999999996</v>
      </c>
      <c r="L196" s="130">
        <v>6.59</v>
      </c>
      <c r="M196" s="130">
        <v>8.98</v>
      </c>
      <c r="N196" s="130">
        <v>6.92</v>
      </c>
      <c r="O196" s="130">
        <v>3.15</v>
      </c>
      <c r="P196" s="130">
        <v>0</v>
      </c>
      <c r="Q196" s="130">
        <v>0</v>
      </c>
      <c r="R196" s="130">
        <v>0.26</v>
      </c>
      <c r="S196" s="132">
        <v>40</v>
      </c>
      <c r="T196" s="132">
        <v>40</v>
      </c>
      <c r="U196" s="132">
        <v>2604.04</v>
      </c>
      <c r="V196" s="130">
        <v>195.98199600000001</v>
      </c>
      <c r="W196" s="132">
        <v>42.3</v>
      </c>
      <c r="X196" s="132">
        <v>2604.04</v>
      </c>
      <c r="Y196" s="130">
        <v>7.85</v>
      </c>
      <c r="Z196" s="133">
        <v>0</v>
      </c>
      <c r="AA196" s="130">
        <v>6.73</v>
      </c>
      <c r="AB196" s="130">
        <v>10.67</v>
      </c>
      <c r="AC196" s="130">
        <v>14</v>
      </c>
      <c r="AD196" s="131">
        <v>651260.4</v>
      </c>
      <c r="AE196" s="130">
        <v>107142.84</v>
      </c>
      <c r="AF196" s="130">
        <v>138445.356</v>
      </c>
      <c r="AG196" s="130">
        <v>188655.43200000003</v>
      </c>
      <c r="AH196" s="130">
        <v>145378.12800000003</v>
      </c>
      <c r="AI196" s="130">
        <v>66176.459999999992</v>
      </c>
      <c r="AJ196" s="130">
        <v>0</v>
      </c>
      <c r="AK196" s="130">
        <v>0</v>
      </c>
      <c r="AL196" s="130">
        <v>5462.1840000000002</v>
      </c>
      <c r="AN196" s="134">
        <v>33.17</v>
      </c>
      <c r="AO196" s="192">
        <v>13.89</v>
      </c>
      <c r="AP196" s="193"/>
      <c r="AQ196" s="134">
        <v>5.9</v>
      </c>
      <c r="AR196" s="134">
        <v>1.53</v>
      </c>
      <c r="AS196" s="134">
        <v>0.32</v>
      </c>
      <c r="AT196" s="134">
        <v>0.6</v>
      </c>
      <c r="AU196" s="134">
        <v>5.01</v>
      </c>
      <c r="AV196" s="134">
        <v>4.99</v>
      </c>
      <c r="AW196" s="134">
        <v>0</v>
      </c>
      <c r="AX196" s="134">
        <v>0</v>
      </c>
      <c r="AY196" s="134">
        <v>0</v>
      </c>
      <c r="AZ196" s="135">
        <v>0.93</v>
      </c>
      <c r="BA196" s="134">
        <v>37.581610000000005</v>
      </c>
      <c r="BB196" s="192">
        <v>15.737370000000004</v>
      </c>
      <c r="BC196" s="193">
        <v>0</v>
      </c>
      <c r="BD196" s="134">
        <v>6.6847000000000012</v>
      </c>
      <c r="BE196" s="134">
        <v>1.7334900000000002</v>
      </c>
      <c r="BF196" s="134">
        <v>0.36256000000000005</v>
      </c>
      <c r="BG196" s="134">
        <v>0.67980000000000007</v>
      </c>
      <c r="BH196" s="134">
        <v>5.6763300000000001</v>
      </c>
      <c r="BI196" s="134">
        <v>5.65367</v>
      </c>
      <c r="BJ196" s="134">
        <v>0</v>
      </c>
      <c r="BK196" s="134">
        <v>0</v>
      </c>
      <c r="BL196" s="134">
        <v>0</v>
      </c>
      <c r="BM196" s="135">
        <v>1.0536900000000002</v>
      </c>
      <c r="BN196" s="136">
        <v>1548165.3685400002</v>
      </c>
      <c r="BO196" s="194">
        <v>648297.16518000013</v>
      </c>
      <c r="BP196" s="194">
        <v>0</v>
      </c>
      <c r="BQ196" s="136">
        <v>275374.60580000002</v>
      </c>
      <c r="BR196" s="136">
        <v>71410.702860000005</v>
      </c>
      <c r="BS196" s="136">
        <v>14935.571840000001</v>
      </c>
      <c r="BT196" s="136">
        <v>28004.197200000006</v>
      </c>
      <c r="BU196" s="136">
        <v>233835.04662000001</v>
      </c>
      <c r="BV196" s="136">
        <v>232901.57338000002</v>
      </c>
      <c r="BW196" s="136">
        <v>0</v>
      </c>
      <c r="BX196" s="136">
        <v>0</v>
      </c>
      <c r="BY196" s="136">
        <v>0</v>
      </c>
      <c r="BZ196" s="136">
        <v>43406.50566000001</v>
      </c>
      <c r="CA196" s="112">
        <v>1</v>
      </c>
      <c r="CF196" s="62" t="s">
        <v>51</v>
      </c>
    </row>
    <row r="197" spans="1:84" ht="12" customHeight="1" x14ac:dyDescent="0.25">
      <c r="A197" s="126" t="e">
        <v>#REF!</v>
      </c>
      <c r="B197" s="62" t="s">
        <v>50</v>
      </c>
      <c r="C197" s="127">
        <v>3514.1</v>
      </c>
      <c r="D197" s="141">
        <v>3514.1</v>
      </c>
      <c r="E197" s="141">
        <v>0</v>
      </c>
      <c r="F197" s="141">
        <v>299.7</v>
      </c>
      <c r="G197" s="126" t="s">
        <v>44</v>
      </c>
      <c r="H197" s="129">
        <v>7</v>
      </c>
      <c r="I197" s="129" t="s">
        <v>21</v>
      </c>
      <c r="J197" s="131">
        <v>31</v>
      </c>
      <c r="K197" s="130">
        <v>5.0999999999999996</v>
      </c>
      <c r="L197" s="130">
        <v>6.59</v>
      </c>
      <c r="M197" s="130">
        <v>8.98</v>
      </c>
      <c r="N197" s="130">
        <v>6.92</v>
      </c>
      <c r="O197" s="130">
        <v>3.15</v>
      </c>
      <c r="P197" s="130">
        <v>0</v>
      </c>
      <c r="Q197" s="130">
        <v>0</v>
      </c>
      <c r="R197" s="130">
        <v>0.26</v>
      </c>
      <c r="S197" s="132">
        <v>40</v>
      </c>
      <c r="T197" s="132">
        <v>40</v>
      </c>
      <c r="U197" s="132">
        <v>2604.04</v>
      </c>
      <c r="V197" s="130">
        <v>195.98199600000001</v>
      </c>
      <c r="W197" s="132">
        <v>42.3</v>
      </c>
      <c r="X197" s="132">
        <v>2604.04</v>
      </c>
      <c r="Y197" s="130">
        <v>7.85</v>
      </c>
      <c r="Z197" s="133">
        <v>0</v>
      </c>
      <c r="AA197" s="130">
        <v>6.73</v>
      </c>
      <c r="AB197" s="130">
        <v>10.67</v>
      </c>
      <c r="AC197" s="130">
        <v>14</v>
      </c>
      <c r="AD197" s="131">
        <v>653622.6</v>
      </c>
      <c r="AE197" s="130">
        <v>107531.45999999999</v>
      </c>
      <c r="AF197" s="130">
        <v>138947.514</v>
      </c>
      <c r="AG197" s="130">
        <v>189339.70800000001</v>
      </c>
      <c r="AH197" s="130">
        <v>145905.432</v>
      </c>
      <c r="AI197" s="130">
        <v>66416.489999999991</v>
      </c>
      <c r="AJ197" s="130">
        <v>0</v>
      </c>
      <c r="AK197" s="130">
        <v>0</v>
      </c>
      <c r="AL197" s="130">
        <v>5481.9960000000001</v>
      </c>
      <c r="AN197" s="134">
        <v>33.17</v>
      </c>
      <c r="AO197" s="192">
        <v>13.89</v>
      </c>
      <c r="AP197" s="193"/>
      <c r="AQ197" s="134">
        <v>5.9</v>
      </c>
      <c r="AR197" s="134">
        <v>1.53</v>
      </c>
      <c r="AS197" s="134">
        <v>0.32</v>
      </c>
      <c r="AT197" s="134">
        <v>0.6</v>
      </c>
      <c r="AU197" s="134">
        <v>5.01</v>
      </c>
      <c r="AV197" s="134">
        <v>4.99</v>
      </c>
      <c r="AW197" s="134">
        <v>0</v>
      </c>
      <c r="AX197" s="134">
        <v>0</v>
      </c>
      <c r="AY197" s="134">
        <v>0</v>
      </c>
      <c r="AZ197" s="135">
        <v>0.93</v>
      </c>
      <c r="BA197" s="134">
        <v>37.581610000000005</v>
      </c>
      <c r="BB197" s="192">
        <v>15.737370000000004</v>
      </c>
      <c r="BC197" s="193">
        <v>0</v>
      </c>
      <c r="BD197" s="134">
        <v>6.6847000000000012</v>
      </c>
      <c r="BE197" s="134">
        <v>1.7334900000000002</v>
      </c>
      <c r="BF197" s="134">
        <v>0.36256000000000005</v>
      </c>
      <c r="BG197" s="134">
        <v>0.67980000000000007</v>
      </c>
      <c r="BH197" s="134">
        <v>5.6763300000000001</v>
      </c>
      <c r="BI197" s="134">
        <v>5.65367</v>
      </c>
      <c r="BJ197" s="134">
        <v>0</v>
      </c>
      <c r="BK197" s="134">
        <v>0</v>
      </c>
      <c r="BL197" s="134">
        <v>0</v>
      </c>
      <c r="BM197" s="135">
        <v>1.0536900000000002</v>
      </c>
      <c r="BN197" s="136">
        <v>1553780.7510100002</v>
      </c>
      <c r="BO197" s="194">
        <v>650648.6171700001</v>
      </c>
      <c r="BP197" s="194">
        <v>0</v>
      </c>
      <c r="BQ197" s="136">
        <v>276373.4227</v>
      </c>
      <c r="BR197" s="136">
        <v>71669.718089999995</v>
      </c>
      <c r="BS197" s="136">
        <v>14989.74496</v>
      </c>
      <c r="BT197" s="136">
        <v>28105.771800000002</v>
      </c>
      <c r="BU197" s="136">
        <v>234683.19452999998</v>
      </c>
      <c r="BV197" s="136">
        <v>233746.33546999999</v>
      </c>
      <c r="BW197" s="136">
        <v>0</v>
      </c>
      <c r="BX197" s="136">
        <v>0</v>
      </c>
      <c r="BY197" s="136">
        <v>0</v>
      </c>
      <c r="BZ197" s="136">
        <v>43563.946290000007</v>
      </c>
      <c r="CA197" s="112">
        <v>1</v>
      </c>
      <c r="CF197" s="62" t="s">
        <v>50</v>
      </c>
    </row>
    <row r="198" spans="1:84" ht="12" customHeight="1" x14ac:dyDescent="0.25">
      <c r="A198" s="126" t="e">
        <v>#REF!</v>
      </c>
      <c r="B198" s="62" t="s">
        <v>49</v>
      </c>
      <c r="C198" s="127">
        <v>3480.8300000000008</v>
      </c>
      <c r="D198" s="141">
        <v>3480.8300000000008</v>
      </c>
      <c r="E198" s="141">
        <v>0</v>
      </c>
      <c r="F198" s="141">
        <v>304.2</v>
      </c>
      <c r="G198" s="126" t="s">
        <v>44</v>
      </c>
      <c r="H198" s="129">
        <v>7</v>
      </c>
      <c r="I198" s="129" t="s">
        <v>21</v>
      </c>
      <c r="J198" s="131">
        <v>31</v>
      </c>
      <c r="K198" s="130">
        <v>5.0999999999999996</v>
      </c>
      <c r="L198" s="130">
        <v>6.59</v>
      </c>
      <c r="M198" s="130">
        <v>8.98</v>
      </c>
      <c r="N198" s="130">
        <v>6.92</v>
      </c>
      <c r="O198" s="130">
        <v>3.15</v>
      </c>
      <c r="P198" s="130">
        <v>0</v>
      </c>
      <c r="Q198" s="130">
        <v>0</v>
      </c>
      <c r="R198" s="130">
        <v>0.26</v>
      </c>
      <c r="S198" s="132">
        <v>40</v>
      </c>
      <c r="T198" s="132">
        <v>40</v>
      </c>
      <c r="U198" s="132">
        <v>2604.04</v>
      </c>
      <c r="V198" s="130">
        <v>195.98199600000001</v>
      </c>
      <c r="W198" s="132">
        <v>42.3</v>
      </c>
      <c r="X198" s="132">
        <v>2604.04</v>
      </c>
      <c r="Y198" s="130">
        <v>7.85</v>
      </c>
      <c r="Z198" s="133">
        <v>0</v>
      </c>
      <c r="AA198" s="130">
        <v>6.73</v>
      </c>
      <c r="AB198" s="130">
        <v>10.67</v>
      </c>
      <c r="AC198" s="130">
        <v>14</v>
      </c>
      <c r="AD198" s="131">
        <v>647434.38000000012</v>
      </c>
      <c r="AE198" s="130">
        <v>106513.39800000002</v>
      </c>
      <c r="AF198" s="130">
        <v>137632.01820000005</v>
      </c>
      <c r="AG198" s="130">
        <v>187547.12040000004</v>
      </c>
      <c r="AH198" s="130">
        <v>144524.06160000002</v>
      </c>
      <c r="AI198" s="130">
        <v>65787.687000000005</v>
      </c>
      <c r="AJ198" s="130">
        <v>0</v>
      </c>
      <c r="AK198" s="130">
        <v>0</v>
      </c>
      <c r="AL198" s="130">
        <v>5430.0948000000017</v>
      </c>
      <c r="AN198" s="134">
        <v>33.17</v>
      </c>
      <c r="AO198" s="192">
        <v>13.89</v>
      </c>
      <c r="AP198" s="193"/>
      <c r="AQ198" s="134">
        <v>5.9</v>
      </c>
      <c r="AR198" s="134">
        <v>1.53</v>
      </c>
      <c r="AS198" s="134">
        <v>0.32</v>
      </c>
      <c r="AT198" s="134">
        <v>0.6</v>
      </c>
      <c r="AU198" s="134">
        <v>5.01</v>
      </c>
      <c r="AV198" s="134">
        <v>4.99</v>
      </c>
      <c r="AW198" s="134">
        <v>0</v>
      </c>
      <c r="AX198" s="134">
        <v>0</v>
      </c>
      <c r="AY198" s="134">
        <v>0</v>
      </c>
      <c r="AZ198" s="135">
        <v>0.93</v>
      </c>
      <c r="BA198" s="134">
        <v>37.581610000000005</v>
      </c>
      <c r="BB198" s="192">
        <v>15.737370000000004</v>
      </c>
      <c r="BC198" s="193">
        <v>0</v>
      </c>
      <c r="BD198" s="134">
        <v>6.6847000000000012</v>
      </c>
      <c r="BE198" s="134">
        <v>1.7334900000000002</v>
      </c>
      <c r="BF198" s="134">
        <v>0.36256000000000005</v>
      </c>
      <c r="BG198" s="134">
        <v>0.67980000000000007</v>
      </c>
      <c r="BH198" s="134">
        <v>5.6763300000000001</v>
      </c>
      <c r="BI198" s="134">
        <v>5.65367</v>
      </c>
      <c r="BJ198" s="134">
        <v>0</v>
      </c>
      <c r="BK198" s="134">
        <v>0</v>
      </c>
      <c r="BL198" s="134">
        <v>0</v>
      </c>
      <c r="BM198" s="135">
        <v>1.0536900000000002</v>
      </c>
      <c r="BN198" s="136">
        <v>1539070.2175630005</v>
      </c>
      <c r="BO198" s="194">
        <v>644488.55357100035</v>
      </c>
      <c r="BP198" s="194">
        <v>0</v>
      </c>
      <c r="BQ198" s="136">
        <v>273756.83701000008</v>
      </c>
      <c r="BR198" s="136">
        <v>70991.179767000023</v>
      </c>
      <c r="BS198" s="136">
        <v>14847.828448000004</v>
      </c>
      <c r="BT198" s="136">
        <v>27839.678340000009</v>
      </c>
      <c r="BU198" s="136">
        <v>232461.31413900005</v>
      </c>
      <c r="BV198" s="136">
        <v>231533.32486100006</v>
      </c>
      <c r="BW198" s="136">
        <v>0</v>
      </c>
      <c r="BX198" s="136">
        <v>0</v>
      </c>
      <c r="BY198" s="136">
        <v>0</v>
      </c>
      <c r="BZ198" s="136">
        <v>43151.501427000017</v>
      </c>
      <c r="CA198" s="112">
        <v>1</v>
      </c>
      <c r="CF198" s="62" t="s">
        <v>49</v>
      </c>
    </row>
    <row r="199" spans="1:84" ht="12" customHeight="1" x14ac:dyDescent="0.25">
      <c r="A199" s="126" t="e">
        <v>#REF!</v>
      </c>
      <c r="B199" s="62" t="s">
        <v>48</v>
      </c>
      <c r="C199" s="127">
        <v>6969.63</v>
      </c>
      <c r="D199" s="141">
        <v>6969.63</v>
      </c>
      <c r="E199" s="141">
        <v>0</v>
      </c>
      <c r="F199" s="141">
        <v>608.5</v>
      </c>
      <c r="G199" s="126" t="s">
        <v>44</v>
      </c>
      <c r="H199" s="129">
        <v>7</v>
      </c>
      <c r="I199" s="129" t="s">
        <v>21</v>
      </c>
      <c r="J199" s="131">
        <v>31</v>
      </c>
      <c r="K199" s="130">
        <v>5.0999999999999996</v>
      </c>
      <c r="L199" s="130">
        <v>6.59</v>
      </c>
      <c r="M199" s="130">
        <v>8.98</v>
      </c>
      <c r="N199" s="130">
        <v>6.92</v>
      </c>
      <c r="O199" s="130">
        <v>3.15</v>
      </c>
      <c r="P199" s="130">
        <v>0</v>
      </c>
      <c r="Q199" s="130">
        <v>0</v>
      </c>
      <c r="R199" s="130">
        <v>0.26</v>
      </c>
      <c r="S199" s="132">
        <v>40</v>
      </c>
      <c r="T199" s="132">
        <v>40</v>
      </c>
      <c r="U199" s="132">
        <v>2604.04</v>
      </c>
      <c r="V199" s="130">
        <v>195.98199600000001</v>
      </c>
      <c r="W199" s="132">
        <v>42.3</v>
      </c>
      <c r="X199" s="132">
        <v>2604.04</v>
      </c>
      <c r="Y199" s="130">
        <v>7.85</v>
      </c>
      <c r="Z199" s="133">
        <v>0</v>
      </c>
      <c r="AA199" s="130">
        <v>6.73</v>
      </c>
      <c r="AB199" s="130">
        <v>10.67</v>
      </c>
      <c r="AC199" s="130">
        <v>14</v>
      </c>
      <c r="AD199" s="131">
        <v>1296351.18</v>
      </c>
      <c r="AE199" s="130">
        <v>213270.67799999999</v>
      </c>
      <c r="AF199" s="130">
        <v>275579.17019999999</v>
      </c>
      <c r="AG199" s="130">
        <v>375523.66440000001</v>
      </c>
      <c r="AH199" s="130">
        <v>289379.03759999998</v>
      </c>
      <c r="AI199" s="130">
        <v>131726.00700000001</v>
      </c>
      <c r="AJ199" s="130">
        <v>0</v>
      </c>
      <c r="AK199" s="130">
        <v>0</v>
      </c>
      <c r="AL199" s="130">
        <v>10872.622800000001</v>
      </c>
      <c r="AN199" s="134">
        <v>33.17</v>
      </c>
      <c r="AO199" s="192">
        <v>13.89</v>
      </c>
      <c r="AP199" s="193"/>
      <c r="AQ199" s="134">
        <v>5.9</v>
      </c>
      <c r="AR199" s="134">
        <v>1.53</v>
      </c>
      <c r="AS199" s="134">
        <v>0.32</v>
      </c>
      <c r="AT199" s="134">
        <v>0.6</v>
      </c>
      <c r="AU199" s="134">
        <v>5.01</v>
      </c>
      <c r="AV199" s="134">
        <v>4.99</v>
      </c>
      <c r="AW199" s="134">
        <v>0</v>
      </c>
      <c r="AX199" s="134">
        <v>0</v>
      </c>
      <c r="AY199" s="134">
        <v>0</v>
      </c>
      <c r="AZ199" s="135">
        <v>0.93</v>
      </c>
      <c r="BA199" s="134">
        <v>37.581610000000005</v>
      </c>
      <c r="BB199" s="192">
        <v>15.737370000000004</v>
      </c>
      <c r="BC199" s="193">
        <v>0</v>
      </c>
      <c r="BD199" s="134">
        <v>6.6847000000000012</v>
      </c>
      <c r="BE199" s="134">
        <v>1.7334900000000002</v>
      </c>
      <c r="BF199" s="134">
        <v>0.36256000000000005</v>
      </c>
      <c r="BG199" s="134">
        <v>0.67980000000000007</v>
      </c>
      <c r="BH199" s="134">
        <v>5.6763300000000001</v>
      </c>
      <c r="BI199" s="134">
        <v>5.65367</v>
      </c>
      <c r="BJ199" s="134">
        <v>0</v>
      </c>
      <c r="BK199" s="134">
        <v>0</v>
      </c>
      <c r="BL199" s="134">
        <v>0</v>
      </c>
      <c r="BM199" s="135">
        <v>1.0536900000000002</v>
      </c>
      <c r="BN199" s="136">
        <v>3081664.419243</v>
      </c>
      <c r="BO199" s="194">
        <v>1290452.7821310004</v>
      </c>
      <c r="BP199" s="194">
        <v>0</v>
      </c>
      <c r="BQ199" s="136">
        <v>548140.4906100001</v>
      </c>
      <c r="BR199" s="136">
        <v>142144.90688699999</v>
      </c>
      <c r="BS199" s="136">
        <v>29729.653728000001</v>
      </c>
      <c r="BT199" s="136">
        <v>55743.100740000009</v>
      </c>
      <c r="BU199" s="136">
        <v>465454.89117899997</v>
      </c>
      <c r="BV199" s="136">
        <v>463596.78782100003</v>
      </c>
      <c r="BW199" s="136">
        <v>0</v>
      </c>
      <c r="BX199" s="136">
        <v>0</v>
      </c>
      <c r="BY199" s="136">
        <v>0</v>
      </c>
      <c r="BZ199" s="136">
        <v>86401.80614700001</v>
      </c>
      <c r="CA199" s="112">
        <v>1</v>
      </c>
      <c r="CF199" s="62" t="s">
        <v>48</v>
      </c>
    </row>
    <row r="200" spans="1:84" ht="12" customHeight="1" x14ac:dyDescent="0.25">
      <c r="A200" s="126" t="e">
        <v>#REF!</v>
      </c>
      <c r="B200" s="62" t="s">
        <v>47</v>
      </c>
      <c r="C200" s="127">
        <v>3030.3</v>
      </c>
      <c r="D200" s="141">
        <v>3030.3</v>
      </c>
      <c r="E200" s="141">
        <v>0</v>
      </c>
      <c r="F200" s="141">
        <v>352.32</v>
      </c>
      <c r="G200" s="126" t="s">
        <v>44</v>
      </c>
      <c r="H200" s="129">
        <v>3</v>
      </c>
      <c r="I200" s="129" t="s">
        <v>21</v>
      </c>
      <c r="J200" s="131">
        <v>45.06</v>
      </c>
      <c r="K200" s="130">
        <v>5.0999999999999996</v>
      </c>
      <c r="L200" s="130">
        <v>8.6300000000000008</v>
      </c>
      <c r="M200" s="130">
        <v>13.43</v>
      </c>
      <c r="N200" s="130">
        <v>6.91</v>
      </c>
      <c r="O200" s="130">
        <v>3.15</v>
      </c>
      <c r="P200" s="130">
        <v>1.81</v>
      </c>
      <c r="Q200" s="130">
        <v>5.77</v>
      </c>
      <c r="R200" s="130">
        <v>0.26</v>
      </c>
      <c r="S200" s="132">
        <v>40</v>
      </c>
      <c r="T200" s="132">
        <v>40</v>
      </c>
      <c r="U200" s="132">
        <v>2604.04</v>
      </c>
      <c r="V200" s="130">
        <v>195.98199600000001</v>
      </c>
      <c r="W200" s="132">
        <v>42.3</v>
      </c>
      <c r="X200" s="132">
        <v>2604.04</v>
      </c>
      <c r="Y200" s="130">
        <v>7.85</v>
      </c>
      <c r="Z200" s="133">
        <v>0</v>
      </c>
      <c r="AA200" s="130">
        <v>6.73</v>
      </c>
      <c r="AB200" s="130">
        <v>10.67</v>
      </c>
      <c r="AC200" s="130">
        <v>14</v>
      </c>
      <c r="AD200" s="131">
        <v>819271.90800000017</v>
      </c>
      <c r="AE200" s="130">
        <v>92727.180000000008</v>
      </c>
      <c r="AF200" s="130">
        <v>156908.93400000004</v>
      </c>
      <c r="AG200" s="130">
        <v>244181.57400000002</v>
      </c>
      <c r="AH200" s="130">
        <v>125636.23800000001</v>
      </c>
      <c r="AI200" s="130">
        <v>57272.67</v>
      </c>
      <c r="AJ200" s="130">
        <v>32909.058000000005</v>
      </c>
      <c r="AK200" s="130">
        <v>104908.98599999999</v>
      </c>
      <c r="AL200" s="130">
        <v>4727.268</v>
      </c>
      <c r="AN200" s="134">
        <v>48.44</v>
      </c>
      <c r="AO200" s="192">
        <v>18.489999999999998</v>
      </c>
      <c r="AP200" s="193"/>
      <c r="AQ200" s="134">
        <v>6.67</v>
      </c>
      <c r="AR200" s="134">
        <v>1.53</v>
      </c>
      <c r="AS200" s="134">
        <v>0.32</v>
      </c>
      <c r="AT200" s="134">
        <v>0.87</v>
      </c>
      <c r="AU200" s="134">
        <v>5.01</v>
      </c>
      <c r="AV200" s="134">
        <v>4.99</v>
      </c>
      <c r="AW200" s="134">
        <v>2.7</v>
      </c>
      <c r="AX200" s="134">
        <v>6.46</v>
      </c>
      <c r="AY200" s="134">
        <v>0.47</v>
      </c>
      <c r="AZ200" s="135">
        <v>0.93</v>
      </c>
      <c r="BA200" s="134">
        <v>54.88252</v>
      </c>
      <c r="BB200" s="192">
        <v>20.949169999999999</v>
      </c>
      <c r="BC200" s="193">
        <v>0</v>
      </c>
      <c r="BD200" s="134">
        <v>7.5571100000000007</v>
      </c>
      <c r="BE200" s="134">
        <v>1.7334900000000002</v>
      </c>
      <c r="BF200" s="134">
        <v>0.36256000000000005</v>
      </c>
      <c r="BG200" s="134">
        <v>0.98571000000000009</v>
      </c>
      <c r="BH200" s="134">
        <v>5.6763300000000001</v>
      </c>
      <c r="BI200" s="134">
        <v>5.65367</v>
      </c>
      <c r="BJ200" s="134">
        <v>3.0591000000000004</v>
      </c>
      <c r="BK200" s="134">
        <v>7.3191800000000002</v>
      </c>
      <c r="BL200" s="134">
        <v>0.53250999999999993</v>
      </c>
      <c r="BM200" s="135">
        <v>1.05369</v>
      </c>
      <c r="BN200" s="136">
        <v>1956680.46756</v>
      </c>
      <c r="BO200" s="194">
        <v>746883.19250999996</v>
      </c>
      <c r="BP200" s="194">
        <v>0</v>
      </c>
      <c r="BQ200" s="136">
        <v>269427.30633000005</v>
      </c>
      <c r="BR200" s="136">
        <v>61802.66547</v>
      </c>
      <c r="BS200" s="136">
        <v>12926.047680000001</v>
      </c>
      <c r="BT200" s="136">
        <v>35142.692130000003</v>
      </c>
      <c r="BU200" s="136">
        <v>202373.43398999999</v>
      </c>
      <c r="BV200" s="136">
        <v>201565.55601</v>
      </c>
      <c r="BW200" s="136">
        <v>109063.52730000003</v>
      </c>
      <c r="BX200" s="136">
        <v>260944.58754000004</v>
      </c>
      <c r="BY200" s="136">
        <v>18985.132529999995</v>
      </c>
      <c r="BZ200" s="136">
        <v>37566.326069999996</v>
      </c>
      <c r="CA200" s="112">
        <v>1</v>
      </c>
      <c r="CF200" s="62" t="s">
        <v>47</v>
      </c>
    </row>
    <row r="201" spans="1:84" ht="12" customHeight="1" x14ac:dyDescent="0.25">
      <c r="A201" s="126" t="e">
        <v>#REF!</v>
      </c>
      <c r="B201" s="62" t="s">
        <v>46</v>
      </c>
      <c r="C201" s="127">
        <v>3059.3</v>
      </c>
      <c r="D201" s="141">
        <v>3059.3</v>
      </c>
      <c r="E201" s="141">
        <v>0</v>
      </c>
      <c r="F201" s="141">
        <v>361.28</v>
      </c>
      <c r="G201" s="126" t="s">
        <v>44</v>
      </c>
      <c r="H201" s="129">
        <v>3</v>
      </c>
      <c r="I201" s="129" t="s">
        <v>21</v>
      </c>
      <c r="J201" s="131">
        <v>45.06</v>
      </c>
      <c r="K201" s="130">
        <v>5.0999999999999996</v>
      </c>
      <c r="L201" s="130">
        <v>8.6300000000000008</v>
      </c>
      <c r="M201" s="130">
        <v>13.43</v>
      </c>
      <c r="N201" s="130">
        <v>6.91</v>
      </c>
      <c r="O201" s="130">
        <v>3.15</v>
      </c>
      <c r="P201" s="130">
        <v>1.81</v>
      </c>
      <c r="Q201" s="130">
        <v>5.77</v>
      </c>
      <c r="R201" s="130">
        <v>0.26</v>
      </c>
      <c r="S201" s="132">
        <v>40</v>
      </c>
      <c r="T201" s="132">
        <v>40</v>
      </c>
      <c r="U201" s="132">
        <v>2604.04</v>
      </c>
      <c r="V201" s="130">
        <v>195.98199600000001</v>
      </c>
      <c r="W201" s="132">
        <v>42.3</v>
      </c>
      <c r="X201" s="132">
        <v>2604.04</v>
      </c>
      <c r="Y201" s="130">
        <v>7.85</v>
      </c>
      <c r="Z201" s="133">
        <v>0</v>
      </c>
      <c r="AA201" s="130">
        <v>6.73</v>
      </c>
      <c r="AB201" s="130">
        <v>10.67</v>
      </c>
      <c r="AC201" s="130">
        <v>14</v>
      </c>
      <c r="AD201" s="131">
        <v>827112.34800000011</v>
      </c>
      <c r="AE201" s="130">
        <v>93614.58</v>
      </c>
      <c r="AF201" s="130">
        <v>158410.55400000003</v>
      </c>
      <c r="AG201" s="130">
        <v>246518.39400000003</v>
      </c>
      <c r="AH201" s="130">
        <v>126838.57800000001</v>
      </c>
      <c r="AI201" s="130">
        <v>57820.770000000004</v>
      </c>
      <c r="AJ201" s="130">
        <v>33223.998000000007</v>
      </c>
      <c r="AK201" s="130">
        <v>105912.966</v>
      </c>
      <c r="AL201" s="130">
        <v>4772.5080000000007</v>
      </c>
      <c r="AN201" s="134">
        <v>48.44</v>
      </c>
      <c r="AO201" s="192">
        <v>18.489999999999998</v>
      </c>
      <c r="AP201" s="193"/>
      <c r="AQ201" s="134">
        <v>6.67</v>
      </c>
      <c r="AR201" s="134">
        <v>1.53</v>
      </c>
      <c r="AS201" s="134">
        <v>0.32</v>
      </c>
      <c r="AT201" s="134">
        <v>0.87</v>
      </c>
      <c r="AU201" s="134">
        <v>5.01</v>
      </c>
      <c r="AV201" s="134">
        <v>4.99</v>
      </c>
      <c r="AW201" s="134">
        <v>2.7</v>
      </c>
      <c r="AX201" s="134">
        <v>6.46</v>
      </c>
      <c r="AY201" s="134">
        <v>0.47</v>
      </c>
      <c r="AZ201" s="135">
        <v>0.93</v>
      </c>
      <c r="BA201" s="134">
        <v>54.88252</v>
      </c>
      <c r="BB201" s="192">
        <v>20.949169999999999</v>
      </c>
      <c r="BC201" s="193">
        <v>0</v>
      </c>
      <c r="BD201" s="134">
        <v>7.5571100000000007</v>
      </c>
      <c r="BE201" s="134">
        <v>1.7334900000000002</v>
      </c>
      <c r="BF201" s="134">
        <v>0.36256000000000005</v>
      </c>
      <c r="BG201" s="134">
        <v>0.98571000000000009</v>
      </c>
      <c r="BH201" s="134">
        <v>5.6763300000000001</v>
      </c>
      <c r="BI201" s="134">
        <v>5.65367</v>
      </c>
      <c r="BJ201" s="134">
        <v>3.0591000000000004</v>
      </c>
      <c r="BK201" s="134">
        <v>7.3191800000000002</v>
      </c>
      <c r="BL201" s="134">
        <v>0.53250999999999993</v>
      </c>
      <c r="BM201" s="135">
        <v>1.05369</v>
      </c>
      <c r="BN201" s="136">
        <v>1975405.91836</v>
      </c>
      <c r="BO201" s="194">
        <v>754030.87180999992</v>
      </c>
      <c r="BP201" s="194">
        <v>0</v>
      </c>
      <c r="BQ201" s="136">
        <v>272005.72823000001</v>
      </c>
      <c r="BR201" s="136">
        <v>62394.117570000002</v>
      </c>
      <c r="BS201" s="136">
        <v>13049.750080000002</v>
      </c>
      <c r="BT201" s="136">
        <v>35479.008030000005</v>
      </c>
      <c r="BU201" s="136">
        <v>204310.14968999999</v>
      </c>
      <c r="BV201" s="136">
        <v>203494.54031000001</v>
      </c>
      <c r="BW201" s="136">
        <v>110107.26630000003</v>
      </c>
      <c r="BX201" s="136">
        <v>263441.82974000002</v>
      </c>
      <c r="BY201" s="136">
        <v>19166.820429999996</v>
      </c>
      <c r="BZ201" s="136">
        <v>37925.836169999995</v>
      </c>
      <c r="CA201" s="112">
        <v>1</v>
      </c>
      <c r="CF201" s="62" t="s">
        <v>46</v>
      </c>
    </row>
    <row r="202" spans="1:84" ht="12" customHeight="1" x14ac:dyDescent="0.25">
      <c r="A202" s="126" t="e">
        <v>#REF!</v>
      </c>
      <c r="B202" s="62" t="s">
        <v>45</v>
      </c>
      <c r="C202" s="127">
        <v>6991.3</v>
      </c>
      <c r="D202" s="141">
        <v>6991.3</v>
      </c>
      <c r="E202" s="141">
        <v>0</v>
      </c>
      <c r="F202" s="141">
        <v>619.5</v>
      </c>
      <c r="G202" s="126" t="s">
        <v>44</v>
      </c>
      <c r="H202" s="129">
        <v>7</v>
      </c>
      <c r="I202" s="129" t="s">
        <v>21</v>
      </c>
      <c r="J202" s="131">
        <v>31</v>
      </c>
      <c r="K202" s="130">
        <v>5.0999999999999996</v>
      </c>
      <c r="L202" s="130">
        <v>6.59</v>
      </c>
      <c r="M202" s="130">
        <v>8.98</v>
      </c>
      <c r="N202" s="130">
        <v>6.92</v>
      </c>
      <c r="O202" s="130">
        <v>3.15</v>
      </c>
      <c r="P202" s="130">
        <v>0</v>
      </c>
      <c r="Q202" s="130">
        <v>0</v>
      </c>
      <c r="R202" s="130">
        <v>0.26</v>
      </c>
      <c r="S202" s="132">
        <v>40</v>
      </c>
      <c r="T202" s="132">
        <v>40</v>
      </c>
      <c r="U202" s="132">
        <v>2604.04</v>
      </c>
      <c r="V202" s="130">
        <v>195.98199600000001</v>
      </c>
      <c r="W202" s="132">
        <v>42.3</v>
      </c>
      <c r="X202" s="132">
        <v>2604.04</v>
      </c>
      <c r="Y202" s="130">
        <v>7.85</v>
      </c>
      <c r="Z202" s="133">
        <v>0</v>
      </c>
      <c r="AA202" s="130">
        <v>6.73</v>
      </c>
      <c r="AB202" s="130">
        <v>10.67</v>
      </c>
      <c r="AC202" s="130">
        <v>14</v>
      </c>
      <c r="AD202" s="131">
        <v>1300381.8</v>
      </c>
      <c r="AE202" s="130">
        <v>213933.77999999997</v>
      </c>
      <c r="AF202" s="130">
        <v>276436.00199999998</v>
      </c>
      <c r="AG202" s="130">
        <v>376691.24400000001</v>
      </c>
      <c r="AH202" s="130">
        <v>290278.77600000001</v>
      </c>
      <c r="AI202" s="130">
        <v>132135.57</v>
      </c>
      <c r="AJ202" s="130">
        <v>0</v>
      </c>
      <c r="AK202" s="130">
        <v>0</v>
      </c>
      <c r="AL202" s="130">
        <v>10906.428</v>
      </c>
      <c r="AN202" s="134">
        <v>33.17</v>
      </c>
      <c r="AO202" s="192">
        <v>13.89</v>
      </c>
      <c r="AP202" s="193"/>
      <c r="AQ202" s="134">
        <v>5.9</v>
      </c>
      <c r="AR202" s="134">
        <v>1.53</v>
      </c>
      <c r="AS202" s="134">
        <v>0.32</v>
      </c>
      <c r="AT202" s="134">
        <v>0.6</v>
      </c>
      <c r="AU202" s="134">
        <v>5.01</v>
      </c>
      <c r="AV202" s="134">
        <v>4.99</v>
      </c>
      <c r="AW202" s="134">
        <v>0</v>
      </c>
      <c r="AX202" s="134">
        <v>0</v>
      </c>
      <c r="AY202" s="134">
        <v>0</v>
      </c>
      <c r="AZ202" s="135">
        <v>0.93</v>
      </c>
      <c r="BA202" s="134">
        <v>37.581610000000005</v>
      </c>
      <c r="BB202" s="192">
        <v>15.737370000000004</v>
      </c>
      <c r="BC202" s="193">
        <v>0</v>
      </c>
      <c r="BD202" s="134">
        <v>6.6847000000000012</v>
      </c>
      <c r="BE202" s="134">
        <v>1.7334900000000002</v>
      </c>
      <c r="BF202" s="134">
        <v>0.36256000000000005</v>
      </c>
      <c r="BG202" s="134">
        <v>0.67980000000000007</v>
      </c>
      <c r="BH202" s="134">
        <v>5.6763300000000001</v>
      </c>
      <c r="BI202" s="134">
        <v>5.65367</v>
      </c>
      <c r="BJ202" s="134">
        <v>0</v>
      </c>
      <c r="BK202" s="134">
        <v>0</v>
      </c>
      <c r="BL202" s="134">
        <v>0</v>
      </c>
      <c r="BM202" s="135">
        <v>1.0536900000000002</v>
      </c>
      <c r="BN202" s="136">
        <v>3091245.9419300002</v>
      </c>
      <c r="BO202" s="194">
        <v>1294465.0628100003</v>
      </c>
      <c r="BP202" s="194">
        <v>0</v>
      </c>
      <c r="BQ202" s="136">
        <v>549844.77110000001</v>
      </c>
      <c r="BR202" s="136">
        <v>142586.86437</v>
      </c>
      <c r="BS202" s="136">
        <v>29822.08928</v>
      </c>
      <c r="BT202" s="136">
        <v>55916.417400000006</v>
      </c>
      <c r="BU202" s="136">
        <v>466902.08529000002</v>
      </c>
      <c r="BV202" s="136">
        <v>465038.20471000002</v>
      </c>
      <c r="BW202" s="136">
        <v>0</v>
      </c>
      <c r="BX202" s="136">
        <v>0</v>
      </c>
      <c r="BY202" s="136">
        <v>0</v>
      </c>
      <c r="BZ202" s="136">
        <v>86670.446970000019</v>
      </c>
      <c r="CA202" s="112">
        <v>1</v>
      </c>
      <c r="CF202" s="62" t="s">
        <v>45</v>
      </c>
    </row>
    <row r="203" spans="1:84" ht="12" customHeight="1" x14ac:dyDescent="0.25">
      <c r="A203" s="126" t="e">
        <v>#REF!</v>
      </c>
      <c r="B203" s="62" t="s">
        <v>43</v>
      </c>
      <c r="C203" s="127">
        <v>8371.2500000000018</v>
      </c>
      <c r="D203" s="141">
        <v>7665.5500000000011</v>
      </c>
      <c r="E203" s="141">
        <v>705.7</v>
      </c>
      <c r="F203" s="141">
        <v>5042</v>
      </c>
      <c r="G203" s="126" t="s">
        <v>42</v>
      </c>
      <c r="H203" s="129">
        <v>1</v>
      </c>
      <c r="I203" s="129" t="s">
        <v>21</v>
      </c>
      <c r="J203" s="131">
        <v>44.8</v>
      </c>
      <c r="K203" s="130">
        <v>5.0999999999999996</v>
      </c>
      <c r="L203" s="130">
        <v>8.6300000000000008</v>
      </c>
      <c r="M203" s="130">
        <v>13.43</v>
      </c>
      <c r="N203" s="130">
        <v>6.91</v>
      </c>
      <c r="O203" s="130">
        <v>3.15</v>
      </c>
      <c r="P203" s="130">
        <v>1.81</v>
      </c>
      <c r="Q203" s="130">
        <v>5.77</v>
      </c>
      <c r="R203" s="130">
        <v>0</v>
      </c>
      <c r="S203" s="132">
        <v>40</v>
      </c>
      <c r="T203" s="132">
        <v>40</v>
      </c>
      <c r="U203" s="132">
        <v>2604.04</v>
      </c>
      <c r="V203" s="130">
        <v>195.98199600000001</v>
      </c>
      <c r="W203" s="132">
        <v>42.3</v>
      </c>
      <c r="X203" s="132">
        <v>2604.04</v>
      </c>
      <c r="Y203" s="130">
        <v>0</v>
      </c>
      <c r="Z203" s="133">
        <v>0</v>
      </c>
      <c r="AA203" s="130">
        <v>5.05</v>
      </c>
      <c r="AB203" s="130">
        <v>10.67</v>
      </c>
      <c r="AC203" s="130">
        <v>14</v>
      </c>
      <c r="AD203" s="131">
        <v>2250192.0000000005</v>
      </c>
      <c r="AE203" s="130">
        <v>256160.25000000006</v>
      </c>
      <c r="AF203" s="130">
        <v>433463.32500000019</v>
      </c>
      <c r="AG203" s="130">
        <v>674555.32500000019</v>
      </c>
      <c r="AH203" s="130">
        <v>347072.02500000008</v>
      </c>
      <c r="AI203" s="130">
        <v>158216.62500000003</v>
      </c>
      <c r="AJ203" s="130">
        <v>90911.775000000023</v>
      </c>
      <c r="AK203" s="130">
        <v>289812.67500000005</v>
      </c>
      <c r="AL203" s="130">
        <v>0</v>
      </c>
      <c r="AN203" s="134">
        <v>48.16</v>
      </c>
      <c r="AO203" s="192">
        <v>18.649999999999999</v>
      </c>
      <c r="AP203" s="193"/>
      <c r="AQ203" s="134">
        <v>7.16</v>
      </c>
      <c r="AR203" s="134">
        <v>1.53</v>
      </c>
      <c r="AS203" s="134">
        <v>0.32</v>
      </c>
      <c r="AT203" s="134">
        <v>0.87</v>
      </c>
      <c r="AU203" s="134">
        <v>5.01</v>
      </c>
      <c r="AV203" s="134">
        <v>4.99</v>
      </c>
      <c r="AW203" s="134">
        <v>2.7</v>
      </c>
      <c r="AX203" s="134">
        <v>6.46</v>
      </c>
      <c r="AY203" s="134">
        <v>0.47</v>
      </c>
      <c r="AZ203" s="135">
        <v>0</v>
      </c>
      <c r="BA203" s="134">
        <v>54.565279999999994</v>
      </c>
      <c r="BB203" s="192">
        <v>21.130449999999996</v>
      </c>
      <c r="BC203" s="193">
        <v>0</v>
      </c>
      <c r="BD203" s="134">
        <v>8.1122800000000002</v>
      </c>
      <c r="BE203" s="134">
        <v>1.7334900000000002</v>
      </c>
      <c r="BF203" s="134">
        <v>0.36255999999999999</v>
      </c>
      <c r="BG203" s="134">
        <v>0.98570999999999998</v>
      </c>
      <c r="BH203" s="134">
        <v>5.6763299999999992</v>
      </c>
      <c r="BI203" s="134">
        <v>5.6536700000000009</v>
      </c>
      <c r="BJ203" s="134">
        <v>3.0591000000000004</v>
      </c>
      <c r="BK203" s="134">
        <v>7.3191800000000002</v>
      </c>
      <c r="BL203" s="134">
        <v>0.53250999999999993</v>
      </c>
      <c r="BM203" s="135">
        <v>0</v>
      </c>
      <c r="BN203" s="136">
        <v>5374114.8020000011</v>
      </c>
      <c r="BO203" s="194">
        <v>2081130.4206250003</v>
      </c>
      <c r="BP203" s="194">
        <v>0</v>
      </c>
      <c r="BQ203" s="136">
        <v>798975.53950000019</v>
      </c>
      <c r="BR203" s="136">
        <v>170730.80662500003</v>
      </c>
      <c r="BS203" s="136">
        <v>35708.40400000001</v>
      </c>
      <c r="BT203" s="136">
        <v>97082.223375000016</v>
      </c>
      <c r="BU203" s="136">
        <v>559059.70012500009</v>
      </c>
      <c r="BV203" s="136">
        <v>556827.92487500026</v>
      </c>
      <c r="BW203" s="136">
        <v>301289.65875000012</v>
      </c>
      <c r="BX203" s="136">
        <v>720863.40575000015</v>
      </c>
      <c r="BY203" s="136">
        <v>52446.718374999997</v>
      </c>
      <c r="BZ203" s="136">
        <v>0</v>
      </c>
      <c r="CA203" s="112">
        <v>1</v>
      </c>
      <c r="CF203" s="62" t="s">
        <v>43</v>
      </c>
    </row>
    <row r="204" spans="1:84" ht="12" customHeight="1" x14ac:dyDescent="0.25">
      <c r="A204" s="126" t="e">
        <v>#REF!</v>
      </c>
      <c r="B204" s="62" t="s">
        <v>41</v>
      </c>
      <c r="C204" s="127">
        <v>635.79999999999995</v>
      </c>
      <c r="D204" s="141">
        <v>635.79999999999995</v>
      </c>
      <c r="E204" s="141">
        <v>0</v>
      </c>
      <c r="F204" s="141">
        <v>74.2</v>
      </c>
      <c r="G204" s="126" t="s">
        <v>24</v>
      </c>
      <c r="H204" s="129">
        <v>7</v>
      </c>
      <c r="I204" s="129" t="s">
        <v>8</v>
      </c>
      <c r="J204" s="142">
        <v>25.29</v>
      </c>
      <c r="K204" s="130">
        <v>4.32</v>
      </c>
      <c r="L204" s="130">
        <v>5.61</v>
      </c>
      <c r="M204" s="130">
        <v>7.16</v>
      </c>
      <c r="N204" s="130">
        <v>5.31</v>
      </c>
      <c r="O204" s="130">
        <v>2.67</v>
      </c>
      <c r="P204" s="130">
        <v>0</v>
      </c>
      <c r="Q204" s="130">
        <v>0</v>
      </c>
      <c r="R204" s="130">
        <v>0.22</v>
      </c>
      <c r="S204" s="132">
        <v>40</v>
      </c>
      <c r="T204" s="132">
        <v>40</v>
      </c>
      <c r="U204" s="132">
        <v>2604.04</v>
      </c>
      <c r="V204" s="130">
        <v>195.98199600000001</v>
      </c>
      <c r="W204" s="132">
        <v>42.3</v>
      </c>
      <c r="X204" s="132">
        <v>2604.04</v>
      </c>
      <c r="Y204" s="130">
        <v>7.85</v>
      </c>
      <c r="Z204" s="133">
        <v>0</v>
      </c>
      <c r="AA204" s="130">
        <v>6.73</v>
      </c>
      <c r="AB204" s="130">
        <v>10.67</v>
      </c>
      <c r="AC204" s="130">
        <v>14</v>
      </c>
      <c r="AD204" s="131">
        <v>96476.291999999987</v>
      </c>
      <c r="AE204" s="130">
        <v>16479.936000000002</v>
      </c>
      <c r="AF204" s="130">
        <v>21401.027999999998</v>
      </c>
      <c r="AG204" s="130">
        <v>27313.967999999997</v>
      </c>
      <c r="AH204" s="130">
        <v>20256.587999999996</v>
      </c>
      <c r="AI204" s="130">
        <v>10185.516</v>
      </c>
      <c r="AJ204" s="130">
        <v>0</v>
      </c>
      <c r="AK204" s="130">
        <v>0</v>
      </c>
      <c r="AL204" s="130">
        <v>839.25600000000009</v>
      </c>
      <c r="AN204" s="134">
        <v>33.17</v>
      </c>
      <c r="AO204" s="192">
        <v>13.89</v>
      </c>
      <c r="AP204" s="193"/>
      <c r="AQ204" s="134">
        <v>5.9</v>
      </c>
      <c r="AR204" s="134">
        <v>1.53</v>
      </c>
      <c r="AS204" s="134">
        <v>0.32</v>
      </c>
      <c r="AT204" s="134">
        <v>0.6</v>
      </c>
      <c r="AU204" s="134">
        <v>5.01</v>
      </c>
      <c r="AV204" s="134">
        <v>4.99</v>
      </c>
      <c r="AW204" s="134">
        <v>0</v>
      </c>
      <c r="AX204" s="134">
        <v>0</v>
      </c>
      <c r="AY204" s="134">
        <v>0</v>
      </c>
      <c r="AZ204" s="135">
        <v>0.93</v>
      </c>
      <c r="BA204" s="134">
        <v>37.581610000000005</v>
      </c>
      <c r="BB204" s="192">
        <v>15.737370000000004</v>
      </c>
      <c r="BC204" s="193">
        <v>0</v>
      </c>
      <c r="BD204" s="134">
        <v>6.6847000000000012</v>
      </c>
      <c r="BE204" s="134">
        <v>1.7334900000000002</v>
      </c>
      <c r="BF204" s="134">
        <v>0.36256000000000005</v>
      </c>
      <c r="BG204" s="134">
        <v>0.67980000000000007</v>
      </c>
      <c r="BH204" s="134">
        <v>5.6763300000000001</v>
      </c>
      <c r="BI204" s="134">
        <v>5.65367</v>
      </c>
      <c r="BJ204" s="134">
        <v>0</v>
      </c>
      <c r="BK204" s="134">
        <v>0</v>
      </c>
      <c r="BL204" s="134">
        <v>0</v>
      </c>
      <c r="BM204" s="135">
        <v>1.0536900000000002</v>
      </c>
      <c r="BN204" s="136">
        <v>281122.84837999998</v>
      </c>
      <c r="BO204" s="194">
        <v>117720.72246000002</v>
      </c>
      <c r="BP204" s="194">
        <v>0</v>
      </c>
      <c r="BQ204" s="136">
        <v>50003.762600000002</v>
      </c>
      <c r="BR204" s="136">
        <v>12967.07742</v>
      </c>
      <c r="BS204" s="136">
        <v>2712.0684799999999</v>
      </c>
      <c r="BT204" s="136">
        <v>5085.1284000000005</v>
      </c>
      <c r="BU204" s="136">
        <v>42460.822139999997</v>
      </c>
      <c r="BV204" s="136">
        <v>42291.317859999996</v>
      </c>
      <c r="BW204" s="136">
        <v>0</v>
      </c>
      <c r="BX204" s="136">
        <v>0</v>
      </c>
      <c r="BY204" s="136">
        <v>0</v>
      </c>
      <c r="BZ204" s="136">
        <v>7881.9490200000009</v>
      </c>
      <c r="CA204" s="112">
        <v>1</v>
      </c>
      <c r="CF204" s="62" t="s">
        <v>41</v>
      </c>
    </row>
    <row r="205" spans="1:84" ht="12" customHeight="1" x14ac:dyDescent="0.25">
      <c r="A205" s="126" t="e">
        <v>#REF!</v>
      </c>
      <c r="B205" s="62" t="s">
        <v>40</v>
      </c>
      <c r="C205" s="127">
        <v>2472.5</v>
      </c>
      <c r="D205" s="141">
        <v>2472.5</v>
      </c>
      <c r="E205" s="141">
        <v>0</v>
      </c>
      <c r="F205" s="141">
        <v>220.8</v>
      </c>
      <c r="G205" s="126" t="s">
        <v>24</v>
      </c>
      <c r="H205" s="129">
        <v>7</v>
      </c>
      <c r="I205" s="129" t="s">
        <v>8</v>
      </c>
      <c r="J205" s="142">
        <v>25.29</v>
      </c>
      <c r="K205" s="130">
        <v>4.32</v>
      </c>
      <c r="L205" s="130">
        <v>5.61</v>
      </c>
      <c r="M205" s="130">
        <v>7.16</v>
      </c>
      <c r="N205" s="130">
        <v>5.31</v>
      </c>
      <c r="O205" s="130">
        <v>2.67</v>
      </c>
      <c r="P205" s="130">
        <v>0</v>
      </c>
      <c r="Q205" s="130">
        <v>0</v>
      </c>
      <c r="R205" s="130">
        <v>0.22</v>
      </c>
      <c r="S205" s="132">
        <v>40</v>
      </c>
      <c r="T205" s="132">
        <v>40</v>
      </c>
      <c r="U205" s="132">
        <v>2604.04</v>
      </c>
      <c r="V205" s="130">
        <v>195.98199600000001</v>
      </c>
      <c r="W205" s="132">
        <v>42.3</v>
      </c>
      <c r="X205" s="132">
        <v>2604.04</v>
      </c>
      <c r="Y205" s="130">
        <v>7.85</v>
      </c>
      <c r="Z205" s="133">
        <v>0</v>
      </c>
      <c r="AA205" s="130">
        <v>6.73</v>
      </c>
      <c r="AB205" s="130">
        <v>10.67</v>
      </c>
      <c r="AC205" s="130">
        <v>14</v>
      </c>
      <c r="AD205" s="131">
        <v>375177.15</v>
      </c>
      <c r="AE205" s="130">
        <v>64087.200000000004</v>
      </c>
      <c r="AF205" s="130">
        <v>83224.350000000006</v>
      </c>
      <c r="AG205" s="130">
        <v>106218.59999999999</v>
      </c>
      <c r="AH205" s="130">
        <v>78773.849999999991</v>
      </c>
      <c r="AI205" s="130">
        <v>39609.449999999997</v>
      </c>
      <c r="AJ205" s="130">
        <v>0</v>
      </c>
      <c r="AK205" s="130">
        <v>0</v>
      </c>
      <c r="AL205" s="130">
        <v>3263.7000000000003</v>
      </c>
      <c r="AM205" s="112" t="s">
        <v>8</v>
      </c>
      <c r="AN205" s="134">
        <v>27.19</v>
      </c>
      <c r="AO205" s="134">
        <v>4.6445551601423487</v>
      </c>
      <c r="AP205" s="134">
        <v>6.0314709371293009</v>
      </c>
      <c r="AQ205" s="134">
        <v>7.6979201265322263</v>
      </c>
      <c r="AR205" s="134"/>
      <c r="AS205" s="134"/>
      <c r="AT205" s="134"/>
      <c r="AU205" s="134">
        <v>5.7089323843416366</v>
      </c>
      <c r="AV205" s="134">
        <v>2.8705931198102022</v>
      </c>
      <c r="AW205" s="134">
        <v>0</v>
      </c>
      <c r="AX205" s="134">
        <v>0</v>
      </c>
      <c r="AY205" s="134"/>
      <c r="AZ205" s="135">
        <v>0.23652827204428631</v>
      </c>
      <c r="BA205" s="134">
        <v>27.19</v>
      </c>
      <c r="BB205" s="134">
        <v>4.6445551601423487</v>
      </c>
      <c r="BC205" s="134">
        <v>6.0314709371293009</v>
      </c>
      <c r="BD205" s="134">
        <v>7.6979201265322263</v>
      </c>
      <c r="BE205" s="134">
        <v>0</v>
      </c>
      <c r="BF205" s="134">
        <v>0</v>
      </c>
      <c r="BG205" s="134">
        <v>0</v>
      </c>
      <c r="BH205" s="134">
        <v>5.7089323843416357</v>
      </c>
      <c r="BI205" s="134">
        <v>2.8705931198102022</v>
      </c>
      <c r="BJ205" s="134">
        <v>0</v>
      </c>
      <c r="BK205" s="134">
        <v>0</v>
      </c>
      <c r="BL205" s="134">
        <v>0</v>
      </c>
      <c r="BM205" s="135">
        <v>0.23652827204428631</v>
      </c>
      <c r="BN205" s="136">
        <v>806727.3</v>
      </c>
      <c r="BO205" s="136">
        <v>137803.9516014235</v>
      </c>
      <c r="BP205" s="136">
        <v>178953.74270462635</v>
      </c>
      <c r="BQ205" s="136">
        <v>228397.29015421114</v>
      </c>
      <c r="BR205" s="136">
        <v>0</v>
      </c>
      <c r="BS205" s="136">
        <v>0</v>
      </c>
      <c r="BT205" s="136">
        <v>0</v>
      </c>
      <c r="BU205" s="136">
        <v>169384.02384341636</v>
      </c>
      <c r="BV205" s="136">
        <v>85170.497864768695</v>
      </c>
      <c r="BW205" s="136">
        <v>0</v>
      </c>
      <c r="BX205" s="136">
        <v>0</v>
      </c>
      <c r="BY205" s="136">
        <v>0</v>
      </c>
      <c r="BZ205" s="136">
        <v>7017.793831553975</v>
      </c>
      <c r="CA205" s="143">
        <v>2</v>
      </c>
      <c r="CF205" s="62" t="s">
        <v>40</v>
      </c>
    </row>
    <row r="206" spans="1:84" ht="12" customHeight="1" x14ac:dyDescent="0.25">
      <c r="A206" s="126" t="e">
        <v>#REF!</v>
      </c>
      <c r="B206" s="62" t="s">
        <v>39</v>
      </c>
      <c r="C206" s="127">
        <v>632.29999999999995</v>
      </c>
      <c r="D206" s="141">
        <v>632.29999999999995</v>
      </c>
      <c r="E206" s="141">
        <v>0</v>
      </c>
      <c r="F206" s="141">
        <v>41.3</v>
      </c>
      <c r="G206" s="126" t="s">
        <v>24</v>
      </c>
      <c r="H206" s="129">
        <v>7</v>
      </c>
      <c r="I206" s="129" t="s">
        <v>8</v>
      </c>
      <c r="J206" s="142">
        <v>25.29</v>
      </c>
      <c r="K206" s="130">
        <v>4.32</v>
      </c>
      <c r="L206" s="130">
        <v>5.61</v>
      </c>
      <c r="M206" s="130">
        <v>7.16</v>
      </c>
      <c r="N206" s="130">
        <v>5.31</v>
      </c>
      <c r="O206" s="130">
        <v>2.67</v>
      </c>
      <c r="P206" s="130">
        <v>0</v>
      </c>
      <c r="Q206" s="130">
        <v>0</v>
      </c>
      <c r="R206" s="130">
        <v>0.22</v>
      </c>
      <c r="S206" s="132">
        <v>40</v>
      </c>
      <c r="T206" s="132">
        <v>40</v>
      </c>
      <c r="U206" s="132">
        <v>2604.04</v>
      </c>
      <c r="V206" s="130">
        <v>195.98199600000001</v>
      </c>
      <c r="W206" s="132">
        <v>42.3</v>
      </c>
      <c r="X206" s="132">
        <v>2604.04</v>
      </c>
      <c r="Y206" s="130">
        <v>7.85</v>
      </c>
      <c r="Z206" s="133">
        <v>0</v>
      </c>
      <c r="AA206" s="130">
        <v>6.73</v>
      </c>
      <c r="AB206" s="130">
        <v>10.67</v>
      </c>
      <c r="AC206" s="130">
        <v>14</v>
      </c>
      <c r="AD206" s="131">
        <v>95945.20199999999</v>
      </c>
      <c r="AE206" s="130">
        <v>16389.216</v>
      </c>
      <c r="AF206" s="130">
        <v>21283.218000000001</v>
      </c>
      <c r="AG206" s="130">
        <v>27163.608</v>
      </c>
      <c r="AH206" s="130">
        <v>20145.077999999998</v>
      </c>
      <c r="AI206" s="130">
        <v>10129.445999999998</v>
      </c>
      <c r="AJ206" s="130">
        <v>0</v>
      </c>
      <c r="AK206" s="130">
        <v>0</v>
      </c>
      <c r="AL206" s="130">
        <v>834.63599999999997</v>
      </c>
      <c r="AN206" s="134">
        <v>33.17</v>
      </c>
      <c r="AO206" s="192">
        <v>13.89</v>
      </c>
      <c r="AP206" s="193"/>
      <c r="AQ206" s="144">
        <v>5.9</v>
      </c>
      <c r="AR206" s="144">
        <v>1.53</v>
      </c>
      <c r="AS206" s="144">
        <v>0.32</v>
      </c>
      <c r="AT206" s="144">
        <v>0.6</v>
      </c>
      <c r="AU206" s="144">
        <v>5.01</v>
      </c>
      <c r="AV206" s="144">
        <v>4.99</v>
      </c>
      <c r="AW206" s="144">
        <v>0</v>
      </c>
      <c r="AX206" s="144">
        <v>0</v>
      </c>
      <c r="AY206" s="144">
        <v>0</v>
      </c>
      <c r="AZ206" s="145">
        <v>0.93</v>
      </c>
      <c r="BA206" s="134">
        <v>37.581610000000005</v>
      </c>
      <c r="BB206" s="192">
        <v>15.737370000000004</v>
      </c>
      <c r="BC206" s="193">
        <v>0</v>
      </c>
      <c r="BD206" s="144">
        <v>6.6847000000000012</v>
      </c>
      <c r="BE206" s="144">
        <v>1.7334900000000002</v>
      </c>
      <c r="BF206" s="144">
        <v>0.36256000000000005</v>
      </c>
      <c r="BG206" s="144">
        <v>0.67980000000000007</v>
      </c>
      <c r="BH206" s="144">
        <v>5.6763300000000001</v>
      </c>
      <c r="BI206" s="144">
        <v>5.65367</v>
      </c>
      <c r="BJ206" s="144">
        <v>0</v>
      </c>
      <c r="BK206" s="144">
        <v>0</v>
      </c>
      <c r="BL206" s="144">
        <v>0</v>
      </c>
      <c r="BM206" s="145">
        <v>1.0536900000000002</v>
      </c>
      <c r="BN206" s="136">
        <v>279575.30203000002</v>
      </c>
      <c r="BO206" s="194">
        <v>117072.68451000002</v>
      </c>
      <c r="BP206" s="194">
        <v>0</v>
      </c>
      <c r="BQ206" s="136">
        <v>49728.498099999997</v>
      </c>
      <c r="BR206" s="136">
        <v>12895.695269999998</v>
      </c>
      <c r="BS206" s="136">
        <v>2697.13888</v>
      </c>
      <c r="BT206" s="136">
        <v>5057.1354000000001</v>
      </c>
      <c r="BU206" s="136">
        <v>42227.080589999998</v>
      </c>
      <c r="BV206" s="136">
        <v>42058.509409999999</v>
      </c>
      <c r="BW206" s="136">
        <v>0</v>
      </c>
      <c r="BX206" s="136">
        <v>0</v>
      </c>
      <c r="BY206" s="136">
        <v>0</v>
      </c>
      <c r="BZ206" s="136">
        <v>7838.559870000001</v>
      </c>
      <c r="CA206" s="112">
        <v>1</v>
      </c>
      <c r="CF206" s="62" t="s">
        <v>39</v>
      </c>
    </row>
    <row r="207" spans="1:84" ht="12" customHeight="1" x14ac:dyDescent="0.25">
      <c r="A207" s="126" t="e">
        <v>#REF!</v>
      </c>
      <c r="B207" s="62" t="s">
        <v>38</v>
      </c>
      <c r="C207" s="127">
        <v>651.9</v>
      </c>
      <c r="D207" s="141">
        <v>651.9</v>
      </c>
      <c r="E207" s="141">
        <v>0</v>
      </c>
      <c r="F207" s="141">
        <v>53.7</v>
      </c>
      <c r="G207" s="126" t="s">
        <v>24</v>
      </c>
      <c r="H207" s="129">
        <v>7</v>
      </c>
      <c r="I207" s="129" t="s">
        <v>8</v>
      </c>
      <c r="J207" s="142">
        <v>25.29</v>
      </c>
      <c r="K207" s="130">
        <v>4.32</v>
      </c>
      <c r="L207" s="130">
        <v>5.61</v>
      </c>
      <c r="M207" s="130">
        <v>7.16</v>
      </c>
      <c r="N207" s="130">
        <v>5.31</v>
      </c>
      <c r="O207" s="130">
        <v>2.67</v>
      </c>
      <c r="P207" s="130">
        <v>0</v>
      </c>
      <c r="Q207" s="130">
        <v>0</v>
      </c>
      <c r="R207" s="130">
        <v>0.22</v>
      </c>
      <c r="S207" s="132">
        <v>40</v>
      </c>
      <c r="T207" s="132">
        <v>40</v>
      </c>
      <c r="U207" s="132">
        <v>2604.04</v>
      </c>
      <c r="V207" s="130">
        <v>195.98199600000001</v>
      </c>
      <c r="W207" s="132">
        <v>42.3</v>
      </c>
      <c r="X207" s="132">
        <v>2604.04</v>
      </c>
      <c r="Y207" s="130">
        <v>7.85</v>
      </c>
      <c r="Z207" s="133">
        <v>0</v>
      </c>
      <c r="AA207" s="130">
        <v>6.73</v>
      </c>
      <c r="AB207" s="130">
        <v>10.67</v>
      </c>
      <c r="AC207" s="130">
        <v>14</v>
      </c>
      <c r="AD207" s="131">
        <v>98919.305999999997</v>
      </c>
      <c r="AE207" s="130">
        <v>16897.248</v>
      </c>
      <c r="AF207" s="130">
        <v>21942.954000000002</v>
      </c>
      <c r="AG207" s="130">
        <v>28005.624000000003</v>
      </c>
      <c r="AH207" s="130">
        <v>20769.533999999996</v>
      </c>
      <c r="AI207" s="130">
        <v>10443.437999999998</v>
      </c>
      <c r="AJ207" s="130">
        <v>0</v>
      </c>
      <c r="AK207" s="130">
        <v>0</v>
      </c>
      <c r="AL207" s="130">
        <v>860.50800000000004</v>
      </c>
      <c r="AN207" s="134">
        <v>33.17</v>
      </c>
      <c r="AO207" s="192">
        <v>13.89</v>
      </c>
      <c r="AP207" s="193"/>
      <c r="AQ207" s="134">
        <v>5.9</v>
      </c>
      <c r="AR207" s="134">
        <v>1.53</v>
      </c>
      <c r="AS207" s="134">
        <v>0.32</v>
      </c>
      <c r="AT207" s="134">
        <v>0.6</v>
      </c>
      <c r="AU207" s="134">
        <v>5.01</v>
      </c>
      <c r="AV207" s="134">
        <v>4.99</v>
      </c>
      <c r="AW207" s="134">
        <v>0</v>
      </c>
      <c r="AX207" s="134">
        <v>0</v>
      </c>
      <c r="AY207" s="134">
        <v>0</v>
      </c>
      <c r="AZ207" s="135">
        <v>0.93</v>
      </c>
      <c r="BA207" s="134">
        <v>37.581610000000005</v>
      </c>
      <c r="BB207" s="192">
        <v>15.737370000000004</v>
      </c>
      <c r="BC207" s="193">
        <v>0</v>
      </c>
      <c r="BD207" s="134">
        <v>6.6847000000000012</v>
      </c>
      <c r="BE207" s="134">
        <v>1.7334900000000002</v>
      </c>
      <c r="BF207" s="134">
        <v>0.36256000000000005</v>
      </c>
      <c r="BG207" s="134">
        <v>0.67980000000000007</v>
      </c>
      <c r="BH207" s="134">
        <v>5.6763300000000001</v>
      </c>
      <c r="BI207" s="134">
        <v>5.65367</v>
      </c>
      <c r="BJ207" s="134">
        <v>0</v>
      </c>
      <c r="BK207" s="134">
        <v>0</v>
      </c>
      <c r="BL207" s="134">
        <v>0</v>
      </c>
      <c r="BM207" s="135">
        <v>1.0536900000000002</v>
      </c>
      <c r="BN207" s="136">
        <v>288241.56159</v>
      </c>
      <c r="BO207" s="194">
        <v>120701.69703000002</v>
      </c>
      <c r="BP207" s="194">
        <v>0</v>
      </c>
      <c r="BQ207" s="136">
        <v>51269.979299999999</v>
      </c>
      <c r="BR207" s="136">
        <v>13295.435309999999</v>
      </c>
      <c r="BS207" s="136">
        <v>2780.7446399999999</v>
      </c>
      <c r="BT207" s="136">
        <v>5213.8962000000001</v>
      </c>
      <c r="BU207" s="136">
        <v>43536.03327</v>
      </c>
      <c r="BV207" s="136">
        <v>43362.236729999997</v>
      </c>
      <c r="BW207" s="136">
        <v>0</v>
      </c>
      <c r="BX207" s="136">
        <v>0</v>
      </c>
      <c r="BY207" s="136">
        <v>0</v>
      </c>
      <c r="BZ207" s="136">
        <v>8081.5391100000015</v>
      </c>
      <c r="CA207" s="112">
        <v>1</v>
      </c>
      <c r="CF207" s="62" t="s">
        <v>38</v>
      </c>
    </row>
    <row r="208" spans="1:84" ht="12" customHeight="1" x14ac:dyDescent="0.25">
      <c r="A208" s="126" t="e">
        <v>#REF!</v>
      </c>
      <c r="B208" s="62" t="s">
        <v>37</v>
      </c>
      <c r="C208" s="127">
        <v>639.5</v>
      </c>
      <c r="D208" s="141">
        <v>639.5</v>
      </c>
      <c r="E208" s="141">
        <v>0</v>
      </c>
      <c r="F208" s="141">
        <v>53.7</v>
      </c>
      <c r="G208" s="126" t="s">
        <v>24</v>
      </c>
      <c r="H208" s="129">
        <v>7</v>
      </c>
      <c r="I208" s="129" t="s">
        <v>8</v>
      </c>
      <c r="J208" s="142">
        <v>25.29</v>
      </c>
      <c r="K208" s="130">
        <v>4.32</v>
      </c>
      <c r="L208" s="130">
        <v>5.61</v>
      </c>
      <c r="M208" s="130">
        <v>7.16</v>
      </c>
      <c r="N208" s="130">
        <v>5.31</v>
      </c>
      <c r="O208" s="130">
        <v>2.67</v>
      </c>
      <c r="P208" s="130">
        <v>0</v>
      </c>
      <c r="Q208" s="130">
        <v>0</v>
      </c>
      <c r="R208" s="130">
        <v>0.22</v>
      </c>
      <c r="S208" s="132">
        <v>40</v>
      </c>
      <c r="T208" s="132">
        <v>40</v>
      </c>
      <c r="U208" s="132">
        <v>2604.04</v>
      </c>
      <c r="V208" s="130">
        <v>195.98199600000001</v>
      </c>
      <c r="W208" s="132">
        <v>42.3</v>
      </c>
      <c r="X208" s="132">
        <v>2604.04</v>
      </c>
      <c r="Y208" s="130">
        <v>7.85</v>
      </c>
      <c r="Z208" s="133">
        <v>0</v>
      </c>
      <c r="AA208" s="130">
        <v>6.73</v>
      </c>
      <c r="AB208" s="130">
        <v>10.67</v>
      </c>
      <c r="AC208" s="130">
        <v>14</v>
      </c>
      <c r="AD208" s="131">
        <v>97037.73</v>
      </c>
      <c r="AE208" s="130">
        <v>16575.840000000004</v>
      </c>
      <c r="AF208" s="130">
        <v>21525.57</v>
      </c>
      <c r="AG208" s="130">
        <v>27472.92</v>
      </c>
      <c r="AH208" s="130">
        <v>20374.47</v>
      </c>
      <c r="AI208" s="130">
        <v>10244.789999999999</v>
      </c>
      <c r="AJ208" s="130">
        <v>0</v>
      </c>
      <c r="AK208" s="130">
        <v>0</v>
      </c>
      <c r="AL208" s="130">
        <v>844.14</v>
      </c>
      <c r="AN208" s="134">
        <v>33.17</v>
      </c>
      <c r="AO208" s="192">
        <v>13.89</v>
      </c>
      <c r="AP208" s="193"/>
      <c r="AQ208" s="134">
        <v>5.9</v>
      </c>
      <c r="AR208" s="134">
        <v>1.53</v>
      </c>
      <c r="AS208" s="134">
        <v>0.32</v>
      </c>
      <c r="AT208" s="134">
        <v>0.6</v>
      </c>
      <c r="AU208" s="134">
        <v>5.01</v>
      </c>
      <c r="AV208" s="134">
        <v>4.99</v>
      </c>
      <c r="AW208" s="134">
        <v>0</v>
      </c>
      <c r="AX208" s="134">
        <v>0</v>
      </c>
      <c r="AY208" s="134">
        <v>0</v>
      </c>
      <c r="AZ208" s="135">
        <v>0.93</v>
      </c>
      <c r="BA208" s="134">
        <v>37.581610000000005</v>
      </c>
      <c r="BB208" s="192">
        <v>15.737370000000004</v>
      </c>
      <c r="BC208" s="193">
        <v>0</v>
      </c>
      <c r="BD208" s="134">
        <v>6.6847000000000012</v>
      </c>
      <c r="BE208" s="134">
        <v>1.7334900000000002</v>
      </c>
      <c r="BF208" s="134">
        <v>0.36256000000000005</v>
      </c>
      <c r="BG208" s="134">
        <v>0.67980000000000007</v>
      </c>
      <c r="BH208" s="134">
        <v>5.6763300000000001</v>
      </c>
      <c r="BI208" s="134">
        <v>5.65367</v>
      </c>
      <c r="BJ208" s="134">
        <v>0</v>
      </c>
      <c r="BK208" s="134">
        <v>0</v>
      </c>
      <c r="BL208" s="134">
        <v>0</v>
      </c>
      <c r="BM208" s="135">
        <v>1.0536900000000002</v>
      </c>
      <c r="BN208" s="136">
        <v>282758.82594999997</v>
      </c>
      <c r="BO208" s="194">
        <v>118405.79115000003</v>
      </c>
      <c r="BP208" s="194">
        <v>0</v>
      </c>
      <c r="BQ208" s="136">
        <v>50294.756500000003</v>
      </c>
      <c r="BR208" s="136">
        <v>13042.538549999999</v>
      </c>
      <c r="BS208" s="136">
        <v>2727.8512000000001</v>
      </c>
      <c r="BT208" s="136">
        <v>5114.7210000000005</v>
      </c>
      <c r="BU208" s="136">
        <v>42707.92035</v>
      </c>
      <c r="BV208" s="136">
        <v>42537.429649999998</v>
      </c>
      <c r="BW208" s="136">
        <v>0</v>
      </c>
      <c r="BX208" s="136">
        <v>0</v>
      </c>
      <c r="BY208" s="136">
        <v>0</v>
      </c>
      <c r="BZ208" s="136">
        <v>7927.8175500000016</v>
      </c>
      <c r="CA208" s="112">
        <v>1</v>
      </c>
      <c r="CF208" s="62" t="s">
        <v>37</v>
      </c>
    </row>
    <row r="209" spans="1:84" ht="12" customHeight="1" x14ac:dyDescent="0.25">
      <c r="A209" s="126" t="e">
        <v>#REF!</v>
      </c>
      <c r="B209" s="62" t="s">
        <v>36</v>
      </c>
      <c r="C209" s="127">
        <v>4849.7999999999993</v>
      </c>
      <c r="D209" s="141">
        <v>4090.5999999999995</v>
      </c>
      <c r="E209" s="141">
        <v>759.2</v>
      </c>
      <c r="F209" s="141">
        <v>370.5</v>
      </c>
      <c r="G209" s="126" t="s">
        <v>24</v>
      </c>
      <c r="H209" s="129">
        <v>7</v>
      </c>
      <c r="I209" s="129" t="s">
        <v>8</v>
      </c>
      <c r="J209" s="142">
        <v>25.29</v>
      </c>
      <c r="K209" s="130">
        <v>4.32</v>
      </c>
      <c r="L209" s="130">
        <v>5.61</v>
      </c>
      <c r="M209" s="130">
        <v>7.16</v>
      </c>
      <c r="N209" s="130">
        <v>5.31</v>
      </c>
      <c r="O209" s="130">
        <v>2.67</v>
      </c>
      <c r="P209" s="130">
        <v>0</v>
      </c>
      <c r="Q209" s="130">
        <v>0</v>
      </c>
      <c r="R209" s="130">
        <v>0.22</v>
      </c>
      <c r="S209" s="132">
        <v>40</v>
      </c>
      <c r="T209" s="132">
        <v>40</v>
      </c>
      <c r="U209" s="132">
        <v>2604.04</v>
      </c>
      <c r="V209" s="130">
        <v>195.98199600000001</v>
      </c>
      <c r="W209" s="132">
        <v>42.3</v>
      </c>
      <c r="X209" s="132">
        <v>2604.04</v>
      </c>
      <c r="Y209" s="130">
        <v>7.85</v>
      </c>
      <c r="Z209" s="133">
        <v>0</v>
      </c>
      <c r="AA209" s="130">
        <v>6.73</v>
      </c>
      <c r="AB209" s="130">
        <v>10.67</v>
      </c>
      <c r="AC209" s="130">
        <v>14</v>
      </c>
      <c r="AD209" s="131">
        <v>735908.65199999989</v>
      </c>
      <c r="AE209" s="130">
        <v>125706.81599999999</v>
      </c>
      <c r="AF209" s="130">
        <v>163244.26799999998</v>
      </c>
      <c r="AG209" s="130">
        <v>208347.40799999994</v>
      </c>
      <c r="AH209" s="130">
        <v>154514.62799999997</v>
      </c>
      <c r="AI209" s="130">
        <v>77693.795999999988</v>
      </c>
      <c r="AJ209" s="130">
        <v>0</v>
      </c>
      <c r="AK209" s="130">
        <v>0</v>
      </c>
      <c r="AL209" s="130">
        <v>6401.735999999999</v>
      </c>
      <c r="AN209" s="134">
        <v>27.19</v>
      </c>
      <c r="AO209" s="134">
        <v>4.6445551601423487</v>
      </c>
      <c r="AP209" s="134">
        <v>6.0314709371293009</v>
      </c>
      <c r="AQ209" s="134">
        <v>7.6979201265322263</v>
      </c>
      <c r="AR209" s="134"/>
      <c r="AS209" s="134"/>
      <c r="AT209" s="134"/>
      <c r="AU209" s="134">
        <v>5.7089323843416366</v>
      </c>
      <c r="AV209" s="134">
        <v>2.8705931198102022</v>
      </c>
      <c r="AW209" s="134">
        <v>0</v>
      </c>
      <c r="AX209" s="134">
        <v>0</v>
      </c>
      <c r="AY209" s="134"/>
      <c r="AZ209" s="135">
        <v>0.23652827204428631</v>
      </c>
      <c r="BA209" s="134">
        <v>30.806270000000001</v>
      </c>
      <c r="BB209" s="134">
        <v>5.2622809964412811</v>
      </c>
      <c r="BC209" s="134">
        <v>6.8336565717674977</v>
      </c>
      <c r="BD209" s="134">
        <v>8.7217435033610133</v>
      </c>
      <c r="BE209" s="134">
        <v>0</v>
      </c>
      <c r="BF209" s="134">
        <v>0</v>
      </c>
      <c r="BG209" s="134">
        <v>0</v>
      </c>
      <c r="BH209" s="134">
        <v>6.4682203914590737</v>
      </c>
      <c r="BI209" s="134">
        <v>3.252382004744959</v>
      </c>
      <c r="BJ209" s="134">
        <v>0</v>
      </c>
      <c r="BK209" s="134">
        <v>0</v>
      </c>
      <c r="BL209" s="134">
        <v>0</v>
      </c>
      <c r="BM209" s="135">
        <v>0.26798653222617641</v>
      </c>
      <c r="BN209" s="136">
        <v>1757774.6064599997</v>
      </c>
      <c r="BO209" s="136">
        <v>300260.43099672592</v>
      </c>
      <c r="BP209" s="136">
        <v>389921.53191935935</v>
      </c>
      <c r="BQ209" s="136">
        <v>497653.86248531431</v>
      </c>
      <c r="BR209" s="136">
        <v>0</v>
      </c>
      <c r="BS209" s="136">
        <v>0</v>
      </c>
      <c r="BT209" s="136">
        <v>0</v>
      </c>
      <c r="BU209" s="136">
        <v>369070.11310014222</v>
      </c>
      <c r="BV209" s="136">
        <v>185577.62749103204</v>
      </c>
      <c r="BW209" s="136">
        <v>0</v>
      </c>
      <c r="BX209" s="136">
        <v>0</v>
      </c>
      <c r="BY209" s="136">
        <v>0</v>
      </c>
      <c r="BZ209" s="136">
        <v>15291.040467425861</v>
      </c>
      <c r="CA209" s="143">
        <v>2</v>
      </c>
      <c r="CF209" s="62" t="s">
        <v>36</v>
      </c>
    </row>
    <row r="210" spans="1:84" ht="12" customHeight="1" x14ac:dyDescent="0.25">
      <c r="A210" s="126" t="e">
        <v>#REF!</v>
      </c>
      <c r="B210" s="62" t="s">
        <v>35</v>
      </c>
      <c r="C210" s="127">
        <v>637.70000000000005</v>
      </c>
      <c r="D210" s="141">
        <v>637.70000000000005</v>
      </c>
      <c r="E210" s="141">
        <v>0</v>
      </c>
      <c r="F210" s="141">
        <v>56</v>
      </c>
      <c r="G210" s="126" t="s">
        <v>24</v>
      </c>
      <c r="H210" s="129">
        <v>7</v>
      </c>
      <c r="I210" s="129" t="s">
        <v>8</v>
      </c>
      <c r="J210" s="142">
        <v>25.29</v>
      </c>
      <c r="K210" s="130">
        <v>4.32</v>
      </c>
      <c r="L210" s="130">
        <v>5.61</v>
      </c>
      <c r="M210" s="130">
        <v>7.16</v>
      </c>
      <c r="N210" s="130">
        <v>5.31</v>
      </c>
      <c r="O210" s="130">
        <v>2.67</v>
      </c>
      <c r="P210" s="130">
        <v>0</v>
      </c>
      <c r="Q210" s="130">
        <v>0</v>
      </c>
      <c r="R210" s="130">
        <v>0.22</v>
      </c>
      <c r="S210" s="132">
        <v>40</v>
      </c>
      <c r="T210" s="132">
        <v>40</v>
      </c>
      <c r="U210" s="132">
        <v>2604.04</v>
      </c>
      <c r="V210" s="130">
        <v>195.98199600000001</v>
      </c>
      <c r="W210" s="132">
        <v>42.3</v>
      </c>
      <c r="X210" s="132">
        <v>2604.04</v>
      </c>
      <c r="Y210" s="130">
        <v>7.85</v>
      </c>
      <c r="Z210" s="133">
        <v>0</v>
      </c>
      <c r="AA210" s="130">
        <v>6.73</v>
      </c>
      <c r="AB210" s="130">
        <v>10.67</v>
      </c>
      <c r="AC210" s="130">
        <v>14</v>
      </c>
      <c r="AD210" s="131">
        <v>96764.597999999998</v>
      </c>
      <c r="AE210" s="130">
        <v>16529.184000000001</v>
      </c>
      <c r="AF210" s="130">
        <v>21464.982000000004</v>
      </c>
      <c r="AG210" s="130">
        <v>27395.592000000004</v>
      </c>
      <c r="AH210" s="130">
        <v>20317.121999999999</v>
      </c>
      <c r="AI210" s="130">
        <v>10215.954000000002</v>
      </c>
      <c r="AJ210" s="130">
        <v>0</v>
      </c>
      <c r="AK210" s="130">
        <v>0</v>
      </c>
      <c r="AL210" s="130">
        <v>841.76400000000012</v>
      </c>
      <c r="AN210" s="134">
        <v>33.17</v>
      </c>
      <c r="AO210" s="192">
        <v>13.89</v>
      </c>
      <c r="AP210" s="193"/>
      <c r="AQ210" s="144">
        <v>5.9</v>
      </c>
      <c r="AR210" s="144">
        <v>1.53</v>
      </c>
      <c r="AS210" s="144">
        <v>0.32</v>
      </c>
      <c r="AT210" s="144">
        <v>0.6</v>
      </c>
      <c r="AU210" s="144">
        <v>5.01</v>
      </c>
      <c r="AV210" s="144">
        <v>4.99</v>
      </c>
      <c r="AW210" s="144">
        <v>0</v>
      </c>
      <c r="AX210" s="144">
        <v>0</v>
      </c>
      <c r="AY210" s="144">
        <v>0</v>
      </c>
      <c r="AZ210" s="145">
        <v>0.93</v>
      </c>
      <c r="BA210" s="134">
        <v>37.581610000000005</v>
      </c>
      <c r="BB210" s="192">
        <v>15.737370000000004</v>
      </c>
      <c r="BC210" s="193">
        <v>0</v>
      </c>
      <c r="BD210" s="144">
        <v>6.6847000000000012</v>
      </c>
      <c r="BE210" s="144">
        <v>1.7334900000000002</v>
      </c>
      <c r="BF210" s="144">
        <v>0.36256000000000005</v>
      </c>
      <c r="BG210" s="144">
        <v>0.67980000000000007</v>
      </c>
      <c r="BH210" s="144">
        <v>5.6763300000000001</v>
      </c>
      <c r="BI210" s="144">
        <v>5.65367</v>
      </c>
      <c r="BJ210" s="144">
        <v>0</v>
      </c>
      <c r="BK210" s="144">
        <v>0</v>
      </c>
      <c r="BL210" s="144">
        <v>0</v>
      </c>
      <c r="BM210" s="145">
        <v>1.0536900000000002</v>
      </c>
      <c r="BN210" s="136">
        <v>281962.94497000001</v>
      </c>
      <c r="BO210" s="194">
        <v>118072.51449000003</v>
      </c>
      <c r="BP210" s="194">
        <v>0</v>
      </c>
      <c r="BQ210" s="136">
        <v>50153.191900000005</v>
      </c>
      <c r="BR210" s="136">
        <v>13005.827730000001</v>
      </c>
      <c r="BS210" s="136">
        <v>2720.1731200000004</v>
      </c>
      <c r="BT210" s="136">
        <v>5100.3246000000008</v>
      </c>
      <c r="BU210" s="136">
        <v>42587.71041</v>
      </c>
      <c r="BV210" s="136">
        <v>42417.699590000004</v>
      </c>
      <c r="BW210" s="136">
        <v>0</v>
      </c>
      <c r="BX210" s="136">
        <v>0</v>
      </c>
      <c r="BY210" s="136">
        <v>0</v>
      </c>
      <c r="BZ210" s="136">
        <v>7905.5031300000019</v>
      </c>
      <c r="CA210" s="112">
        <v>1</v>
      </c>
      <c r="CF210" s="62" t="s">
        <v>35</v>
      </c>
    </row>
    <row r="211" spans="1:84" ht="12" customHeight="1" x14ac:dyDescent="0.25">
      <c r="A211" s="126" t="e">
        <v>#REF!</v>
      </c>
      <c r="B211" s="62" t="s">
        <v>34</v>
      </c>
      <c r="C211" s="127">
        <v>655.20000000000005</v>
      </c>
      <c r="D211" s="141">
        <v>655.20000000000005</v>
      </c>
      <c r="E211" s="141">
        <v>0</v>
      </c>
      <c r="F211" s="141">
        <v>56</v>
      </c>
      <c r="G211" s="126" t="s">
        <v>24</v>
      </c>
      <c r="H211" s="129">
        <v>7</v>
      </c>
      <c r="I211" s="129" t="s">
        <v>8</v>
      </c>
      <c r="J211" s="142">
        <v>25.29</v>
      </c>
      <c r="K211" s="130">
        <v>4.32</v>
      </c>
      <c r="L211" s="130">
        <v>5.61</v>
      </c>
      <c r="M211" s="130">
        <v>7.16</v>
      </c>
      <c r="N211" s="130">
        <v>5.31</v>
      </c>
      <c r="O211" s="130">
        <v>2.67</v>
      </c>
      <c r="P211" s="130">
        <v>0</v>
      </c>
      <c r="Q211" s="130">
        <v>0</v>
      </c>
      <c r="R211" s="130">
        <v>0.22</v>
      </c>
      <c r="S211" s="132">
        <v>40</v>
      </c>
      <c r="T211" s="132">
        <v>40</v>
      </c>
      <c r="U211" s="132">
        <v>2604.04</v>
      </c>
      <c r="V211" s="130">
        <v>195.98199600000001</v>
      </c>
      <c r="W211" s="132">
        <v>42.3</v>
      </c>
      <c r="X211" s="132">
        <v>2604.04</v>
      </c>
      <c r="Y211" s="130">
        <v>7.85</v>
      </c>
      <c r="Z211" s="133">
        <v>0</v>
      </c>
      <c r="AA211" s="130">
        <v>6.73</v>
      </c>
      <c r="AB211" s="130">
        <v>10.67</v>
      </c>
      <c r="AC211" s="130">
        <v>14</v>
      </c>
      <c r="AD211" s="131">
        <v>99420.04800000001</v>
      </c>
      <c r="AE211" s="130">
        <v>16982.784000000003</v>
      </c>
      <c r="AF211" s="130">
        <v>22054.032000000003</v>
      </c>
      <c r="AG211" s="130">
        <v>28147.392</v>
      </c>
      <c r="AH211" s="130">
        <v>20874.671999999999</v>
      </c>
      <c r="AI211" s="130">
        <v>10496.304</v>
      </c>
      <c r="AJ211" s="130">
        <v>0</v>
      </c>
      <c r="AK211" s="130">
        <v>0</v>
      </c>
      <c r="AL211" s="130">
        <v>864.86400000000003</v>
      </c>
      <c r="AN211" s="134">
        <v>33.17</v>
      </c>
      <c r="AO211" s="192">
        <v>13.89</v>
      </c>
      <c r="AP211" s="193"/>
      <c r="AQ211" s="134">
        <v>5.9</v>
      </c>
      <c r="AR211" s="134">
        <v>1.53</v>
      </c>
      <c r="AS211" s="134">
        <v>0.32</v>
      </c>
      <c r="AT211" s="134">
        <v>0.6</v>
      </c>
      <c r="AU211" s="134">
        <v>5.01</v>
      </c>
      <c r="AV211" s="134">
        <v>4.99</v>
      </c>
      <c r="AW211" s="134">
        <v>0</v>
      </c>
      <c r="AX211" s="134">
        <v>0</v>
      </c>
      <c r="AY211" s="134">
        <v>0</v>
      </c>
      <c r="AZ211" s="135">
        <v>0.93</v>
      </c>
      <c r="BA211" s="134">
        <v>37.581610000000005</v>
      </c>
      <c r="BB211" s="192">
        <v>15.737370000000004</v>
      </c>
      <c r="BC211" s="193">
        <v>0</v>
      </c>
      <c r="BD211" s="134">
        <v>6.6847000000000012</v>
      </c>
      <c r="BE211" s="134">
        <v>1.7334900000000002</v>
      </c>
      <c r="BF211" s="134">
        <v>0.36256000000000005</v>
      </c>
      <c r="BG211" s="134">
        <v>0.67980000000000007</v>
      </c>
      <c r="BH211" s="134">
        <v>5.6763300000000001</v>
      </c>
      <c r="BI211" s="134">
        <v>5.65367</v>
      </c>
      <c r="BJ211" s="134">
        <v>0</v>
      </c>
      <c r="BK211" s="134">
        <v>0</v>
      </c>
      <c r="BL211" s="134">
        <v>0</v>
      </c>
      <c r="BM211" s="135">
        <v>1.0536900000000002</v>
      </c>
      <c r="BN211" s="136">
        <v>289700.67672000005</v>
      </c>
      <c r="BO211" s="194">
        <v>121312.70424000004</v>
      </c>
      <c r="BP211" s="194">
        <v>0</v>
      </c>
      <c r="BQ211" s="136">
        <v>51529.514400000007</v>
      </c>
      <c r="BR211" s="136">
        <v>13362.73848</v>
      </c>
      <c r="BS211" s="136">
        <v>2794.8211200000001</v>
      </c>
      <c r="BT211" s="136">
        <v>5240.289600000001</v>
      </c>
      <c r="BU211" s="136">
        <v>43756.418160000001</v>
      </c>
      <c r="BV211" s="136">
        <v>43581.741840000002</v>
      </c>
      <c r="BW211" s="136">
        <v>0</v>
      </c>
      <c r="BX211" s="136">
        <v>0</v>
      </c>
      <c r="BY211" s="136">
        <v>0</v>
      </c>
      <c r="BZ211" s="136">
        <v>8122.4488800000017</v>
      </c>
      <c r="CA211" s="112">
        <v>1</v>
      </c>
      <c r="CF211" s="62" t="s">
        <v>34</v>
      </c>
    </row>
    <row r="212" spans="1:84" ht="12" customHeight="1" x14ac:dyDescent="0.25">
      <c r="A212" s="126" t="e">
        <v>#REF!</v>
      </c>
      <c r="B212" s="62" t="s">
        <v>33</v>
      </c>
      <c r="C212" s="127">
        <v>228.2</v>
      </c>
      <c r="D212" s="141">
        <v>228.2</v>
      </c>
      <c r="E212" s="141">
        <v>0</v>
      </c>
      <c r="F212" s="141">
        <v>0</v>
      </c>
      <c r="G212" s="126" t="s">
        <v>24</v>
      </c>
      <c r="H212" s="129">
        <v>8</v>
      </c>
      <c r="I212" s="129" t="s">
        <v>3</v>
      </c>
      <c r="J212" s="142">
        <v>16.02</v>
      </c>
      <c r="K212" s="130">
        <v>0</v>
      </c>
      <c r="L212" s="130">
        <v>3.25</v>
      </c>
      <c r="M212" s="130">
        <v>6.72</v>
      </c>
      <c r="N212" s="130">
        <v>4</v>
      </c>
      <c r="O212" s="130">
        <v>2.0499999999999998</v>
      </c>
      <c r="P212" s="130">
        <v>0</v>
      </c>
      <c r="Q212" s="130">
        <v>0</v>
      </c>
      <c r="R212" s="130">
        <v>0</v>
      </c>
      <c r="S212" s="132">
        <v>40</v>
      </c>
      <c r="T212" s="132">
        <v>0</v>
      </c>
      <c r="U212" s="132">
        <v>0</v>
      </c>
      <c r="V212" s="130">
        <v>0</v>
      </c>
      <c r="W212" s="132">
        <v>42.3</v>
      </c>
      <c r="X212" s="132">
        <v>2604.04</v>
      </c>
      <c r="Y212" s="130">
        <v>0</v>
      </c>
      <c r="Z212" s="133">
        <v>0</v>
      </c>
      <c r="AA212" s="130">
        <v>5.05</v>
      </c>
      <c r="AB212" s="130">
        <v>10.67</v>
      </c>
      <c r="AC212" s="130">
        <v>14</v>
      </c>
      <c r="AD212" s="131">
        <v>21934.583999999999</v>
      </c>
      <c r="AE212" s="130">
        <v>0</v>
      </c>
      <c r="AF212" s="130">
        <v>4449.8999999999996</v>
      </c>
      <c r="AG212" s="130">
        <v>9201.0239999999994</v>
      </c>
      <c r="AH212" s="130">
        <v>5476.7999999999993</v>
      </c>
      <c r="AI212" s="130">
        <v>2806.8599999999997</v>
      </c>
      <c r="AJ212" s="130">
        <v>0</v>
      </c>
      <c r="AK212" s="130">
        <v>0</v>
      </c>
      <c r="AL212" s="130">
        <v>0</v>
      </c>
      <c r="AM212" s="146" t="s">
        <v>2</v>
      </c>
      <c r="AN212" s="134">
        <v>16.02</v>
      </c>
      <c r="AO212" s="134">
        <v>0</v>
      </c>
      <c r="AP212" s="134">
        <v>3.25</v>
      </c>
      <c r="AQ212" s="134">
        <v>6.72</v>
      </c>
      <c r="AR212" s="134"/>
      <c r="AS212" s="134"/>
      <c r="AT212" s="134"/>
      <c r="AU212" s="134">
        <v>4</v>
      </c>
      <c r="AV212" s="134">
        <v>2.0499999999999998</v>
      </c>
      <c r="AW212" s="134">
        <v>0</v>
      </c>
      <c r="AX212" s="134">
        <v>0</v>
      </c>
      <c r="AY212" s="134"/>
      <c r="AZ212" s="135">
        <v>0</v>
      </c>
      <c r="BA212" s="134">
        <v>16.02</v>
      </c>
      <c r="BB212" s="134">
        <v>0</v>
      </c>
      <c r="BC212" s="134">
        <v>3.25</v>
      </c>
      <c r="BD212" s="134">
        <v>6.72</v>
      </c>
      <c r="BE212" s="134">
        <v>0</v>
      </c>
      <c r="BF212" s="134">
        <v>0</v>
      </c>
      <c r="BG212" s="134">
        <v>0</v>
      </c>
      <c r="BH212" s="134">
        <v>4</v>
      </c>
      <c r="BI212" s="134">
        <v>2.0499999999999998</v>
      </c>
      <c r="BJ212" s="134">
        <v>0</v>
      </c>
      <c r="BK212" s="134">
        <v>0</v>
      </c>
      <c r="BL212" s="134">
        <v>0</v>
      </c>
      <c r="BM212" s="135">
        <v>0</v>
      </c>
      <c r="BN212" s="136">
        <v>43869.167999999998</v>
      </c>
      <c r="BO212" s="136">
        <v>0</v>
      </c>
      <c r="BP212" s="136">
        <v>8899.7999999999993</v>
      </c>
      <c r="BQ212" s="136">
        <v>18402.047999999999</v>
      </c>
      <c r="BR212" s="136">
        <v>0</v>
      </c>
      <c r="BS212" s="136">
        <v>0</v>
      </c>
      <c r="BT212" s="136">
        <v>0</v>
      </c>
      <c r="BU212" s="136">
        <v>10953.599999999999</v>
      </c>
      <c r="BV212" s="136">
        <v>5613.72</v>
      </c>
      <c r="BW212" s="136">
        <v>0</v>
      </c>
      <c r="BX212" s="136">
        <v>0</v>
      </c>
      <c r="BY212" s="136">
        <v>0</v>
      </c>
      <c r="BZ212" s="136">
        <v>0</v>
      </c>
      <c r="CA212" s="112">
        <v>2</v>
      </c>
      <c r="CF212" s="62" t="s">
        <v>33</v>
      </c>
    </row>
    <row r="213" spans="1:84" ht="12" customHeight="1" x14ac:dyDescent="0.25">
      <c r="A213" s="126" t="e">
        <v>#REF!</v>
      </c>
      <c r="B213" s="62" t="s">
        <v>32</v>
      </c>
      <c r="C213" s="127">
        <v>4601.2</v>
      </c>
      <c r="D213" s="141">
        <v>4601.2</v>
      </c>
      <c r="E213" s="141">
        <v>0</v>
      </c>
      <c r="F213" s="141">
        <v>1142.4000000000001</v>
      </c>
      <c r="G213" s="126" t="s">
        <v>24</v>
      </c>
      <c r="H213" s="129">
        <v>3</v>
      </c>
      <c r="I213" s="129" t="s">
        <v>8</v>
      </c>
      <c r="J213" s="142">
        <v>36.75</v>
      </c>
      <c r="K213" s="130">
        <v>4.0199999999999996</v>
      </c>
      <c r="L213" s="130">
        <v>7</v>
      </c>
      <c r="M213" s="130">
        <v>11</v>
      </c>
      <c r="N213" s="130">
        <v>5.4</v>
      </c>
      <c r="O213" s="130">
        <v>2.67</v>
      </c>
      <c r="P213" s="130">
        <v>1.54</v>
      </c>
      <c r="Q213" s="130">
        <v>4.9000000000000004</v>
      </c>
      <c r="R213" s="130">
        <v>0.22</v>
      </c>
      <c r="S213" s="132">
        <v>40</v>
      </c>
      <c r="T213" s="132">
        <v>40</v>
      </c>
      <c r="U213" s="132">
        <v>2604.04</v>
      </c>
      <c r="V213" s="130">
        <v>195.98199600000001</v>
      </c>
      <c r="W213" s="132">
        <v>42.3</v>
      </c>
      <c r="X213" s="132">
        <v>2604.04</v>
      </c>
      <c r="Y213" s="130">
        <v>7.85</v>
      </c>
      <c r="Z213" s="133">
        <v>0</v>
      </c>
      <c r="AA213" s="130">
        <v>6.73</v>
      </c>
      <c r="AB213" s="130">
        <v>10.67</v>
      </c>
      <c r="AC213" s="130">
        <v>14</v>
      </c>
      <c r="AD213" s="131">
        <v>1014564.6000000001</v>
      </c>
      <c r="AE213" s="130">
        <v>110980.94399999999</v>
      </c>
      <c r="AF213" s="130">
        <v>193250.4</v>
      </c>
      <c r="AG213" s="130">
        <v>303679.19999999995</v>
      </c>
      <c r="AH213" s="130">
        <v>149078.88</v>
      </c>
      <c r="AI213" s="130">
        <v>73711.224000000002</v>
      </c>
      <c r="AJ213" s="130">
        <v>42515.088000000003</v>
      </c>
      <c r="AK213" s="130">
        <v>135275.28</v>
      </c>
      <c r="AL213" s="130">
        <v>6073.5839999999998</v>
      </c>
      <c r="AM213" s="112" t="s">
        <v>8</v>
      </c>
      <c r="AN213" s="134">
        <v>39.51</v>
      </c>
      <c r="AO213" s="134">
        <v>4.3219102040816324</v>
      </c>
      <c r="AP213" s="134">
        <v>7.5257142857142849</v>
      </c>
      <c r="AQ213" s="134">
        <v>11.826122448979591</v>
      </c>
      <c r="AR213" s="134"/>
      <c r="AS213" s="134"/>
      <c r="AT213" s="134"/>
      <c r="AU213" s="134">
        <v>5.8055510204081635</v>
      </c>
      <c r="AV213" s="134">
        <v>2.8705224489795915</v>
      </c>
      <c r="AW213" s="134">
        <v>1.6556571428571427</v>
      </c>
      <c r="AX213" s="134">
        <v>5.2679999999999998</v>
      </c>
      <c r="AY213" s="134"/>
      <c r="AZ213" s="135">
        <v>0.23652244897959185</v>
      </c>
      <c r="BA213" s="134">
        <v>39.51</v>
      </c>
      <c r="BB213" s="134">
        <v>4.3219102040816324</v>
      </c>
      <c r="BC213" s="134">
        <v>7.5257142857142849</v>
      </c>
      <c r="BD213" s="134">
        <v>11.826122448979591</v>
      </c>
      <c r="BE213" s="134">
        <v>0</v>
      </c>
      <c r="BF213" s="134">
        <v>0</v>
      </c>
      <c r="BG213" s="134">
        <v>0</v>
      </c>
      <c r="BH213" s="134">
        <v>5.8055510204081635</v>
      </c>
      <c r="BI213" s="134">
        <v>2.8705224489795915</v>
      </c>
      <c r="BJ213" s="134">
        <v>1.6556571428571427</v>
      </c>
      <c r="BK213" s="134">
        <v>5.2679999999999998</v>
      </c>
      <c r="BL213" s="134">
        <v>0</v>
      </c>
      <c r="BM213" s="135">
        <v>0.23652244897959182</v>
      </c>
      <c r="BN213" s="136">
        <v>2181520.9440000001</v>
      </c>
      <c r="BO213" s="136">
        <v>238631.67877224486</v>
      </c>
      <c r="BP213" s="136">
        <v>415527.79885714286</v>
      </c>
      <c r="BQ213" s="136">
        <v>652972.25534693873</v>
      </c>
      <c r="BR213" s="136">
        <v>0</v>
      </c>
      <c r="BS213" s="136">
        <v>0</v>
      </c>
      <c r="BT213" s="136">
        <v>0</v>
      </c>
      <c r="BU213" s="136">
        <v>320550.01626122452</v>
      </c>
      <c r="BV213" s="136">
        <v>158494.17470693876</v>
      </c>
      <c r="BW213" s="136">
        <v>91416.115748571421</v>
      </c>
      <c r="BX213" s="136">
        <v>290869.45919999998</v>
      </c>
      <c r="BY213" s="136">
        <v>0</v>
      </c>
      <c r="BZ213" s="136">
        <v>13059.445106938774</v>
      </c>
      <c r="CA213" s="143">
        <v>2</v>
      </c>
      <c r="CF213" s="62" t="s">
        <v>32</v>
      </c>
    </row>
    <row r="214" spans="1:84" ht="12" customHeight="1" x14ac:dyDescent="0.25">
      <c r="A214" s="126" t="e">
        <v>#REF!</v>
      </c>
      <c r="B214" s="62" t="s">
        <v>31</v>
      </c>
      <c r="C214" s="127">
        <v>6918.95</v>
      </c>
      <c r="D214" s="141">
        <v>6614.75</v>
      </c>
      <c r="E214" s="141">
        <v>304.2</v>
      </c>
      <c r="F214" s="141">
        <v>962.4</v>
      </c>
      <c r="G214" s="126" t="s">
        <v>24</v>
      </c>
      <c r="H214" s="129">
        <v>1</v>
      </c>
      <c r="I214" s="129" t="s">
        <v>8</v>
      </c>
      <c r="J214" s="142">
        <v>36.54</v>
      </c>
      <c r="K214" s="130">
        <v>4.03</v>
      </c>
      <c r="L214" s="130">
        <v>7</v>
      </c>
      <c r="M214" s="130">
        <v>11</v>
      </c>
      <c r="N214" s="130">
        <v>5.4</v>
      </c>
      <c r="O214" s="130">
        <v>2.67</v>
      </c>
      <c r="P214" s="130">
        <v>1.54</v>
      </c>
      <c r="Q214" s="130">
        <v>4.9000000000000004</v>
      </c>
      <c r="R214" s="130">
        <v>0</v>
      </c>
      <c r="S214" s="132">
        <v>40</v>
      </c>
      <c r="T214" s="132">
        <v>40</v>
      </c>
      <c r="U214" s="132">
        <v>2604.04</v>
      </c>
      <c r="V214" s="130">
        <v>195.98199600000001</v>
      </c>
      <c r="W214" s="132">
        <v>42.3</v>
      </c>
      <c r="X214" s="132">
        <v>2604.04</v>
      </c>
      <c r="Y214" s="130">
        <v>0</v>
      </c>
      <c r="Z214" s="133">
        <v>0</v>
      </c>
      <c r="AA214" s="130">
        <v>5.05</v>
      </c>
      <c r="AB214" s="130">
        <v>10.67</v>
      </c>
      <c r="AC214" s="130">
        <v>14</v>
      </c>
      <c r="AD214" s="131">
        <v>1516910.598</v>
      </c>
      <c r="AE214" s="130">
        <v>167300.21100000001</v>
      </c>
      <c r="AF214" s="130">
        <v>290595.90000000002</v>
      </c>
      <c r="AG214" s="130">
        <v>456650.69999999995</v>
      </c>
      <c r="AH214" s="130">
        <v>224173.98</v>
      </c>
      <c r="AI214" s="130">
        <v>110841.579</v>
      </c>
      <c r="AJ214" s="130">
        <v>63931.097999999998</v>
      </c>
      <c r="AK214" s="130">
        <v>203417.13</v>
      </c>
      <c r="AL214" s="130">
        <v>0</v>
      </c>
      <c r="AM214" s="112" t="s">
        <v>8</v>
      </c>
      <c r="AN214" s="134">
        <v>39.28</v>
      </c>
      <c r="AO214" s="134">
        <v>4.3321948549534763</v>
      </c>
      <c r="AP214" s="134">
        <v>7.5249042145593874</v>
      </c>
      <c r="AQ214" s="134">
        <v>11.824849480021895</v>
      </c>
      <c r="AR214" s="134"/>
      <c r="AS214" s="134"/>
      <c r="AT214" s="134"/>
      <c r="AU214" s="134">
        <v>5.8049261083743851</v>
      </c>
      <c r="AV214" s="134">
        <v>2.870213464696223</v>
      </c>
      <c r="AW214" s="134">
        <v>1.6554789272030652</v>
      </c>
      <c r="AX214" s="134">
        <v>5.267432950191572</v>
      </c>
      <c r="AY214" s="134"/>
      <c r="AZ214" s="135">
        <v>0</v>
      </c>
      <c r="BA214" s="134">
        <v>39.28</v>
      </c>
      <c r="BB214" s="134">
        <v>4.3321948549534763</v>
      </c>
      <c r="BC214" s="134">
        <v>7.5249042145593874</v>
      </c>
      <c r="BD214" s="134">
        <v>11.824849480021895</v>
      </c>
      <c r="BE214" s="134">
        <v>0</v>
      </c>
      <c r="BF214" s="134">
        <v>0</v>
      </c>
      <c r="BG214" s="134">
        <v>0</v>
      </c>
      <c r="BH214" s="134">
        <v>5.8049261083743851</v>
      </c>
      <c r="BI214" s="134">
        <v>2.870213464696223</v>
      </c>
      <c r="BJ214" s="134">
        <v>1.6554789272030652</v>
      </c>
      <c r="BK214" s="134">
        <v>5.267432950191572</v>
      </c>
      <c r="BL214" s="134">
        <v>0</v>
      </c>
      <c r="BM214" s="135">
        <v>0</v>
      </c>
      <c r="BN214" s="136">
        <v>3261316.2720000003</v>
      </c>
      <c r="BO214" s="136">
        <v>359690.87510016432</v>
      </c>
      <c r="BP214" s="136">
        <v>624773.232183908</v>
      </c>
      <c r="BQ214" s="136">
        <v>981786.50771756982</v>
      </c>
      <c r="BR214" s="136">
        <v>0</v>
      </c>
      <c r="BS214" s="136">
        <v>0</v>
      </c>
      <c r="BT214" s="136">
        <v>0</v>
      </c>
      <c r="BU214" s="136">
        <v>481967.92197044339</v>
      </c>
      <c r="BV214" s="136">
        <v>238306.3614187192</v>
      </c>
      <c r="BW214" s="136">
        <v>137450.11108045978</v>
      </c>
      <c r="BX214" s="136">
        <v>437341.26252873574</v>
      </c>
      <c r="BY214" s="136">
        <v>0</v>
      </c>
      <c r="BZ214" s="136">
        <v>0</v>
      </c>
      <c r="CA214" s="143">
        <v>2</v>
      </c>
      <c r="CF214" s="62" t="s">
        <v>31</v>
      </c>
    </row>
    <row r="215" spans="1:84" ht="12" customHeight="1" x14ac:dyDescent="0.25">
      <c r="A215" s="126" t="e">
        <v>#REF!</v>
      </c>
      <c r="B215" s="62" t="s">
        <v>30</v>
      </c>
      <c r="C215" s="127">
        <v>17410.200000000004</v>
      </c>
      <c r="D215" s="141">
        <v>16699.800000000003</v>
      </c>
      <c r="E215" s="141">
        <v>710.4</v>
      </c>
      <c r="F215" s="141">
        <v>4474.6000000000004</v>
      </c>
      <c r="G215" s="126" t="s">
        <v>24</v>
      </c>
      <c r="H215" s="129">
        <v>1</v>
      </c>
      <c r="I215" s="129" t="s">
        <v>8</v>
      </c>
      <c r="J215" s="142">
        <v>36.54</v>
      </c>
      <c r="K215" s="130">
        <v>4.03</v>
      </c>
      <c r="L215" s="130">
        <v>7</v>
      </c>
      <c r="M215" s="130">
        <v>11</v>
      </c>
      <c r="N215" s="130">
        <v>5.4</v>
      </c>
      <c r="O215" s="130">
        <v>2.67</v>
      </c>
      <c r="P215" s="130">
        <v>1.54</v>
      </c>
      <c r="Q215" s="130">
        <v>4.9000000000000004</v>
      </c>
      <c r="R215" s="130">
        <v>0</v>
      </c>
      <c r="S215" s="132">
        <v>40</v>
      </c>
      <c r="T215" s="132">
        <v>40</v>
      </c>
      <c r="U215" s="132">
        <v>2604.04</v>
      </c>
      <c r="V215" s="130">
        <v>195.98199600000001</v>
      </c>
      <c r="W215" s="132">
        <v>42.3</v>
      </c>
      <c r="X215" s="132">
        <v>2604.04</v>
      </c>
      <c r="Y215" s="130">
        <v>0</v>
      </c>
      <c r="Z215" s="133">
        <v>0</v>
      </c>
      <c r="AA215" s="130">
        <v>5.05</v>
      </c>
      <c r="AB215" s="130">
        <v>10.67</v>
      </c>
      <c r="AC215" s="130">
        <v>14</v>
      </c>
      <c r="AD215" s="131">
        <v>3817012.2480000006</v>
      </c>
      <c r="AE215" s="130">
        <v>420978.63600000017</v>
      </c>
      <c r="AF215" s="130">
        <v>731228.40000000014</v>
      </c>
      <c r="AG215" s="130">
        <v>1149073.2000000002</v>
      </c>
      <c r="AH215" s="130">
        <v>564090.48000000021</v>
      </c>
      <c r="AI215" s="130">
        <v>278911.4040000001</v>
      </c>
      <c r="AJ215" s="130">
        <v>160870.24800000002</v>
      </c>
      <c r="AK215" s="130">
        <v>511859.88000000012</v>
      </c>
      <c r="AL215" s="130">
        <v>0</v>
      </c>
      <c r="AM215" s="112" t="s">
        <v>8</v>
      </c>
      <c r="AN215" s="134">
        <v>39.28</v>
      </c>
      <c r="AO215" s="134">
        <v>4.3321948549534763</v>
      </c>
      <c r="AP215" s="134">
        <v>7.5249042145593874</v>
      </c>
      <c r="AQ215" s="134">
        <v>11.824849480021895</v>
      </c>
      <c r="AR215" s="134"/>
      <c r="AS215" s="134"/>
      <c r="AT215" s="134"/>
      <c r="AU215" s="134">
        <v>5.8049261083743851</v>
      </c>
      <c r="AV215" s="134">
        <v>2.870213464696223</v>
      </c>
      <c r="AW215" s="134">
        <v>1.6554789272030652</v>
      </c>
      <c r="AX215" s="134">
        <v>5.267432950191572</v>
      </c>
      <c r="AY215" s="134"/>
      <c r="AZ215" s="135">
        <v>0</v>
      </c>
      <c r="BA215" s="134">
        <v>39.28</v>
      </c>
      <c r="BB215" s="134">
        <v>4.3321948549534763</v>
      </c>
      <c r="BC215" s="134">
        <v>7.5249042145593874</v>
      </c>
      <c r="BD215" s="134">
        <v>11.824849480021895</v>
      </c>
      <c r="BE215" s="134">
        <v>0</v>
      </c>
      <c r="BF215" s="134">
        <v>0</v>
      </c>
      <c r="BG215" s="134">
        <v>0</v>
      </c>
      <c r="BH215" s="134">
        <v>5.8049261083743851</v>
      </c>
      <c r="BI215" s="134">
        <v>2.870213464696223</v>
      </c>
      <c r="BJ215" s="134">
        <v>1.6554789272030652</v>
      </c>
      <c r="BK215" s="134">
        <v>5.267432950191572</v>
      </c>
      <c r="BL215" s="134">
        <v>0</v>
      </c>
      <c r="BM215" s="135">
        <v>0</v>
      </c>
      <c r="BN215" s="136">
        <v>8206471.8720000032</v>
      </c>
      <c r="BO215" s="136">
        <v>905092.54636453255</v>
      </c>
      <c r="BP215" s="136">
        <v>1572121.0482758626</v>
      </c>
      <c r="BQ215" s="136">
        <v>2470475.9330049269</v>
      </c>
      <c r="BR215" s="136">
        <v>0</v>
      </c>
      <c r="BS215" s="136">
        <v>0</v>
      </c>
      <c r="BT215" s="136">
        <v>0</v>
      </c>
      <c r="BU215" s="136">
        <v>1212779.094384237</v>
      </c>
      <c r="BV215" s="136">
        <v>599651.88555665035</v>
      </c>
      <c r="BW215" s="136">
        <v>345866.63062068977</v>
      </c>
      <c r="BX215" s="136">
        <v>1100484.7337931041</v>
      </c>
      <c r="BY215" s="136">
        <v>0</v>
      </c>
      <c r="BZ215" s="136">
        <v>0</v>
      </c>
      <c r="CA215" s="143">
        <v>2</v>
      </c>
      <c r="CF215" s="62" t="s">
        <v>30</v>
      </c>
    </row>
    <row r="216" spans="1:84" ht="12" customHeight="1" x14ac:dyDescent="0.25">
      <c r="A216" s="126" t="e">
        <v>#REF!</v>
      </c>
      <c r="B216" s="62" t="s">
        <v>29</v>
      </c>
      <c r="C216" s="127">
        <v>8733.14</v>
      </c>
      <c r="D216" s="141">
        <v>8733.14</v>
      </c>
      <c r="E216" s="141">
        <v>0</v>
      </c>
      <c r="F216" s="141">
        <v>2063.9</v>
      </c>
      <c r="G216" s="126" t="s">
        <v>24</v>
      </c>
      <c r="H216" s="129">
        <v>3</v>
      </c>
      <c r="I216" s="129" t="s">
        <v>8</v>
      </c>
      <c r="J216" s="142">
        <v>36.75</v>
      </c>
      <c r="K216" s="130">
        <v>4.0199999999999996</v>
      </c>
      <c r="L216" s="130">
        <v>7</v>
      </c>
      <c r="M216" s="130">
        <v>11</v>
      </c>
      <c r="N216" s="130">
        <v>5.4</v>
      </c>
      <c r="O216" s="130">
        <v>2.67</v>
      </c>
      <c r="P216" s="130">
        <v>1.54</v>
      </c>
      <c r="Q216" s="130">
        <v>4.9000000000000004</v>
      </c>
      <c r="R216" s="130">
        <v>0.22</v>
      </c>
      <c r="S216" s="132">
        <v>40</v>
      </c>
      <c r="T216" s="132">
        <v>40</v>
      </c>
      <c r="U216" s="132">
        <v>2604.04</v>
      </c>
      <c r="V216" s="130">
        <v>195.98199600000001</v>
      </c>
      <c r="W216" s="132">
        <v>42.3</v>
      </c>
      <c r="X216" s="132">
        <v>2604.04</v>
      </c>
      <c r="Y216" s="130">
        <v>7.85</v>
      </c>
      <c r="Z216" s="133">
        <v>0</v>
      </c>
      <c r="AA216" s="130">
        <v>6.73</v>
      </c>
      <c r="AB216" s="130">
        <v>10.67</v>
      </c>
      <c r="AC216" s="130">
        <v>14</v>
      </c>
      <c r="AD216" s="131">
        <v>1925657.3699999996</v>
      </c>
      <c r="AE216" s="130">
        <v>210643.33679999999</v>
      </c>
      <c r="AF216" s="130">
        <v>366791.88</v>
      </c>
      <c r="AG216" s="130">
        <v>576387.24</v>
      </c>
      <c r="AH216" s="130">
        <v>282953.73599999998</v>
      </c>
      <c r="AI216" s="130">
        <v>139904.90279999998</v>
      </c>
      <c r="AJ216" s="130">
        <v>80694.213599999988</v>
      </c>
      <c r="AK216" s="130">
        <v>256754.31599999999</v>
      </c>
      <c r="AL216" s="130">
        <v>11527.7448</v>
      </c>
      <c r="AM216" s="112" t="s">
        <v>8</v>
      </c>
      <c r="AN216" s="134">
        <v>39.51</v>
      </c>
      <c r="AO216" s="134">
        <v>4.3219102040816324</v>
      </c>
      <c r="AP216" s="134">
        <v>7.5257142857142849</v>
      </c>
      <c r="AQ216" s="134">
        <v>11.826122448979591</v>
      </c>
      <c r="AR216" s="134"/>
      <c r="AS216" s="134"/>
      <c r="AT216" s="134"/>
      <c r="AU216" s="134">
        <v>5.8055510204081635</v>
      </c>
      <c r="AV216" s="134">
        <v>2.8705224489795915</v>
      </c>
      <c r="AW216" s="134">
        <v>1.6556571428571427</v>
      </c>
      <c r="AX216" s="134">
        <v>5.2679999999999998</v>
      </c>
      <c r="AY216" s="134"/>
      <c r="AZ216" s="135">
        <v>0.23652244897959185</v>
      </c>
      <c r="BA216" s="134">
        <v>39.51</v>
      </c>
      <c r="BB216" s="134">
        <v>4.3219102040816324</v>
      </c>
      <c r="BC216" s="134">
        <v>7.5257142857142849</v>
      </c>
      <c r="BD216" s="134">
        <v>11.826122448979591</v>
      </c>
      <c r="BE216" s="134">
        <v>0</v>
      </c>
      <c r="BF216" s="134">
        <v>0</v>
      </c>
      <c r="BG216" s="134">
        <v>0</v>
      </c>
      <c r="BH216" s="134">
        <v>5.8055510204081635</v>
      </c>
      <c r="BI216" s="134">
        <v>2.8705224489795915</v>
      </c>
      <c r="BJ216" s="134">
        <v>1.6556571428571427</v>
      </c>
      <c r="BK216" s="134">
        <v>5.2679999999999998</v>
      </c>
      <c r="BL216" s="134">
        <v>0</v>
      </c>
      <c r="BM216" s="135">
        <v>0.23652244897959182</v>
      </c>
      <c r="BN216" s="136">
        <v>4140556.3367999997</v>
      </c>
      <c r="BO216" s="136">
        <v>452926.1625560816</v>
      </c>
      <c r="BP216" s="136">
        <v>788677.39748571417</v>
      </c>
      <c r="BQ216" s="136">
        <v>1239350.1960489794</v>
      </c>
      <c r="BR216" s="136">
        <v>0</v>
      </c>
      <c r="BS216" s="136">
        <v>0</v>
      </c>
      <c r="BT216" s="136">
        <v>0</v>
      </c>
      <c r="BU216" s="136">
        <v>608408.27806040819</v>
      </c>
      <c r="BV216" s="136">
        <v>300824.09304097958</v>
      </c>
      <c r="BW216" s="136">
        <v>173509.02744685713</v>
      </c>
      <c r="BX216" s="136">
        <v>552074.17823999992</v>
      </c>
      <c r="BY216" s="136">
        <v>0</v>
      </c>
      <c r="BZ216" s="136">
        <v>24787.003920979587</v>
      </c>
      <c r="CA216" s="143">
        <v>2</v>
      </c>
      <c r="CF216" s="62" t="s">
        <v>29</v>
      </c>
    </row>
    <row r="217" spans="1:84" ht="12" customHeight="1" x14ac:dyDescent="0.25">
      <c r="A217" s="126" t="e">
        <v>#REF!</v>
      </c>
      <c r="B217" s="62" t="s">
        <v>28</v>
      </c>
      <c r="C217" s="127">
        <v>9293.3900000000012</v>
      </c>
      <c r="D217" s="141">
        <v>8850.19</v>
      </c>
      <c r="E217" s="141">
        <v>443.2</v>
      </c>
      <c r="F217" s="141">
        <v>1859</v>
      </c>
      <c r="G217" s="126" t="s">
        <v>24</v>
      </c>
      <c r="H217" s="129">
        <v>1</v>
      </c>
      <c r="I217" s="129" t="s">
        <v>8</v>
      </c>
      <c r="J217" s="142">
        <v>36.54</v>
      </c>
      <c r="K217" s="130">
        <v>4.03</v>
      </c>
      <c r="L217" s="130">
        <v>7</v>
      </c>
      <c r="M217" s="130">
        <v>11</v>
      </c>
      <c r="N217" s="130">
        <v>5.4</v>
      </c>
      <c r="O217" s="130">
        <v>2.67</v>
      </c>
      <c r="P217" s="130">
        <v>1.54</v>
      </c>
      <c r="Q217" s="130">
        <v>4.9000000000000004</v>
      </c>
      <c r="R217" s="130">
        <v>0</v>
      </c>
      <c r="S217" s="132">
        <v>40</v>
      </c>
      <c r="T217" s="132">
        <v>40</v>
      </c>
      <c r="U217" s="132">
        <v>2604.04</v>
      </c>
      <c r="V217" s="130">
        <v>195.98199600000001</v>
      </c>
      <c r="W217" s="132">
        <v>42.3</v>
      </c>
      <c r="X217" s="132">
        <v>2604.04</v>
      </c>
      <c r="Y217" s="130">
        <v>0</v>
      </c>
      <c r="Z217" s="133">
        <v>0</v>
      </c>
      <c r="AA217" s="130">
        <v>5.05</v>
      </c>
      <c r="AB217" s="130">
        <v>10.67</v>
      </c>
      <c r="AC217" s="130">
        <v>14</v>
      </c>
      <c r="AD217" s="131">
        <v>2037482.8236000002</v>
      </c>
      <c r="AE217" s="130">
        <v>224714.17020000005</v>
      </c>
      <c r="AF217" s="130">
        <v>390322.38000000006</v>
      </c>
      <c r="AG217" s="130">
        <v>613363.74</v>
      </c>
      <c r="AH217" s="130">
        <v>301105.83600000007</v>
      </c>
      <c r="AI217" s="130">
        <v>148880.1078</v>
      </c>
      <c r="AJ217" s="130">
        <v>85870.923600000009</v>
      </c>
      <c r="AK217" s="130">
        <v>273225.66600000008</v>
      </c>
      <c r="AL217" s="130">
        <v>0</v>
      </c>
      <c r="AM217" s="112" t="s">
        <v>8</v>
      </c>
      <c r="AN217" s="134">
        <v>39.28</v>
      </c>
      <c r="AO217" s="134">
        <v>4.3321948549534763</v>
      </c>
      <c r="AP217" s="134">
        <v>7.5249042145593874</v>
      </c>
      <c r="AQ217" s="134">
        <v>11.824849480021895</v>
      </c>
      <c r="AR217" s="134"/>
      <c r="AS217" s="134"/>
      <c r="AT217" s="134"/>
      <c r="AU217" s="134">
        <v>5.8049261083743851</v>
      </c>
      <c r="AV217" s="134">
        <v>2.870213464696223</v>
      </c>
      <c r="AW217" s="134">
        <v>1.6554789272030652</v>
      </c>
      <c r="AX217" s="134">
        <v>5.267432950191572</v>
      </c>
      <c r="AY217" s="134"/>
      <c r="AZ217" s="135">
        <v>0</v>
      </c>
      <c r="BA217" s="134">
        <v>39.28</v>
      </c>
      <c r="BB217" s="134">
        <v>4.3321948549534763</v>
      </c>
      <c r="BC217" s="134">
        <v>7.5249042145593874</v>
      </c>
      <c r="BD217" s="134">
        <v>11.824849480021895</v>
      </c>
      <c r="BE217" s="134">
        <v>0</v>
      </c>
      <c r="BF217" s="134">
        <v>0</v>
      </c>
      <c r="BG217" s="134">
        <v>0</v>
      </c>
      <c r="BH217" s="134">
        <v>5.8049261083743851</v>
      </c>
      <c r="BI217" s="134">
        <v>2.870213464696223</v>
      </c>
      <c r="BJ217" s="134">
        <v>1.6554789272030652</v>
      </c>
      <c r="BK217" s="134">
        <v>5.267432950191572</v>
      </c>
      <c r="BL217" s="134">
        <v>0</v>
      </c>
      <c r="BM217" s="135">
        <v>0</v>
      </c>
      <c r="BN217" s="136">
        <v>4380532.3104000017</v>
      </c>
      <c r="BO217" s="136">
        <v>483129.31611691316</v>
      </c>
      <c r="BP217" s="136">
        <v>839182.43494252884</v>
      </c>
      <c r="BQ217" s="136">
        <v>1318715.2549096881</v>
      </c>
      <c r="BR217" s="136">
        <v>0</v>
      </c>
      <c r="BS217" s="136">
        <v>0</v>
      </c>
      <c r="BT217" s="136">
        <v>0</v>
      </c>
      <c r="BU217" s="136">
        <v>647369.30695566523</v>
      </c>
      <c r="BV217" s="136">
        <v>320088.15732807881</v>
      </c>
      <c r="BW217" s="136">
        <v>184620.13568735638</v>
      </c>
      <c r="BX217" s="136">
        <v>587427.70445977035</v>
      </c>
      <c r="BY217" s="136">
        <v>0</v>
      </c>
      <c r="BZ217" s="136">
        <v>0</v>
      </c>
      <c r="CA217" s="143">
        <v>2</v>
      </c>
      <c r="CF217" s="62" t="s">
        <v>28</v>
      </c>
    </row>
    <row r="218" spans="1:84" ht="12" customHeight="1" x14ac:dyDescent="0.25">
      <c r="A218" s="126" t="e">
        <v>#REF!</v>
      </c>
      <c r="B218" s="62" t="s">
        <v>27</v>
      </c>
      <c r="C218" s="127">
        <v>3385.67</v>
      </c>
      <c r="D218" s="141">
        <v>3385.67</v>
      </c>
      <c r="E218" s="141">
        <v>0</v>
      </c>
      <c r="F218" s="141">
        <v>310.8</v>
      </c>
      <c r="G218" s="126" t="s">
        <v>24</v>
      </c>
      <c r="H218" s="129">
        <v>7</v>
      </c>
      <c r="I218" s="129" t="s">
        <v>8</v>
      </c>
      <c r="J218" s="142">
        <v>25.29</v>
      </c>
      <c r="K218" s="130">
        <v>4.32</v>
      </c>
      <c r="L218" s="130">
        <v>5.61</v>
      </c>
      <c r="M218" s="130">
        <v>7.16</v>
      </c>
      <c r="N218" s="130">
        <v>5.31</v>
      </c>
      <c r="O218" s="130">
        <v>2.67</v>
      </c>
      <c r="P218" s="130">
        <v>0</v>
      </c>
      <c r="Q218" s="130">
        <v>0</v>
      </c>
      <c r="R218" s="130">
        <v>0.22</v>
      </c>
      <c r="S218" s="132">
        <v>40</v>
      </c>
      <c r="T218" s="132">
        <v>40</v>
      </c>
      <c r="U218" s="132">
        <v>2604.04</v>
      </c>
      <c r="V218" s="130">
        <v>195.98199600000001</v>
      </c>
      <c r="W218" s="132">
        <v>42.3</v>
      </c>
      <c r="X218" s="132">
        <v>2604.04</v>
      </c>
      <c r="Y218" s="130">
        <v>7.85</v>
      </c>
      <c r="Z218" s="133">
        <v>0</v>
      </c>
      <c r="AA218" s="130">
        <v>6.73</v>
      </c>
      <c r="AB218" s="130">
        <v>10.67</v>
      </c>
      <c r="AC218" s="130">
        <v>14</v>
      </c>
      <c r="AD218" s="131">
        <v>513741.56579999998</v>
      </c>
      <c r="AE218" s="130">
        <v>87756.566400000011</v>
      </c>
      <c r="AF218" s="130">
        <v>113961.65220000001</v>
      </c>
      <c r="AG218" s="130">
        <v>145448.38319999998</v>
      </c>
      <c r="AH218" s="130">
        <v>107867.44620000001</v>
      </c>
      <c r="AI218" s="130">
        <v>54238.433400000002</v>
      </c>
      <c r="AJ218" s="130">
        <v>0</v>
      </c>
      <c r="AK218" s="130">
        <v>0</v>
      </c>
      <c r="AL218" s="130">
        <v>4469.0843999999997</v>
      </c>
      <c r="AM218" s="112" t="s">
        <v>8</v>
      </c>
      <c r="AN218" s="134">
        <v>27.19</v>
      </c>
      <c r="AO218" s="134">
        <v>4.6445551601423487</v>
      </c>
      <c r="AP218" s="134">
        <v>6.0314709371293009</v>
      </c>
      <c r="AQ218" s="134">
        <v>7.6979201265322263</v>
      </c>
      <c r="AR218" s="134"/>
      <c r="AS218" s="134"/>
      <c r="AT218" s="134"/>
      <c r="AU218" s="134">
        <v>5.7089323843416366</v>
      </c>
      <c r="AV218" s="134">
        <v>2.8705931198102022</v>
      </c>
      <c r="AW218" s="134">
        <v>0</v>
      </c>
      <c r="AX218" s="134">
        <v>0</v>
      </c>
      <c r="AY218" s="134"/>
      <c r="AZ218" s="135">
        <v>0.23652827204428631</v>
      </c>
      <c r="BA218" s="134">
        <v>27.19</v>
      </c>
      <c r="BB218" s="134">
        <v>4.6445551601423487</v>
      </c>
      <c r="BC218" s="134">
        <v>6.0314709371293009</v>
      </c>
      <c r="BD218" s="134">
        <v>7.6979201265322263</v>
      </c>
      <c r="BE218" s="134">
        <v>0</v>
      </c>
      <c r="BF218" s="134">
        <v>0</v>
      </c>
      <c r="BG218" s="134">
        <v>0</v>
      </c>
      <c r="BH218" s="134">
        <v>5.7089323843416357</v>
      </c>
      <c r="BI218" s="134">
        <v>2.8705931198102022</v>
      </c>
      <c r="BJ218" s="134">
        <v>0</v>
      </c>
      <c r="BK218" s="134">
        <v>0</v>
      </c>
      <c r="BL218" s="134">
        <v>0</v>
      </c>
      <c r="BM218" s="135">
        <v>0.23652827204428631</v>
      </c>
      <c r="BN218" s="136">
        <v>1104676.4076000003</v>
      </c>
      <c r="BO218" s="136">
        <v>188699.17282846977</v>
      </c>
      <c r="BP218" s="136">
        <v>245046.84249252672</v>
      </c>
      <c r="BQ218" s="136">
        <v>312751.40681755636</v>
      </c>
      <c r="BR218" s="136">
        <v>0</v>
      </c>
      <c r="BS218" s="136">
        <v>0</v>
      </c>
      <c r="BT218" s="136">
        <v>0</v>
      </c>
      <c r="BU218" s="136">
        <v>231942.7332683274</v>
      </c>
      <c r="BV218" s="136">
        <v>116626.57209537369</v>
      </c>
      <c r="BW218" s="136">
        <v>0</v>
      </c>
      <c r="BX218" s="136">
        <v>0</v>
      </c>
      <c r="BY218" s="136">
        <v>0</v>
      </c>
      <c r="BZ218" s="136">
        <v>9609.6800977461462</v>
      </c>
      <c r="CA218" s="143">
        <v>2</v>
      </c>
      <c r="CF218" s="62" t="s">
        <v>27</v>
      </c>
    </row>
    <row r="219" spans="1:84" ht="12" customHeight="1" x14ac:dyDescent="0.25">
      <c r="A219" s="126" t="e">
        <v>#REF!</v>
      </c>
      <c r="B219" s="62" t="s">
        <v>26</v>
      </c>
      <c r="C219" s="127">
        <v>5287.1</v>
      </c>
      <c r="D219" s="141">
        <v>5287.1</v>
      </c>
      <c r="E219" s="141">
        <v>0</v>
      </c>
      <c r="F219" s="141">
        <v>1016.1</v>
      </c>
      <c r="G219" s="126" t="s">
        <v>24</v>
      </c>
      <c r="H219" s="129">
        <v>1</v>
      </c>
      <c r="I219" s="129" t="s">
        <v>8</v>
      </c>
      <c r="J219" s="142">
        <v>36.54</v>
      </c>
      <c r="K219" s="130">
        <v>4.03</v>
      </c>
      <c r="L219" s="130">
        <v>7</v>
      </c>
      <c r="M219" s="130">
        <v>11</v>
      </c>
      <c r="N219" s="130">
        <v>5.4</v>
      </c>
      <c r="O219" s="130">
        <v>2.67</v>
      </c>
      <c r="P219" s="130">
        <v>1.54</v>
      </c>
      <c r="Q219" s="130">
        <v>4.9000000000000004</v>
      </c>
      <c r="R219" s="130">
        <v>0</v>
      </c>
      <c r="S219" s="132">
        <v>40</v>
      </c>
      <c r="T219" s="132">
        <v>40</v>
      </c>
      <c r="U219" s="132">
        <v>2604.04</v>
      </c>
      <c r="V219" s="130">
        <v>195.98199600000001</v>
      </c>
      <c r="W219" s="132">
        <v>42.3</v>
      </c>
      <c r="X219" s="132">
        <v>2604.04</v>
      </c>
      <c r="Y219" s="130">
        <v>0</v>
      </c>
      <c r="Z219" s="133">
        <v>0</v>
      </c>
      <c r="AA219" s="130">
        <v>5.05</v>
      </c>
      <c r="AB219" s="130">
        <v>10.67</v>
      </c>
      <c r="AC219" s="130">
        <v>14</v>
      </c>
      <c r="AD219" s="131">
        <v>1159143.804</v>
      </c>
      <c r="AE219" s="130">
        <v>127842.07800000001</v>
      </c>
      <c r="AF219" s="130">
        <v>222058.2</v>
      </c>
      <c r="AG219" s="130">
        <v>348948.60000000003</v>
      </c>
      <c r="AH219" s="130">
        <v>171302.04000000004</v>
      </c>
      <c r="AI219" s="130">
        <v>84699.342000000004</v>
      </c>
      <c r="AJ219" s="130">
        <v>48852.804000000004</v>
      </c>
      <c r="AK219" s="130">
        <v>155440.74000000002</v>
      </c>
      <c r="AL219" s="130">
        <v>0</v>
      </c>
      <c r="AM219" s="112" t="s">
        <v>8</v>
      </c>
      <c r="AN219" s="134">
        <v>39.28</v>
      </c>
      <c r="AO219" s="134">
        <v>4.3321948549534763</v>
      </c>
      <c r="AP219" s="134">
        <v>7.5249042145593874</v>
      </c>
      <c r="AQ219" s="134">
        <v>11.824849480021895</v>
      </c>
      <c r="AR219" s="134"/>
      <c r="AS219" s="134"/>
      <c r="AT219" s="134"/>
      <c r="AU219" s="134">
        <v>5.8049261083743851</v>
      </c>
      <c r="AV219" s="134">
        <v>2.870213464696223</v>
      </c>
      <c r="AW219" s="134">
        <v>1.6554789272030652</v>
      </c>
      <c r="AX219" s="134">
        <v>5.267432950191572</v>
      </c>
      <c r="AY219" s="134"/>
      <c r="AZ219" s="135">
        <v>0</v>
      </c>
      <c r="BA219" s="134">
        <v>39.28</v>
      </c>
      <c r="BB219" s="134">
        <v>4.3321948549534763</v>
      </c>
      <c r="BC219" s="134">
        <v>7.5249042145593874</v>
      </c>
      <c r="BD219" s="134">
        <v>11.824849480021895</v>
      </c>
      <c r="BE219" s="134">
        <v>0</v>
      </c>
      <c r="BF219" s="134">
        <v>0</v>
      </c>
      <c r="BG219" s="134">
        <v>0</v>
      </c>
      <c r="BH219" s="134">
        <v>5.8049261083743851</v>
      </c>
      <c r="BI219" s="134">
        <v>2.870213464696223</v>
      </c>
      <c r="BJ219" s="134">
        <v>1.6554789272030652</v>
      </c>
      <c r="BK219" s="134">
        <v>5.267432950191572</v>
      </c>
      <c r="BL219" s="134">
        <v>0</v>
      </c>
      <c r="BM219" s="135">
        <v>0</v>
      </c>
      <c r="BN219" s="136">
        <v>2492127.4560000002</v>
      </c>
      <c r="BO219" s="136">
        <v>274856.96901149437</v>
      </c>
      <c r="BP219" s="136">
        <v>477419.05287356325</v>
      </c>
      <c r="BQ219" s="136">
        <v>750229.94022988516</v>
      </c>
      <c r="BR219" s="136">
        <v>0</v>
      </c>
      <c r="BS219" s="136">
        <v>0</v>
      </c>
      <c r="BT219" s="136">
        <v>0</v>
      </c>
      <c r="BU219" s="136">
        <v>368294.69793103455</v>
      </c>
      <c r="BV219" s="136">
        <v>182101.26731034482</v>
      </c>
      <c r="BW219" s="136">
        <v>105032.19163218392</v>
      </c>
      <c r="BX219" s="136">
        <v>334193.33701149438</v>
      </c>
      <c r="BY219" s="136">
        <v>0</v>
      </c>
      <c r="BZ219" s="136">
        <v>0</v>
      </c>
      <c r="CA219" s="143">
        <v>2</v>
      </c>
      <c r="CF219" s="62" t="s">
        <v>26</v>
      </c>
    </row>
    <row r="220" spans="1:84" s="143" customFormat="1" ht="12" customHeight="1" x14ac:dyDescent="0.25">
      <c r="A220" s="126" t="e">
        <v>#REF!</v>
      </c>
      <c r="B220" s="62" t="s">
        <v>25</v>
      </c>
      <c r="C220" s="127">
        <v>5321.2</v>
      </c>
      <c r="D220" s="141">
        <v>5321.2</v>
      </c>
      <c r="E220" s="141">
        <v>0</v>
      </c>
      <c r="F220" s="141">
        <v>1014.6</v>
      </c>
      <c r="G220" s="126" t="s">
        <v>24</v>
      </c>
      <c r="H220" s="129">
        <v>1</v>
      </c>
      <c r="I220" s="129" t="s">
        <v>8</v>
      </c>
      <c r="J220" s="142">
        <v>36.54</v>
      </c>
      <c r="K220" s="130">
        <v>4.03</v>
      </c>
      <c r="L220" s="130">
        <v>7</v>
      </c>
      <c r="M220" s="130">
        <v>11</v>
      </c>
      <c r="N220" s="130">
        <v>5.4</v>
      </c>
      <c r="O220" s="130">
        <v>2.67</v>
      </c>
      <c r="P220" s="130">
        <v>1.54</v>
      </c>
      <c r="Q220" s="130">
        <v>4.9000000000000004</v>
      </c>
      <c r="R220" s="130">
        <v>0</v>
      </c>
      <c r="S220" s="132">
        <v>40</v>
      </c>
      <c r="T220" s="132">
        <v>40</v>
      </c>
      <c r="U220" s="132">
        <v>2604.04</v>
      </c>
      <c r="V220" s="130">
        <v>195.98199600000001</v>
      </c>
      <c r="W220" s="132">
        <v>42.3</v>
      </c>
      <c r="X220" s="132">
        <v>2604.04</v>
      </c>
      <c r="Y220" s="130">
        <v>0</v>
      </c>
      <c r="Z220" s="133">
        <v>0</v>
      </c>
      <c r="AA220" s="130">
        <v>5.05</v>
      </c>
      <c r="AB220" s="130">
        <v>10.67</v>
      </c>
      <c r="AC220" s="130">
        <v>14</v>
      </c>
      <c r="AD220" s="131">
        <v>1166619.8879999998</v>
      </c>
      <c r="AE220" s="130">
        <v>128666.61600000001</v>
      </c>
      <c r="AF220" s="130">
        <v>223490.40000000002</v>
      </c>
      <c r="AG220" s="130">
        <v>351199.19999999995</v>
      </c>
      <c r="AH220" s="130">
        <v>172406.88</v>
      </c>
      <c r="AI220" s="130">
        <v>85245.623999999996</v>
      </c>
      <c r="AJ220" s="130">
        <v>49167.887999999992</v>
      </c>
      <c r="AK220" s="130">
        <v>156443.28</v>
      </c>
      <c r="AL220" s="130">
        <v>0</v>
      </c>
      <c r="AM220" s="143" t="s">
        <v>8</v>
      </c>
      <c r="AN220" s="134">
        <v>39.28</v>
      </c>
      <c r="AO220" s="134">
        <v>4.3321948549534763</v>
      </c>
      <c r="AP220" s="134">
        <v>7.5249042145593874</v>
      </c>
      <c r="AQ220" s="134">
        <v>11.824849480021895</v>
      </c>
      <c r="AR220" s="134"/>
      <c r="AS220" s="134"/>
      <c r="AT220" s="134"/>
      <c r="AU220" s="134">
        <v>5.8049261083743851</v>
      </c>
      <c r="AV220" s="134">
        <v>2.870213464696223</v>
      </c>
      <c r="AW220" s="134">
        <v>1.6554789272030652</v>
      </c>
      <c r="AX220" s="134">
        <v>5.267432950191572</v>
      </c>
      <c r="AY220" s="134"/>
      <c r="AZ220" s="135">
        <v>0</v>
      </c>
      <c r="BA220" s="134">
        <v>39.28</v>
      </c>
      <c r="BB220" s="134">
        <v>4.3321948549534763</v>
      </c>
      <c r="BC220" s="134">
        <v>7.5249042145593874</v>
      </c>
      <c r="BD220" s="134">
        <v>11.824849480021895</v>
      </c>
      <c r="BE220" s="134">
        <v>0</v>
      </c>
      <c r="BF220" s="134">
        <v>0</v>
      </c>
      <c r="BG220" s="134">
        <v>0</v>
      </c>
      <c r="BH220" s="134">
        <v>5.8049261083743851</v>
      </c>
      <c r="BI220" s="134">
        <v>2.870213464696223</v>
      </c>
      <c r="BJ220" s="134">
        <v>1.6554789272030652</v>
      </c>
      <c r="BK220" s="134">
        <v>5.267432950191572</v>
      </c>
      <c r="BL220" s="134">
        <v>0</v>
      </c>
      <c r="BM220" s="135">
        <v>0</v>
      </c>
      <c r="BN220" s="136">
        <v>2508200.8320000004</v>
      </c>
      <c r="BO220" s="136">
        <v>276629.70314614131</v>
      </c>
      <c r="BP220" s="136">
        <v>480498.24367816088</v>
      </c>
      <c r="BQ220" s="136">
        <v>755068.66863711004</v>
      </c>
      <c r="BR220" s="136">
        <v>0</v>
      </c>
      <c r="BS220" s="136">
        <v>0</v>
      </c>
      <c r="BT220" s="136">
        <v>0</v>
      </c>
      <c r="BU220" s="136">
        <v>370670.07369458134</v>
      </c>
      <c r="BV220" s="136">
        <v>183275.75866009851</v>
      </c>
      <c r="BW220" s="136">
        <v>105709.61360919541</v>
      </c>
      <c r="BX220" s="136">
        <v>336348.77057471272</v>
      </c>
      <c r="BY220" s="136">
        <v>0</v>
      </c>
      <c r="BZ220" s="136">
        <v>0</v>
      </c>
      <c r="CA220" s="143">
        <v>2</v>
      </c>
      <c r="CF220" s="62" t="s">
        <v>25</v>
      </c>
    </row>
    <row r="221" spans="1:84" s="143" customFormat="1" ht="12" customHeight="1" x14ac:dyDescent="0.25">
      <c r="A221" s="126" t="e">
        <v>#REF!</v>
      </c>
      <c r="B221" s="62" t="s">
        <v>23</v>
      </c>
      <c r="C221" s="127">
        <v>3691.5</v>
      </c>
      <c r="D221" s="141">
        <v>3691.5</v>
      </c>
      <c r="E221" s="141">
        <v>0</v>
      </c>
      <c r="F221" s="141">
        <v>1017.5</v>
      </c>
      <c r="G221" s="126" t="s">
        <v>22</v>
      </c>
      <c r="H221" s="129">
        <v>1</v>
      </c>
      <c r="I221" s="129" t="s">
        <v>21</v>
      </c>
      <c r="J221" s="131">
        <v>44.8</v>
      </c>
      <c r="K221" s="130">
        <v>5.0999999999999996</v>
      </c>
      <c r="L221" s="130">
        <v>8.6300000000000008</v>
      </c>
      <c r="M221" s="130">
        <v>13.43</v>
      </c>
      <c r="N221" s="130">
        <v>6.91</v>
      </c>
      <c r="O221" s="130">
        <v>3.15</v>
      </c>
      <c r="P221" s="130">
        <v>1.81</v>
      </c>
      <c r="Q221" s="130">
        <v>5.77</v>
      </c>
      <c r="R221" s="130">
        <v>0</v>
      </c>
      <c r="S221" s="132">
        <v>40</v>
      </c>
      <c r="T221" s="132">
        <v>40</v>
      </c>
      <c r="U221" s="132">
        <v>2604.04</v>
      </c>
      <c r="V221" s="130">
        <v>195.98199600000001</v>
      </c>
      <c r="W221" s="132">
        <v>42.3</v>
      </c>
      <c r="X221" s="132">
        <v>2604.04</v>
      </c>
      <c r="Y221" s="130">
        <v>0</v>
      </c>
      <c r="Z221" s="133">
        <v>0</v>
      </c>
      <c r="AA221" s="130">
        <v>5.05</v>
      </c>
      <c r="AB221" s="130">
        <v>10.67</v>
      </c>
      <c r="AC221" s="130">
        <v>14</v>
      </c>
      <c r="AD221" s="131">
        <v>992275.2</v>
      </c>
      <c r="AE221" s="130">
        <v>112959.9</v>
      </c>
      <c r="AF221" s="130">
        <v>191145.87000000002</v>
      </c>
      <c r="AG221" s="130">
        <v>297461.07</v>
      </c>
      <c r="AH221" s="130">
        <v>153049.59</v>
      </c>
      <c r="AI221" s="130">
        <v>69769.350000000006</v>
      </c>
      <c r="AJ221" s="130">
        <v>40089.69</v>
      </c>
      <c r="AK221" s="130">
        <v>127799.72999999998</v>
      </c>
      <c r="AL221" s="130">
        <v>0</v>
      </c>
      <c r="AN221" s="134">
        <v>48.16</v>
      </c>
      <c r="AO221" s="192">
        <v>18.649999999999999</v>
      </c>
      <c r="AP221" s="193"/>
      <c r="AQ221" s="144">
        <v>7.16</v>
      </c>
      <c r="AR221" s="144">
        <v>1.53</v>
      </c>
      <c r="AS221" s="144">
        <v>0.32</v>
      </c>
      <c r="AT221" s="144">
        <v>0.87</v>
      </c>
      <c r="AU221" s="144">
        <v>5.01</v>
      </c>
      <c r="AV221" s="144">
        <v>4.99</v>
      </c>
      <c r="AW221" s="144">
        <v>2.7</v>
      </c>
      <c r="AX221" s="144">
        <v>6.46</v>
      </c>
      <c r="AY221" s="144">
        <v>0.47</v>
      </c>
      <c r="AZ221" s="145">
        <v>0</v>
      </c>
      <c r="BA221" s="134">
        <v>54.565279999999994</v>
      </c>
      <c r="BB221" s="192">
        <v>21.130449999999996</v>
      </c>
      <c r="BC221" s="193">
        <v>0</v>
      </c>
      <c r="BD221" s="144">
        <v>8.1122800000000002</v>
      </c>
      <c r="BE221" s="144">
        <v>1.7334900000000002</v>
      </c>
      <c r="BF221" s="144">
        <v>0.36255999999999999</v>
      </c>
      <c r="BG221" s="144">
        <v>0.98570999999999998</v>
      </c>
      <c r="BH221" s="144">
        <v>5.6763299999999992</v>
      </c>
      <c r="BI221" s="144">
        <v>5.6536700000000009</v>
      </c>
      <c r="BJ221" s="144">
        <v>3.0591000000000004</v>
      </c>
      <c r="BK221" s="144">
        <v>7.3191800000000002</v>
      </c>
      <c r="BL221" s="144">
        <v>0.53250999999999993</v>
      </c>
      <c r="BM221" s="145">
        <v>0</v>
      </c>
      <c r="BN221" s="136">
        <v>2369842.5912000001</v>
      </c>
      <c r="BO221" s="194">
        <v>917723.51174999995</v>
      </c>
      <c r="BP221" s="194">
        <v>0</v>
      </c>
      <c r="BQ221" s="136">
        <v>352327.09620000003</v>
      </c>
      <c r="BR221" s="136">
        <v>75287.773350000003</v>
      </c>
      <c r="BS221" s="136">
        <v>15746.4624</v>
      </c>
      <c r="BT221" s="136">
        <v>42810.694649999998</v>
      </c>
      <c r="BU221" s="136">
        <v>246530.55194999999</v>
      </c>
      <c r="BV221" s="136">
        <v>245546.39805000005</v>
      </c>
      <c r="BW221" s="136">
        <v>132860.77650000004</v>
      </c>
      <c r="BX221" s="136">
        <v>317881.70970000001</v>
      </c>
      <c r="BY221" s="136">
        <v>23127.616649999996</v>
      </c>
      <c r="BZ221" s="136">
        <v>0</v>
      </c>
      <c r="CA221" s="112">
        <v>1</v>
      </c>
      <c r="CF221" s="62" t="s">
        <v>23</v>
      </c>
    </row>
    <row r="222" spans="1:84" s="143" customFormat="1" ht="12" customHeight="1" x14ac:dyDescent="0.25">
      <c r="A222" s="126" t="e">
        <v>#REF!</v>
      </c>
      <c r="B222" s="62" t="s">
        <v>20</v>
      </c>
      <c r="C222" s="127">
        <v>2068.33</v>
      </c>
      <c r="D222" s="141">
        <v>2068.33</v>
      </c>
      <c r="E222" s="141">
        <v>0</v>
      </c>
      <c r="F222" s="141">
        <v>257.7</v>
      </c>
      <c r="G222" s="126" t="s">
        <v>9</v>
      </c>
      <c r="H222" s="129">
        <v>7</v>
      </c>
      <c r="I222" s="129" t="s">
        <v>8</v>
      </c>
      <c r="J222" s="142">
        <v>19.64</v>
      </c>
      <c r="K222" s="130">
        <v>3.02</v>
      </c>
      <c r="L222" s="130">
        <v>4</v>
      </c>
      <c r="M222" s="130">
        <v>6.16</v>
      </c>
      <c r="N222" s="130">
        <v>4.1900000000000004</v>
      </c>
      <c r="O222" s="130">
        <v>2.0499999999999998</v>
      </c>
      <c r="P222" s="130">
        <v>0</v>
      </c>
      <c r="Q222" s="130">
        <v>0</v>
      </c>
      <c r="R222" s="130">
        <v>0.22</v>
      </c>
      <c r="S222" s="132">
        <v>34.78</v>
      </c>
      <c r="T222" s="132">
        <v>34.78</v>
      </c>
      <c r="U222" s="132">
        <v>2193.54</v>
      </c>
      <c r="V222" s="130">
        <v>166.173046</v>
      </c>
      <c r="W222" s="132">
        <v>42.3</v>
      </c>
      <c r="X222" s="132">
        <v>2193.54</v>
      </c>
      <c r="Y222" s="130">
        <v>7.85</v>
      </c>
      <c r="Z222" s="133">
        <v>0</v>
      </c>
      <c r="AA222" s="130">
        <v>4.71</v>
      </c>
      <c r="AB222" s="130">
        <v>10.67</v>
      </c>
      <c r="AC222" s="130">
        <v>14</v>
      </c>
      <c r="AD222" s="131">
        <v>243732.00719999999</v>
      </c>
      <c r="AE222" s="130">
        <v>37478.139600000002</v>
      </c>
      <c r="AF222" s="130">
        <v>49639.92</v>
      </c>
      <c r="AG222" s="130">
        <v>76445.476800000004</v>
      </c>
      <c r="AH222" s="130">
        <v>51997.816200000001</v>
      </c>
      <c r="AI222" s="130">
        <v>25440.458999999995</v>
      </c>
      <c r="AJ222" s="130">
        <v>0</v>
      </c>
      <c r="AK222" s="130">
        <v>0</v>
      </c>
      <c r="AL222" s="130">
        <v>2730.1956</v>
      </c>
      <c r="AN222" s="134">
        <v>33.17</v>
      </c>
      <c r="AO222" s="192">
        <v>13.89</v>
      </c>
      <c r="AP222" s="193"/>
      <c r="AQ222" s="134">
        <v>5.9</v>
      </c>
      <c r="AR222" s="134">
        <v>1.53</v>
      </c>
      <c r="AS222" s="134">
        <v>0.32</v>
      </c>
      <c r="AT222" s="134">
        <v>0.6</v>
      </c>
      <c r="AU222" s="134">
        <v>5.01</v>
      </c>
      <c r="AV222" s="134">
        <v>4.99</v>
      </c>
      <c r="AW222" s="134">
        <v>0</v>
      </c>
      <c r="AX222" s="134">
        <v>0</v>
      </c>
      <c r="AY222" s="134">
        <v>0</v>
      </c>
      <c r="AZ222" s="135">
        <v>0.93</v>
      </c>
      <c r="BA222" s="134">
        <v>37.581610000000005</v>
      </c>
      <c r="BB222" s="192">
        <v>15.737370000000004</v>
      </c>
      <c r="BC222" s="193">
        <v>0</v>
      </c>
      <c r="BD222" s="134">
        <v>6.6847000000000012</v>
      </c>
      <c r="BE222" s="134">
        <v>1.7334900000000002</v>
      </c>
      <c r="BF222" s="134">
        <v>0.36256000000000005</v>
      </c>
      <c r="BG222" s="134">
        <v>0.67980000000000007</v>
      </c>
      <c r="BH222" s="134">
        <v>5.6763300000000001</v>
      </c>
      <c r="BI222" s="134">
        <v>5.65367</v>
      </c>
      <c r="BJ222" s="134">
        <v>0</v>
      </c>
      <c r="BK222" s="134">
        <v>0</v>
      </c>
      <c r="BL222" s="134">
        <v>0</v>
      </c>
      <c r="BM222" s="135">
        <v>1.0536900000000002</v>
      </c>
      <c r="BN222" s="136">
        <v>914524.7263130002</v>
      </c>
      <c r="BO222" s="194">
        <v>382958.95232100005</v>
      </c>
      <c r="BP222" s="194">
        <v>0</v>
      </c>
      <c r="BQ222" s="136">
        <v>162667.94951000001</v>
      </c>
      <c r="BR222" s="136">
        <v>42183.383516999995</v>
      </c>
      <c r="BS222" s="136">
        <v>8822.6684480000004</v>
      </c>
      <c r="BT222" s="136">
        <v>16542.503340000003</v>
      </c>
      <c r="BU222" s="136">
        <v>138129.90288899999</v>
      </c>
      <c r="BV222" s="136">
        <v>137578.48611100001</v>
      </c>
      <c r="BW222" s="136">
        <v>0</v>
      </c>
      <c r="BX222" s="136">
        <v>0</v>
      </c>
      <c r="BY222" s="136">
        <v>0</v>
      </c>
      <c r="BZ222" s="136">
        <v>25640.880177000003</v>
      </c>
      <c r="CA222" s="112">
        <v>1</v>
      </c>
      <c r="CF222" s="62" t="s">
        <v>20</v>
      </c>
    </row>
    <row r="223" spans="1:84" s="143" customFormat="1" ht="12" customHeight="1" x14ac:dyDescent="0.25">
      <c r="A223" s="126" t="e">
        <v>#REF!</v>
      </c>
      <c r="B223" s="62" t="s">
        <v>19</v>
      </c>
      <c r="C223" s="127">
        <v>3374.69</v>
      </c>
      <c r="D223" s="141">
        <v>3374.69</v>
      </c>
      <c r="E223" s="141">
        <v>0</v>
      </c>
      <c r="F223" s="141">
        <v>301.2</v>
      </c>
      <c r="G223" s="126" t="s">
        <v>9</v>
      </c>
      <c r="H223" s="129">
        <v>7</v>
      </c>
      <c r="I223" s="129" t="s">
        <v>8</v>
      </c>
      <c r="J223" s="142">
        <v>19.64</v>
      </c>
      <c r="K223" s="130">
        <v>3.02</v>
      </c>
      <c r="L223" s="130">
        <v>4</v>
      </c>
      <c r="M223" s="130">
        <v>6.16</v>
      </c>
      <c r="N223" s="130">
        <v>4.1900000000000004</v>
      </c>
      <c r="O223" s="130">
        <v>2.0499999999999998</v>
      </c>
      <c r="P223" s="130">
        <v>0</v>
      </c>
      <c r="Q223" s="130">
        <v>0</v>
      </c>
      <c r="R223" s="130">
        <v>0.22</v>
      </c>
      <c r="S223" s="132">
        <v>34.78</v>
      </c>
      <c r="T223" s="132">
        <v>34.78</v>
      </c>
      <c r="U223" s="132">
        <v>2193.54</v>
      </c>
      <c r="V223" s="130">
        <v>166.173046</v>
      </c>
      <c r="W223" s="132">
        <v>42.3</v>
      </c>
      <c r="X223" s="132">
        <v>2193.54</v>
      </c>
      <c r="Y223" s="130">
        <v>7.85</v>
      </c>
      <c r="Z223" s="133">
        <v>0</v>
      </c>
      <c r="AA223" s="130">
        <v>4.71</v>
      </c>
      <c r="AB223" s="130">
        <v>10.67</v>
      </c>
      <c r="AC223" s="130">
        <v>14</v>
      </c>
      <c r="AD223" s="131">
        <v>397673.46960000007</v>
      </c>
      <c r="AE223" s="130">
        <v>61149.382799999999</v>
      </c>
      <c r="AF223" s="130">
        <v>80992.56</v>
      </c>
      <c r="AG223" s="130">
        <v>124728.54240000001</v>
      </c>
      <c r="AH223" s="130">
        <v>84839.706600000005</v>
      </c>
      <c r="AI223" s="130">
        <v>41508.686999999998</v>
      </c>
      <c r="AJ223" s="130">
        <v>0</v>
      </c>
      <c r="AK223" s="130">
        <v>0</v>
      </c>
      <c r="AL223" s="130">
        <v>4454.5907999999999</v>
      </c>
      <c r="AN223" s="134">
        <v>33.17</v>
      </c>
      <c r="AO223" s="192">
        <v>13.89</v>
      </c>
      <c r="AP223" s="193"/>
      <c r="AQ223" s="134">
        <v>5.9</v>
      </c>
      <c r="AR223" s="134">
        <v>1.53</v>
      </c>
      <c r="AS223" s="134">
        <v>0.32</v>
      </c>
      <c r="AT223" s="134">
        <v>0.6</v>
      </c>
      <c r="AU223" s="134">
        <v>5.01</v>
      </c>
      <c r="AV223" s="134">
        <v>4.99</v>
      </c>
      <c r="AW223" s="134">
        <v>0</v>
      </c>
      <c r="AX223" s="134">
        <v>0</v>
      </c>
      <c r="AY223" s="134">
        <v>0</v>
      </c>
      <c r="AZ223" s="135">
        <v>0.93</v>
      </c>
      <c r="BA223" s="134">
        <v>37.581610000000005</v>
      </c>
      <c r="BB223" s="192">
        <v>15.737370000000004</v>
      </c>
      <c r="BC223" s="193">
        <v>0</v>
      </c>
      <c r="BD223" s="134">
        <v>6.6847000000000012</v>
      </c>
      <c r="BE223" s="134">
        <v>1.7334900000000002</v>
      </c>
      <c r="BF223" s="134">
        <v>0.36256000000000005</v>
      </c>
      <c r="BG223" s="134">
        <v>0.67980000000000007</v>
      </c>
      <c r="BH223" s="134">
        <v>5.6763300000000001</v>
      </c>
      <c r="BI223" s="134">
        <v>5.65367</v>
      </c>
      <c r="BJ223" s="134">
        <v>0</v>
      </c>
      <c r="BK223" s="134">
        <v>0</v>
      </c>
      <c r="BL223" s="134">
        <v>0</v>
      </c>
      <c r="BM223" s="135">
        <v>1.0536900000000002</v>
      </c>
      <c r="BN223" s="136">
        <v>1492139.769109</v>
      </c>
      <c r="BO223" s="194">
        <v>624836.33985300013</v>
      </c>
      <c r="BP223" s="194">
        <v>0</v>
      </c>
      <c r="BQ223" s="136">
        <v>265409.24443000002</v>
      </c>
      <c r="BR223" s="136">
        <v>68826.465081000002</v>
      </c>
      <c r="BS223" s="136">
        <v>14395.077664</v>
      </c>
      <c r="BT223" s="136">
        <v>26990.770620000003</v>
      </c>
      <c r="BU223" s="136">
        <v>225372.93467699998</v>
      </c>
      <c r="BV223" s="136">
        <v>224473.24232300001</v>
      </c>
      <c r="BW223" s="136">
        <v>0</v>
      </c>
      <c r="BX223" s="136">
        <v>0</v>
      </c>
      <c r="BY223" s="136">
        <v>0</v>
      </c>
      <c r="BZ223" s="136">
        <v>41835.694461000006</v>
      </c>
      <c r="CA223" s="112">
        <v>1</v>
      </c>
      <c r="CF223" s="62" t="s">
        <v>19</v>
      </c>
    </row>
    <row r="224" spans="1:84" s="143" customFormat="1" ht="12" customHeight="1" x14ac:dyDescent="0.25">
      <c r="A224" s="126" t="e">
        <v>#REF!</v>
      </c>
      <c r="B224" s="62" t="s">
        <v>18</v>
      </c>
      <c r="C224" s="127">
        <v>3804.8699999999994</v>
      </c>
      <c r="D224" s="141">
        <v>3747.7699999999995</v>
      </c>
      <c r="E224" s="141">
        <v>57.1</v>
      </c>
      <c r="F224" s="141">
        <v>483.3</v>
      </c>
      <c r="G224" s="126" t="s">
        <v>9</v>
      </c>
      <c r="H224" s="129">
        <v>1</v>
      </c>
      <c r="I224" s="129" t="s">
        <v>8</v>
      </c>
      <c r="J224" s="142">
        <v>32.07</v>
      </c>
      <c r="K224" s="130">
        <v>4.03</v>
      </c>
      <c r="L224" s="130">
        <v>5.61</v>
      </c>
      <c r="M224" s="130">
        <v>7.92</v>
      </c>
      <c r="N224" s="130">
        <v>5.4</v>
      </c>
      <c r="O224" s="130">
        <v>2.67</v>
      </c>
      <c r="P224" s="130">
        <v>1.54</v>
      </c>
      <c r="Q224" s="130">
        <v>4.9000000000000004</v>
      </c>
      <c r="R224" s="130">
        <v>0</v>
      </c>
      <c r="S224" s="132">
        <v>40</v>
      </c>
      <c r="T224" s="132">
        <v>40</v>
      </c>
      <c r="U224" s="132">
        <v>2604.04</v>
      </c>
      <c r="V224" s="130">
        <v>195.98199600000001</v>
      </c>
      <c r="W224" s="132">
        <v>42.3</v>
      </c>
      <c r="X224" s="132">
        <v>2604.04</v>
      </c>
      <c r="Y224" s="130">
        <v>0</v>
      </c>
      <c r="Z224" s="133">
        <v>0</v>
      </c>
      <c r="AA224" s="130">
        <v>4.71</v>
      </c>
      <c r="AB224" s="130">
        <v>10.67</v>
      </c>
      <c r="AC224" s="130">
        <v>14</v>
      </c>
      <c r="AD224" s="131">
        <v>732133.08539999987</v>
      </c>
      <c r="AE224" s="130">
        <v>92001.756599999993</v>
      </c>
      <c r="AF224" s="130">
        <v>128071.92419999998</v>
      </c>
      <c r="AG224" s="130">
        <v>180807.42239999998</v>
      </c>
      <c r="AH224" s="130">
        <v>123277.788</v>
      </c>
      <c r="AI224" s="130">
        <v>60954.017399999982</v>
      </c>
      <c r="AJ224" s="130">
        <v>35156.998800000001</v>
      </c>
      <c r="AK224" s="130">
        <v>111863.17799999999</v>
      </c>
      <c r="AL224" s="130">
        <v>0</v>
      </c>
      <c r="AN224" s="134">
        <v>48.16</v>
      </c>
      <c r="AO224" s="192">
        <v>18.649999999999999</v>
      </c>
      <c r="AP224" s="193"/>
      <c r="AQ224" s="134">
        <v>7.16</v>
      </c>
      <c r="AR224" s="134">
        <v>1.53</v>
      </c>
      <c r="AS224" s="134">
        <v>0.32</v>
      </c>
      <c r="AT224" s="134">
        <v>0.87</v>
      </c>
      <c r="AU224" s="134">
        <v>5.01</v>
      </c>
      <c r="AV224" s="134">
        <v>4.99</v>
      </c>
      <c r="AW224" s="134">
        <v>2.7</v>
      </c>
      <c r="AX224" s="134">
        <v>6.46</v>
      </c>
      <c r="AY224" s="134">
        <v>0.47</v>
      </c>
      <c r="AZ224" s="135">
        <v>0</v>
      </c>
      <c r="BA224" s="134">
        <v>54.565279999999994</v>
      </c>
      <c r="BB224" s="192">
        <v>21.130449999999996</v>
      </c>
      <c r="BC224" s="193">
        <v>0</v>
      </c>
      <c r="BD224" s="134">
        <v>8.1122800000000002</v>
      </c>
      <c r="BE224" s="134">
        <v>1.7334900000000002</v>
      </c>
      <c r="BF224" s="134">
        <v>0.36255999999999999</v>
      </c>
      <c r="BG224" s="134">
        <v>0.98570999999999998</v>
      </c>
      <c r="BH224" s="134">
        <v>5.6763299999999992</v>
      </c>
      <c r="BI224" s="134">
        <v>5.6536700000000009</v>
      </c>
      <c r="BJ224" s="134">
        <v>3.0591000000000004</v>
      </c>
      <c r="BK224" s="134">
        <v>7.3191800000000002</v>
      </c>
      <c r="BL224" s="134">
        <v>0.53250999999999993</v>
      </c>
      <c r="BM224" s="135">
        <v>0</v>
      </c>
      <c r="BN224" s="136">
        <v>2442623.0475359997</v>
      </c>
      <c r="BO224" s="194">
        <v>945907.80391499971</v>
      </c>
      <c r="BP224" s="194">
        <v>0</v>
      </c>
      <c r="BQ224" s="136">
        <v>363147.44643599994</v>
      </c>
      <c r="BR224" s="136">
        <v>77599.943162999989</v>
      </c>
      <c r="BS224" s="136">
        <v>16230.053471999998</v>
      </c>
      <c r="BT224" s="136">
        <v>44125.457876999993</v>
      </c>
      <c r="BU224" s="136">
        <v>254101.77467099996</v>
      </c>
      <c r="BV224" s="136">
        <v>253087.39632900001</v>
      </c>
      <c r="BW224" s="136">
        <v>136941.07617000001</v>
      </c>
      <c r="BX224" s="136">
        <v>327644.20446599997</v>
      </c>
      <c r="BY224" s="136">
        <v>23837.89103699999</v>
      </c>
      <c r="BZ224" s="136">
        <v>0</v>
      </c>
      <c r="CA224" s="112">
        <v>1</v>
      </c>
      <c r="CF224" s="62" t="s">
        <v>18</v>
      </c>
    </row>
    <row r="225" spans="1:84" s="143" customFormat="1" ht="12" customHeight="1" x14ac:dyDescent="0.25">
      <c r="A225" s="126" t="e">
        <v>#REF!</v>
      </c>
      <c r="B225" s="62" t="s">
        <v>17</v>
      </c>
      <c r="C225" s="127">
        <v>856.1</v>
      </c>
      <c r="D225" s="141">
        <v>770.6</v>
      </c>
      <c r="E225" s="141">
        <v>85.5</v>
      </c>
      <c r="F225" s="141">
        <v>166.1</v>
      </c>
      <c r="G225" s="126" t="s">
        <v>9</v>
      </c>
      <c r="H225" s="129">
        <v>9</v>
      </c>
      <c r="I225" s="129" t="s">
        <v>8</v>
      </c>
      <c r="J225" s="142">
        <v>19.37</v>
      </c>
      <c r="K225" s="130">
        <v>2.86</v>
      </c>
      <c r="L225" s="130">
        <v>3.7399999999999998</v>
      </c>
      <c r="M225" s="130">
        <v>6.5</v>
      </c>
      <c r="N225" s="130">
        <v>4</v>
      </c>
      <c r="O225" s="130">
        <v>2.0499999999999998</v>
      </c>
      <c r="P225" s="130">
        <v>0</v>
      </c>
      <c r="Q225" s="130">
        <v>0</v>
      </c>
      <c r="R225" s="130">
        <v>0.22</v>
      </c>
      <c r="S225" s="132">
        <v>40</v>
      </c>
      <c r="T225" s="132">
        <v>0</v>
      </c>
      <c r="U225" s="132">
        <v>0</v>
      </c>
      <c r="V225" s="130">
        <v>0</v>
      </c>
      <c r="W225" s="132">
        <v>42.3</v>
      </c>
      <c r="X225" s="132">
        <v>2604.04</v>
      </c>
      <c r="Y225" s="130">
        <v>7.85</v>
      </c>
      <c r="Z225" s="133">
        <v>0</v>
      </c>
      <c r="AA225" s="130">
        <v>4.71</v>
      </c>
      <c r="AB225" s="130">
        <v>10.67</v>
      </c>
      <c r="AC225" s="130">
        <v>14</v>
      </c>
      <c r="AD225" s="131">
        <v>99495.94200000001</v>
      </c>
      <c r="AE225" s="130">
        <v>14690.675999999999</v>
      </c>
      <c r="AF225" s="130">
        <v>19210.883999999998</v>
      </c>
      <c r="AG225" s="130">
        <v>33387.9</v>
      </c>
      <c r="AH225" s="130">
        <v>20546.400000000001</v>
      </c>
      <c r="AI225" s="130">
        <v>10530.029999999999</v>
      </c>
      <c r="AJ225" s="130">
        <v>0</v>
      </c>
      <c r="AK225" s="130">
        <v>0</v>
      </c>
      <c r="AL225" s="130">
        <v>1130.0520000000001</v>
      </c>
      <c r="AN225" s="134">
        <v>26.91</v>
      </c>
      <c r="AO225" s="192">
        <v>7.81</v>
      </c>
      <c r="AP225" s="193"/>
      <c r="AQ225" s="134">
        <v>8.4499999999999993</v>
      </c>
      <c r="AR225" s="134">
        <v>1.53</v>
      </c>
      <c r="AS225" s="134">
        <v>0.18</v>
      </c>
      <c r="AT225" s="134">
        <v>0.48</v>
      </c>
      <c r="AU225" s="134">
        <v>4.93</v>
      </c>
      <c r="AV225" s="134">
        <v>2.6</v>
      </c>
      <c r="AW225" s="134">
        <v>0</v>
      </c>
      <c r="AX225" s="134">
        <v>0</v>
      </c>
      <c r="AY225" s="134">
        <v>0</v>
      </c>
      <c r="AZ225" s="135">
        <v>0.93</v>
      </c>
      <c r="BA225" s="134">
        <v>30.48903</v>
      </c>
      <c r="BB225" s="192">
        <v>8.8487299999999998</v>
      </c>
      <c r="BC225" s="193">
        <v>0</v>
      </c>
      <c r="BD225" s="134">
        <v>9.5738499999999984</v>
      </c>
      <c r="BE225" s="134">
        <v>1.73349</v>
      </c>
      <c r="BF225" s="134">
        <v>0.20393999999999998</v>
      </c>
      <c r="BG225" s="134">
        <v>0.54383999999999999</v>
      </c>
      <c r="BH225" s="134">
        <v>5.5856899999999996</v>
      </c>
      <c r="BI225" s="134">
        <v>2.9458000000000002</v>
      </c>
      <c r="BJ225" s="134">
        <v>0</v>
      </c>
      <c r="BK225" s="134">
        <v>0</v>
      </c>
      <c r="BL225" s="134">
        <v>0</v>
      </c>
      <c r="BM225" s="135">
        <v>1.05369</v>
      </c>
      <c r="BN225" s="136">
        <v>307091.88783000002</v>
      </c>
      <c r="BO225" s="194">
        <v>89126.25953000001</v>
      </c>
      <c r="BP225" s="194">
        <v>0</v>
      </c>
      <c r="BQ225" s="136">
        <v>96429.81985</v>
      </c>
      <c r="BR225" s="136">
        <v>17460.07389</v>
      </c>
      <c r="BS225" s="136">
        <v>2054.1263399999998</v>
      </c>
      <c r="BT225" s="136">
        <v>5477.6702399999995</v>
      </c>
      <c r="BU225" s="136">
        <v>56260.238089999999</v>
      </c>
      <c r="BV225" s="136">
        <v>29670.713800000001</v>
      </c>
      <c r="BW225" s="136">
        <v>0</v>
      </c>
      <c r="BX225" s="136">
        <v>0</v>
      </c>
      <c r="BY225" s="136">
        <v>0</v>
      </c>
      <c r="BZ225" s="136">
        <v>10612.986089999999</v>
      </c>
      <c r="CA225" s="112">
        <v>1</v>
      </c>
      <c r="CF225" s="62" t="s">
        <v>17</v>
      </c>
    </row>
    <row r="226" spans="1:84" s="143" customFormat="1" ht="12" customHeight="1" x14ac:dyDescent="0.25">
      <c r="A226" s="126" t="e">
        <v>#REF!</v>
      </c>
      <c r="B226" s="62" t="s">
        <v>16</v>
      </c>
      <c r="C226" s="127">
        <v>894.63</v>
      </c>
      <c r="D226" s="141">
        <v>894.63</v>
      </c>
      <c r="E226" s="141">
        <v>0</v>
      </c>
      <c r="F226" s="141">
        <v>129.9</v>
      </c>
      <c r="G226" s="126" t="s">
        <v>9</v>
      </c>
      <c r="H226" s="129">
        <v>9</v>
      </c>
      <c r="I226" s="129" t="s">
        <v>8</v>
      </c>
      <c r="J226" s="142">
        <v>19.37</v>
      </c>
      <c r="K226" s="130">
        <v>2.86</v>
      </c>
      <c r="L226" s="130">
        <v>3.7399999999999998</v>
      </c>
      <c r="M226" s="130">
        <v>6.5</v>
      </c>
      <c r="N226" s="130">
        <v>4</v>
      </c>
      <c r="O226" s="130">
        <v>2.0499999999999998</v>
      </c>
      <c r="P226" s="130">
        <v>0</v>
      </c>
      <c r="Q226" s="130">
        <v>0</v>
      </c>
      <c r="R226" s="130">
        <v>0.22</v>
      </c>
      <c r="S226" s="132">
        <v>40</v>
      </c>
      <c r="T226" s="132">
        <v>0</v>
      </c>
      <c r="U226" s="132">
        <v>0</v>
      </c>
      <c r="V226" s="130">
        <v>0</v>
      </c>
      <c r="W226" s="132">
        <v>42.3</v>
      </c>
      <c r="X226" s="132">
        <v>2604.04</v>
      </c>
      <c r="Y226" s="130">
        <v>7.85</v>
      </c>
      <c r="Z226" s="133">
        <v>0</v>
      </c>
      <c r="AA226" s="130">
        <v>4.71</v>
      </c>
      <c r="AB226" s="130">
        <v>10.67</v>
      </c>
      <c r="AC226" s="130">
        <v>14</v>
      </c>
      <c r="AD226" s="131">
        <v>103973.89860000001</v>
      </c>
      <c r="AE226" s="130">
        <v>15351.8508</v>
      </c>
      <c r="AF226" s="130">
        <v>20075.497199999998</v>
      </c>
      <c r="AG226" s="130">
        <v>34890.57</v>
      </c>
      <c r="AH226" s="130">
        <v>21471.119999999999</v>
      </c>
      <c r="AI226" s="130">
        <v>11003.948999999999</v>
      </c>
      <c r="AJ226" s="130">
        <v>0</v>
      </c>
      <c r="AK226" s="130">
        <v>0</v>
      </c>
      <c r="AL226" s="130">
        <v>1180.9115999999999</v>
      </c>
      <c r="AN226" s="134">
        <v>26.91</v>
      </c>
      <c r="AO226" s="192">
        <v>7.81</v>
      </c>
      <c r="AP226" s="193"/>
      <c r="AQ226" s="134">
        <v>8.4499999999999993</v>
      </c>
      <c r="AR226" s="134">
        <v>1.53</v>
      </c>
      <c r="AS226" s="134">
        <v>0.18</v>
      </c>
      <c r="AT226" s="134">
        <v>0.48</v>
      </c>
      <c r="AU226" s="134">
        <v>4.93</v>
      </c>
      <c r="AV226" s="134">
        <v>2.6</v>
      </c>
      <c r="AW226" s="134">
        <v>0</v>
      </c>
      <c r="AX226" s="134">
        <v>0</v>
      </c>
      <c r="AY226" s="134">
        <v>0</v>
      </c>
      <c r="AZ226" s="135">
        <v>0.93</v>
      </c>
      <c r="BA226" s="134">
        <v>30.48903</v>
      </c>
      <c r="BB226" s="192">
        <v>8.8487299999999998</v>
      </c>
      <c r="BC226" s="193">
        <v>0</v>
      </c>
      <c r="BD226" s="134">
        <v>9.5738499999999984</v>
      </c>
      <c r="BE226" s="134">
        <v>1.73349</v>
      </c>
      <c r="BF226" s="134">
        <v>0.20393999999999998</v>
      </c>
      <c r="BG226" s="134">
        <v>0.54383999999999999</v>
      </c>
      <c r="BH226" s="134">
        <v>5.5856899999999996</v>
      </c>
      <c r="BI226" s="134">
        <v>2.9458000000000002</v>
      </c>
      <c r="BJ226" s="134">
        <v>0</v>
      </c>
      <c r="BK226" s="134">
        <v>0</v>
      </c>
      <c r="BL226" s="134">
        <v>0</v>
      </c>
      <c r="BM226" s="135">
        <v>1.05369</v>
      </c>
      <c r="BN226" s="136">
        <v>320912.995689</v>
      </c>
      <c r="BO226" s="194">
        <v>93137.513799000008</v>
      </c>
      <c r="BP226" s="194">
        <v>0</v>
      </c>
      <c r="BQ226" s="136">
        <v>100769.78125499999</v>
      </c>
      <c r="BR226" s="136">
        <v>18245.889386999999</v>
      </c>
      <c r="BS226" s="136">
        <v>2146.5752219999995</v>
      </c>
      <c r="BT226" s="136">
        <v>5724.2005919999992</v>
      </c>
      <c r="BU226" s="136">
        <v>58792.310246999994</v>
      </c>
      <c r="BV226" s="136">
        <v>31006.08654</v>
      </c>
      <c r="BW226" s="136">
        <v>0</v>
      </c>
      <c r="BX226" s="136">
        <v>0</v>
      </c>
      <c r="BY226" s="136">
        <v>0</v>
      </c>
      <c r="BZ226" s="136">
        <v>11090.638646999998</v>
      </c>
      <c r="CA226" s="112">
        <v>1</v>
      </c>
      <c r="CF226" s="62" t="s">
        <v>16</v>
      </c>
    </row>
    <row r="227" spans="1:84" s="143" customFormat="1" ht="12" customHeight="1" x14ac:dyDescent="0.25">
      <c r="A227" s="126" t="e">
        <v>#REF!</v>
      </c>
      <c r="B227" s="62" t="s">
        <v>15</v>
      </c>
      <c r="C227" s="127">
        <v>5793.4</v>
      </c>
      <c r="D227" s="141">
        <v>5727.7</v>
      </c>
      <c r="E227" s="141">
        <v>65.7</v>
      </c>
      <c r="F227" s="141">
        <v>1583.5</v>
      </c>
      <c r="G227" s="126" t="s">
        <v>9</v>
      </c>
      <c r="H227" s="129">
        <v>1</v>
      </c>
      <c r="I227" s="129" t="s">
        <v>8</v>
      </c>
      <c r="J227" s="142">
        <v>32.07</v>
      </c>
      <c r="K227" s="130">
        <v>4.03</v>
      </c>
      <c r="L227" s="130">
        <v>5.61</v>
      </c>
      <c r="M227" s="130">
        <v>7.92</v>
      </c>
      <c r="N227" s="130">
        <v>5.4</v>
      </c>
      <c r="O227" s="130">
        <v>2.67</v>
      </c>
      <c r="P227" s="130">
        <v>1.54</v>
      </c>
      <c r="Q227" s="130">
        <v>4.9000000000000004</v>
      </c>
      <c r="R227" s="130">
        <v>0</v>
      </c>
      <c r="S227" s="132">
        <v>40</v>
      </c>
      <c r="T227" s="132">
        <v>40</v>
      </c>
      <c r="U227" s="132">
        <v>2604.04</v>
      </c>
      <c r="V227" s="130">
        <v>195.98199600000001</v>
      </c>
      <c r="W227" s="132">
        <v>42.3</v>
      </c>
      <c r="X227" s="132">
        <v>2604.04</v>
      </c>
      <c r="Y227" s="130">
        <v>0</v>
      </c>
      <c r="Z227" s="133">
        <v>0</v>
      </c>
      <c r="AA227" s="130">
        <v>4.71</v>
      </c>
      <c r="AB227" s="130">
        <v>10.67</v>
      </c>
      <c r="AC227" s="130">
        <v>14</v>
      </c>
      <c r="AD227" s="131">
        <v>1114766.0279999999</v>
      </c>
      <c r="AE227" s="130">
        <v>140084.41199999998</v>
      </c>
      <c r="AF227" s="130">
        <v>195005.84399999998</v>
      </c>
      <c r="AG227" s="130">
        <v>275302.36799999996</v>
      </c>
      <c r="AH227" s="130">
        <v>187706.16</v>
      </c>
      <c r="AI227" s="130">
        <v>92810.267999999996</v>
      </c>
      <c r="AJ227" s="130">
        <v>53531.015999999996</v>
      </c>
      <c r="AK227" s="130">
        <v>170325.96</v>
      </c>
      <c r="AL227" s="130">
        <v>0</v>
      </c>
      <c r="AN227" s="134">
        <v>48.16</v>
      </c>
      <c r="AO227" s="192">
        <v>18.649999999999999</v>
      </c>
      <c r="AP227" s="193"/>
      <c r="AQ227" s="134">
        <v>7.16</v>
      </c>
      <c r="AR227" s="134">
        <v>1.53</v>
      </c>
      <c r="AS227" s="134">
        <v>0.32</v>
      </c>
      <c r="AT227" s="134">
        <v>0.87</v>
      </c>
      <c r="AU227" s="134">
        <v>5.01</v>
      </c>
      <c r="AV227" s="134">
        <v>4.99</v>
      </c>
      <c r="AW227" s="134">
        <v>2.7</v>
      </c>
      <c r="AX227" s="134">
        <v>6.46</v>
      </c>
      <c r="AY227" s="134">
        <v>0.47</v>
      </c>
      <c r="AZ227" s="135">
        <v>0</v>
      </c>
      <c r="BA227" s="134">
        <v>54.565279999999994</v>
      </c>
      <c r="BB227" s="192">
        <v>21.130449999999996</v>
      </c>
      <c r="BC227" s="193">
        <v>0</v>
      </c>
      <c r="BD227" s="134">
        <v>8.1122800000000002</v>
      </c>
      <c r="BE227" s="134">
        <v>1.7334900000000002</v>
      </c>
      <c r="BF227" s="134">
        <v>0.36255999999999999</v>
      </c>
      <c r="BG227" s="134">
        <v>0.98570999999999998</v>
      </c>
      <c r="BH227" s="134">
        <v>5.6763299999999992</v>
      </c>
      <c r="BI227" s="134">
        <v>5.6536700000000009</v>
      </c>
      <c r="BJ227" s="134">
        <v>3.0591000000000004</v>
      </c>
      <c r="BK227" s="134">
        <v>7.3191800000000002</v>
      </c>
      <c r="BL227" s="134">
        <v>0.53250999999999993</v>
      </c>
      <c r="BM227" s="135">
        <v>0</v>
      </c>
      <c r="BN227" s="136">
        <v>3719205.2195199993</v>
      </c>
      <c r="BO227" s="194">
        <v>1440265.3102999998</v>
      </c>
      <c r="BP227" s="194">
        <v>0</v>
      </c>
      <c r="BQ227" s="136">
        <v>552938.31752000004</v>
      </c>
      <c r="BR227" s="136">
        <v>118155.81365999999</v>
      </c>
      <c r="BS227" s="136">
        <v>24712.32704</v>
      </c>
      <c r="BT227" s="136">
        <v>67186.639139999985</v>
      </c>
      <c r="BU227" s="136">
        <v>386902.37021999998</v>
      </c>
      <c r="BV227" s="136">
        <v>385357.84978000005</v>
      </c>
      <c r="BW227" s="136">
        <v>208510.25940000004</v>
      </c>
      <c r="BX227" s="136">
        <v>498880.10212</v>
      </c>
      <c r="BY227" s="136">
        <v>36296.230339999987</v>
      </c>
      <c r="BZ227" s="136">
        <v>0</v>
      </c>
      <c r="CA227" s="112">
        <v>1</v>
      </c>
      <c r="CF227" s="62" t="s">
        <v>15</v>
      </c>
    </row>
    <row r="228" spans="1:84" s="143" customFormat="1" ht="12" customHeight="1" x14ac:dyDescent="0.25">
      <c r="A228" s="126" t="e">
        <v>#REF!</v>
      </c>
      <c r="B228" s="62" t="s">
        <v>14</v>
      </c>
      <c r="C228" s="127">
        <v>2479.9</v>
      </c>
      <c r="D228" s="141">
        <v>2479.9</v>
      </c>
      <c r="E228" s="141">
        <v>0</v>
      </c>
      <c r="F228" s="141">
        <v>255</v>
      </c>
      <c r="G228" s="126" t="s">
        <v>9</v>
      </c>
      <c r="H228" s="129">
        <v>7</v>
      </c>
      <c r="I228" s="129" t="s">
        <v>8</v>
      </c>
      <c r="J228" s="142">
        <v>23.45</v>
      </c>
      <c r="K228" s="130">
        <v>4.32</v>
      </c>
      <c r="L228" s="130">
        <v>4.8899999999999997</v>
      </c>
      <c r="M228" s="130">
        <v>7.16</v>
      </c>
      <c r="N228" s="130">
        <v>4.1900000000000004</v>
      </c>
      <c r="O228" s="130">
        <v>2.67</v>
      </c>
      <c r="P228" s="130">
        <v>0</v>
      </c>
      <c r="Q228" s="130">
        <v>0</v>
      </c>
      <c r="R228" s="130">
        <v>0.22</v>
      </c>
      <c r="S228" s="132">
        <v>40</v>
      </c>
      <c r="T228" s="132">
        <v>40</v>
      </c>
      <c r="U228" s="132">
        <v>2604.04</v>
      </c>
      <c r="V228" s="130">
        <v>195.98199600000001</v>
      </c>
      <c r="W228" s="132">
        <v>42.3</v>
      </c>
      <c r="X228" s="132">
        <v>2604.04</v>
      </c>
      <c r="Y228" s="130">
        <v>7.85</v>
      </c>
      <c r="Z228" s="133">
        <v>0</v>
      </c>
      <c r="AA228" s="130">
        <v>4.71</v>
      </c>
      <c r="AB228" s="130">
        <v>10.67</v>
      </c>
      <c r="AC228" s="130">
        <v>14</v>
      </c>
      <c r="AD228" s="131">
        <v>348921.93</v>
      </c>
      <c r="AE228" s="130">
        <v>64279.008000000009</v>
      </c>
      <c r="AF228" s="130">
        <v>72760.266000000003</v>
      </c>
      <c r="AG228" s="130">
        <v>106536.50400000002</v>
      </c>
      <c r="AH228" s="130">
        <v>62344.686000000002</v>
      </c>
      <c r="AI228" s="130">
        <v>39727.998</v>
      </c>
      <c r="AJ228" s="130">
        <v>0</v>
      </c>
      <c r="AK228" s="130">
        <v>0</v>
      </c>
      <c r="AL228" s="130">
        <v>3273.4679999999998</v>
      </c>
      <c r="AN228" s="134">
        <v>33.17</v>
      </c>
      <c r="AO228" s="192">
        <v>13.89</v>
      </c>
      <c r="AP228" s="193"/>
      <c r="AQ228" s="134">
        <v>5.9</v>
      </c>
      <c r="AR228" s="134">
        <v>1.53</v>
      </c>
      <c r="AS228" s="134">
        <v>0.32</v>
      </c>
      <c r="AT228" s="134">
        <v>0.6</v>
      </c>
      <c r="AU228" s="134">
        <v>5.01</v>
      </c>
      <c r="AV228" s="134">
        <v>4.99</v>
      </c>
      <c r="AW228" s="134">
        <v>0</v>
      </c>
      <c r="AX228" s="134">
        <v>0</v>
      </c>
      <c r="AY228" s="134">
        <v>0</v>
      </c>
      <c r="AZ228" s="135">
        <v>0.93</v>
      </c>
      <c r="BA228" s="134">
        <v>37.581610000000005</v>
      </c>
      <c r="BB228" s="192">
        <v>15.737370000000004</v>
      </c>
      <c r="BC228" s="193">
        <v>0</v>
      </c>
      <c r="BD228" s="134">
        <v>6.6847000000000012</v>
      </c>
      <c r="BE228" s="134">
        <v>1.7334900000000002</v>
      </c>
      <c r="BF228" s="134">
        <v>0.36256000000000005</v>
      </c>
      <c r="BG228" s="134">
        <v>0.67980000000000007</v>
      </c>
      <c r="BH228" s="134">
        <v>5.6763300000000001</v>
      </c>
      <c r="BI228" s="134">
        <v>5.65367</v>
      </c>
      <c r="BJ228" s="134">
        <v>0</v>
      </c>
      <c r="BK228" s="134">
        <v>0</v>
      </c>
      <c r="BL228" s="134">
        <v>0</v>
      </c>
      <c r="BM228" s="135">
        <v>1.0536900000000002</v>
      </c>
      <c r="BN228" s="136">
        <v>1096502.91239</v>
      </c>
      <c r="BO228" s="194">
        <v>459162.66063000011</v>
      </c>
      <c r="BP228" s="194">
        <v>0</v>
      </c>
      <c r="BQ228" s="136">
        <v>195036.69530000002</v>
      </c>
      <c r="BR228" s="136">
        <v>50577.312510000003</v>
      </c>
      <c r="BS228" s="136">
        <v>10578.26144</v>
      </c>
      <c r="BT228" s="136">
        <v>19834.240200000004</v>
      </c>
      <c r="BU228" s="136">
        <v>165615.90567000001</v>
      </c>
      <c r="BV228" s="136">
        <v>164954.76433000001</v>
      </c>
      <c r="BW228" s="136">
        <v>0</v>
      </c>
      <c r="BX228" s="136">
        <v>0</v>
      </c>
      <c r="BY228" s="136">
        <v>0</v>
      </c>
      <c r="BZ228" s="136">
        <v>30743.072310000007</v>
      </c>
      <c r="CA228" s="112">
        <v>1</v>
      </c>
      <c r="CF228" s="62" t="s">
        <v>14</v>
      </c>
    </row>
    <row r="229" spans="1:84" s="143" customFormat="1" ht="12" customHeight="1" x14ac:dyDescent="0.25">
      <c r="A229" s="126" t="e">
        <v>#REF!</v>
      </c>
      <c r="B229" s="62" t="s">
        <v>13</v>
      </c>
      <c r="C229" s="127">
        <v>2720.4</v>
      </c>
      <c r="D229" s="141">
        <v>2529.6</v>
      </c>
      <c r="E229" s="141">
        <v>190.8</v>
      </c>
      <c r="F229" s="141">
        <v>221.4</v>
      </c>
      <c r="G229" s="126" t="s">
        <v>9</v>
      </c>
      <c r="H229" s="129">
        <v>7</v>
      </c>
      <c r="I229" s="129" t="s">
        <v>8</v>
      </c>
      <c r="J229" s="142">
        <v>23.45</v>
      </c>
      <c r="K229" s="130">
        <v>4.32</v>
      </c>
      <c r="L229" s="130">
        <v>4.8899999999999997</v>
      </c>
      <c r="M229" s="130">
        <v>7.16</v>
      </c>
      <c r="N229" s="130">
        <v>4.1900000000000004</v>
      </c>
      <c r="O229" s="130">
        <v>2.67</v>
      </c>
      <c r="P229" s="130">
        <v>0</v>
      </c>
      <c r="Q229" s="130">
        <v>0</v>
      </c>
      <c r="R229" s="130">
        <v>0.22</v>
      </c>
      <c r="S229" s="132">
        <v>40</v>
      </c>
      <c r="T229" s="132">
        <v>40</v>
      </c>
      <c r="U229" s="132">
        <v>2604.04</v>
      </c>
      <c r="V229" s="130">
        <v>195.98199600000001</v>
      </c>
      <c r="W229" s="132">
        <v>42.3</v>
      </c>
      <c r="X229" s="132">
        <v>2604.04</v>
      </c>
      <c r="Y229" s="130">
        <v>7.85</v>
      </c>
      <c r="Z229" s="133">
        <v>0</v>
      </c>
      <c r="AA229" s="130">
        <v>4.71</v>
      </c>
      <c r="AB229" s="130">
        <v>10.67</v>
      </c>
      <c r="AC229" s="130">
        <v>14</v>
      </c>
      <c r="AD229" s="131">
        <v>382760.27999999997</v>
      </c>
      <c r="AE229" s="130">
        <v>70512.768000000011</v>
      </c>
      <c r="AF229" s="130">
        <v>79816.535999999993</v>
      </c>
      <c r="AG229" s="130">
        <v>116868.38400000002</v>
      </c>
      <c r="AH229" s="130">
        <v>68390.856</v>
      </c>
      <c r="AI229" s="130">
        <v>43580.807999999997</v>
      </c>
      <c r="AJ229" s="130">
        <v>0</v>
      </c>
      <c r="AK229" s="130">
        <v>0</v>
      </c>
      <c r="AL229" s="130">
        <v>3590.9280000000003</v>
      </c>
      <c r="AN229" s="134">
        <v>33.17</v>
      </c>
      <c r="AO229" s="192">
        <v>13.89</v>
      </c>
      <c r="AP229" s="193"/>
      <c r="AQ229" s="134">
        <v>5.9</v>
      </c>
      <c r="AR229" s="134">
        <v>1.53</v>
      </c>
      <c r="AS229" s="134">
        <v>0.32</v>
      </c>
      <c r="AT229" s="134">
        <v>0.6</v>
      </c>
      <c r="AU229" s="134">
        <v>5.01</v>
      </c>
      <c r="AV229" s="134">
        <v>4.99</v>
      </c>
      <c r="AW229" s="134">
        <v>0</v>
      </c>
      <c r="AX229" s="134">
        <v>0</v>
      </c>
      <c r="AY229" s="134">
        <v>0</v>
      </c>
      <c r="AZ229" s="135">
        <v>0.93</v>
      </c>
      <c r="BA229" s="134">
        <v>37.581610000000005</v>
      </c>
      <c r="BB229" s="192">
        <v>15.737370000000004</v>
      </c>
      <c r="BC229" s="193">
        <v>0</v>
      </c>
      <c r="BD229" s="134">
        <v>6.6847000000000012</v>
      </c>
      <c r="BE229" s="134">
        <v>1.7334900000000002</v>
      </c>
      <c r="BF229" s="134">
        <v>0.36256000000000005</v>
      </c>
      <c r="BG229" s="134">
        <v>0.67980000000000007</v>
      </c>
      <c r="BH229" s="134">
        <v>5.6763300000000001</v>
      </c>
      <c r="BI229" s="134">
        <v>5.65367</v>
      </c>
      <c r="BJ229" s="134">
        <v>0</v>
      </c>
      <c r="BK229" s="134">
        <v>0</v>
      </c>
      <c r="BL229" s="134">
        <v>0</v>
      </c>
      <c r="BM229" s="135">
        <v>1.0536900000000002</v>
      </c>
      <c r="BN229" s="136">
        <v>1202841.4544400002</v>
      </c>
      <c r="BO229" s="194">
        <v>503692.12548000016</v>
      </c>
      <c r="BP229" s="194">
        <v>0</v>
      </c>
      <c r="BQ229" s="136">
        <v>213951.29880000002</v>
      </c>
      <c r="BR229" s="136">
        <v>55482.285960000001</v>
      </c>
      <c r="BS229" s="136">
        <v>11604.13824</v>
      </c>
      <c r="BT229" s="136">
        <v>21757.759200000004</v>
      </c>
      <c r="BU229" s="136">
        <v>181677.28932000001</v>
      </c>
      <c r="BV229" s="136">
        <v>180952.03068</v>
      </c>
      <c r="BW229" s="136">
        <v>0</v>
      </c>
      <c r="BX229" s="136">
        <v>0</v>
      </c>
      <c r="BY229" s="136">
        <v>0</v>
      </c>
      <c r="BZ229" s="136">
        <v>33724.526760000008</v>
      </c>
      <c r="CA229" s="112">
        <v>1</v>
      </c>
      <c r="CF229" s="62" t="s">
        <v>13</v>
      </c>
    </row>
    <row r="230" spans="1:84" s="143" customFormat="1" ht="12" customHeight="1" x14ac:dyDescent="0.25">
      <c r="A230" s="126" t="e">
        <v>#REF!</v>
      </c>
      <c r="B230" s="62" t="s">
        <v>12</v>
      </c>
      <c r="C230" s="127">
        <v>2976.2999999999997</v>
      </c>
      <c r="D230" s="141">
        <v>2941.7</v>
      </c>
      <c r="E230" s="141">
        <v>34.6</v>
      </c>
      <c r="F230" s="141">
        <v>715</v>
      </c>
      <c r="G230" s="126" t="s">
        <v>9</v>
      </c>
      <c r="H230" s="129">
        <v>1</v>
      </c>
      <c r="I230" s="129" t="s">
        <v>8</v>
      </c>
      <c r="J230" s="142">
        <v>32.07</v>
      </c>
      <c r="K230" s="130">
        <v>4.03</v>
      </c>
      <c r="L230" s="130">
        <v>5.61</v>
      </c>
      <c r="M230" s="130">
        <v>7.92</v>
      </c>
      <c r="N230" s="130">
        <v>5.4</v>
      </c>
      <c r="O230" s="130">
        <v>2.67</v>
      </c>
      <c r="P230" s="130">
        <v>1.54</v>
      </c>
      <c r="Q230" s="130">
        <v>4.9000000000000004</v>
      </c>
      <c r="R230" s="130">
        <v>0</v>
      </c>
      <c r="S230" s="132">
        <v>40</v>
      </c>
      <c r="T230" s="132">
        <v>40</v>
      </c>
      <c r="U230" s="132">
        <v>2604.04</v>
      </c>
      <c r="V230" s="130">
        <v>195.98199600000001</v>
      </c>
      <c r="W230" s="132">
        <v>42.3</v>
      </c>
      <c r="X230" s="132">
        <v>2604.04</v>
      </c>
      <c r="Y230" s="130">
        <v>0</v>
      </c>
      <c r="Z230" s="133">
        <v>0</v>
      </c>
      <c r="AA230" s="130">
        <v>4.71</v>
      </c>
      <c r="AB230" s="130">
        <v>10.67</v>
      </c>
      <c r="AC230" s="130">
        <v>14</v>
      </c>
      <c r="AD230" s="131">
        <v>572699.64599999995</v>
      </c>
      <c r="AE230" s="130">
        <v>71966.933999999994</v>
      </c>
      <c r="AF230" s="130">
        <v>100182.25799999999</v>
      </c>
      <c r="AG230" s="130">
        <v>141433.77599999998</v>
      </c>
      <c r="AH230" s="130">
        <v>96432.12</v>
      </c>
      <c r="AI230" s="130">
        <v>47680.325999999994</v>
      </c>
      <c r="AJ230" s="130">
        <v>27501.011999999995</v>
      </c>
      <c r="AK230" s="130">
        <v>87503.22</v>
      </c>
      <c r="AL230" s="130">
        <v>0</v>
      </c>
      <c r="AN230" s="134">
        <v>48.16</v>
      </c>
      <c r="AO230" s="192">
        <v>18.649999999999999</v>
      </c>
      <c r="AP230" s="193"/>
      <c r="AQ230" s="134">
        <v>7.16</v>
      </c>
      <c r="AR230" s="134">
        <v>1.53</v>
      </c>
      <c r="AS230" s="134">
        <v>0.32</v>
      </c>
      <c r="AT230" s="134">
        <v>0.87</v>
      </c>
      <c r="AU230" s="134">
        <v>5.01</v>
      </c>
      <c r="AV230" s="134">
        <v>4.99</v>
      </c>
      <c r="AW230" s="134">
        <v>2.7</v>
      </c>
      <c r="AX230" s="134">
        <v>6.46</v>
      </c>
      <c r="AY230" s="134">
        <v>0.47</v>
      </c>
      <c r="AZ230" s="135">
        <v>0</v>
      </c>
      <c r="BA230" s="134">
        <v>54.565279999999994</v>
      </c>
      <c r="BB230" s="192">
        <v>21.130449999999996</v>
      </c>
      <c r="BC230" s="193">
        <v>0</v>
      </c>
      <c r="BD230" s="134">
        <v>8.1122800000000002</v>
      </c>
      <c r="BE230" s="134">
        <v>1.7334900000000002</v>
      </c>
      <c r="BF230" s="134">
        <v>0.36255999999999999</v>
      </c>
      <c r="BG230" s="134">
        <v>0.98570999999999998</v>
      </c>
      <c r="BH230" s="134">
        <v>5.6763299999999992</v>
      </c>
      <c r="BI230" s="134">
        <v>5.6536700000000009</v>
      </c>
      <c r="BJ230" s="134">
        <v>3.0591000000000004</v>
      </c>
      <c r="BK230" s="134">
        <v>7.3191800000000002</v>
      </c>
      <c r="BL230" s="134">
        <v>0.53250999999999993</v>
      </c>
      <c r="BM230" s="135">
        <v>0</v>
      </c>
      <c r="BN230" s="136">
        <v>1910703.6446400003</v>
      </c>
      <c r="BO230" s="194">
        <v>739921.57334999985</v>
      </c>
      <c r="BP230" s="194">
        <v>0</v>
      </c>
      <c r="BQ230" s="136">
        <v>284066.40564000001</v>
      </c>
      <c r="BR230" s="136">
        <v>60701.340869999993</v>
      </c>
      <c r="BS230" s="136">
        <v>12695.705279999998</v>
      </c>
      <c r="BT230" s="136">
        <v>34516.448729999996</v>
      </c>
      <c r="BU230" s="136">
        <v>198767.13578999997</v>
      </c>
      <c r="BV230" s="136">
        <v>197973.65421000004</v>
      </c>
      <c r="BW230" s="136">
        <v>107120.01330000001</v>
      </c>
      <c r="BX230" s="136">
        <v>256294.55033999999</v>
      </c>
      <c r="BY230" s="136">
        <v>18646.817129999996</v>
      </c>
      <c r="BZ230" s="136">
        <v>0</v>
      </c>
      <c r="CA230" s="112">
        <v>1</v>
      </c>
      <c r="CF230" s="62" t="s">
        <v>12</v>
      </c>
    </row>
    <row r="231" spans="1:84" s="143" customFormat="1" ht="12" customHeight="1" x14ac:dyDescent="0.25">
      <c r="A231" s="126" t="e">
        <v>#REF!</v>
      </c>
      <c r="B231" s="62" t="s">
        <v>11</v>
      </c>
      <c r="C231" s="127">
        <v>3103.2</v>
      </c>
      <c r="D231" s="141">
        <v>3103.2</v>
      </c>
      <c r="E231" s="141">
        <v>0</v>
      </c>
      <c r="F231" s="141">
        <v>314</v>
      </c>
      <c r="G231" s="126" t="s">
        <v>9</v>
      </c>
      <c r="H231" s="129">
        <v>7</v>
      </c>
      <c r="I231" s="129" t="s">
        <v>8</v>
      </c>
      <c r="J231" s="142">
        <v>23.45</v>
      </c>
      <c r="K231" s="130">
        <v>4.32</v>
      </c>
      <c r="L231" s="130">
        <v>4.8899999999999997</v>
      </c>
      <c r="M231" s="130">
        <v>7.16</v>
      </c>
      <c r="N231" s="130">
        <v>4.1900000000000004</v>
      </c>
      <c r="O231" s="130">
        <v>2.67</v>
      </c>
      <c r="P231" s="130">
        <v>0</v>
      </c>
      <c r="Q231" s="130">
        <v>0</v>
      </c>
      <c r="R231" s="130">
        <v>0.22</v>
      </c>
      <c r="S231" s="132">
        <v>40</v>
      </c>
      <c r="T231" s="132">
        <v>40</v>
      </c>
      <c r="U231" s="132">
        <v>2604.04</v>
      </c>
      <c r="V231" s="130">
        <v>195.98199600000001</v>
      </c>
      <c r="W231" s="132">
        <v>42.3</v>
      </c>
      <c r="X231" s="132">
        <v>2604.04</v>
      </c>
      <c r="Y231" s="130">
        <v>7.85</v>
      </c>
      <c r="Z231" s="133">
        <v>0</v>
      </c>
      <c r="AA231" s="130">
        <v>4.71</v>
      </c>
      <c r="AB231" s="130">
        <v>10.67</v>
      </c>
      <c r="AC231" s="130">
        <v>14</v>
      </c>
      <c r="AD231" s="131">
        <v>436620.24</v>
      </c>
      <c r="AE231" s="130">
        <v>80434.944000000003</v>
      </c>
      <c r="AF231" s="130">
        <v>91047.887999999977</v>
      </c>
      <c r="AG231" s="130">
        <v>133313.47200000001</v>
      </c>
      <c r="AH231" s="130">
        <v>78014.448000000004</v>
      </c>
      <c r="AI231" s="130">
        <v>49713.263999999996</v>
      </c>
      <c r="AJ231" s="130">
        <v>0</v>
      </c>
      <c r="AK231" s="130">
        <v>0</v>
      </c>
      <c r="AL231" s="130">
        <v>4096.2240000000002</v>
      </c>
      <c r="AN231" s="134">
        <v>33.17</v>
      </c>
      <c r="AO231" s="192">
        <v>13.89</v>
      </c>
      <c r="AP231" s="193"/>
      <c r="AQ231" s="134">
        <v>5.9</v>
      </c>
      <c r="AR231" s="134">
        <v>1.53</v>
      </c>
      <c r="AS231" s="134">
        <v>0.32</v>
      </c>
      <c r="AT231" s="134">
        <v>0.6</v>
      </c>
      <c r="AU231" s="134">
        <v>5.01</v>
      </c>
      <c r="AV231" s="134">
        <v>4.99</v>
      </c>
      <c r="AW231" s="134">
        <v>0</v>
      </c>
      <c r="AX231" s="134">
        <v>0</v>
      </c>
      <c r="AY231" s="134">
        <v>0</v>
      </c>
      <c r="AZ231" s="135">
        <v>0.93</v>
      </c>
      <c r="BA231" s="134">
        <v>37.581610000000005</v>
      </c>
      <c r="BB231" s="192">
        <v>15.737370000000004</v>
      </c>
      <c r="BC231" s="193">
        <v>0</v>
      </c>
      <c r="BD231" s="134">
        <v>6.6847000000000012</v>
      </c>
      <c r="BE231" s="134">
        <v>1.7334900000000002</v>
      </c>
      <c r="BF231" s="134">
        <v>0.36256000000000005</v>
      </c>
      <c r="BG231" s="134">
        <v>0.67980000000000007</v>
      </c>
      <c r="BH231" s="134">
        <v>5.6763300000000001</v>
      </c>
      <c r="BI231" s="134">
        <v>5.65367</v>
      </c>
      <c r="BJ231" s="134">
        <v>0</v>
      </c>
      <c r="BK231" s="134">
        <v>0</v>
      </c>
      <c r="BL231" s="134">
        <v>0</v>
      </c>
      <c r="BM231" s="135">
        <v>1.0536900000000002</v>
      </c>
      <c r="BN231" s="136">
        <v>1372098.8095200001</v>
      </c>
      <c r="BO231" s="194">
        <v>574568.96184000012</v>
      </c>
      <c r="BP231" s="194">
        <v>0</v>
      </c>
      <c r="BQ231" s="136">
        <v>244057.37040000001</v>
      </c>
      <c r="BR231" s="136">
        <v>63289.453679999999</v>
      </c>
      <c r="BS231" s="136">
        <v>13237.009919999999</v>
      </c>
      <c r="BT231" s="136">
        <v>24819.393600000003</v>
      </c>
      <c r="BU231" s="136">
        <v>207241.93655999997</v>
      </c>
      <c r="BV231" s="136">
        <v>206414.62344</v>
      </c>
      <c r="BW231" s="136">
        <v>0</v>
      </c>
      <c r="BX231" s="136">
        <v>0</v>
      </c>
      <c r="BY231" s="136">
        <v>0</v>
      </c>
      <c r="BZ231" s="136">
        <v>38470.060080000003</v>
      </c>
      <c r="CA231" s="112">
        <v>1</v>
      </c>
      <c r="CF231" s="62" t="s">
        <v>11</v>
      </c>
    </row>
    <row r="232" spans="1:84" s="143" customFormat="1" ht="12" customHeight="1" x14ac:dyDescent="0.25">
      <c r="A232" s="126" t="e">
        <v>#REF!</v>
      </c>
      <c r="B232" s="62" t="s">
        <v>10</v>
      </c>
      <c r="C232" s="127">
        <v>358.6</v>
      </c>
      <c r="D232" s="141">
        <v>358.6</v>
      </c>
      <c r="E232" s="141">
        <v>0</v>
      </c>
      <c r="F232" s="141">
        <v>0</v>
      </c>
      <c r="G232" s="126" t="s">
        <v>9</v>
      </c>
      <c r="H232" s="129">
        <v>9</v>
      </c>
      <c r="I232" s="129" t="s">
        <v>8</v>
      </c>
      <c r="J232" s="142">
        <v>19.37</v>
      </c>
      <c r="K232" s="130">
        <v>2.86</v>
      </c>
      <c r="L232" s="130">
        <v>3.7399999999999998</v>
      </c>
      <c r="M232" s="130">
        <v>6.5</v>
      </c>
      <c r="N232" s="130">
        <v>4</v>
      </c>
      <c r="O232" s="130">
        <v>2.0499999999999998</v>
      </c>
      <c r="P232" s="130">
        <v>0</v>
      </c>
      <c r="Q232" s="130">
        <v>0</v>
      </c>
      <c r="R232" s="130">
        <v>0.22</v>
      </c>
      <c r="S232" s="132">
        <v>40</v>
      </c>
      <c r="T232" s="132">
        <v>0</v>
      </c>
      <c r="U232" s="132">
        <v>0</v>
      </c>
      <c r="V232" s="130">
        <v>0</v>
      </c>
      <c r="W232" s="132">
        <v>0</v>
      </c>
      <c r="X232" s="132">
        <v>0</v>
      </c>
      <c r="Y232" s="130">
        <v>7.85</v>
      </c>
      <c r="Z232" s="130">
        <v>6.87</v>
      </c>
      <c r="AA232" s="130">
        <v>4.71</v>
      </c>
      <c r="AB232" s="130">
        <v>10.67</v>
      </c>
      <c r="AC232" s="130">
        <v>14</v>
      </c>
      <c r="AD232" s="131">
        <v>41676.492000000006</v>
      </c>
      <c r="AE232" s="130">
        <v>6153.576</v>
      </c>
      <c r="AF232" s="130">
        <v>8046.9840000000004</v>
      </c>
      <c r="AG232" s="130">
        <v>13985.400000000001</v>
      </c>
      <c r="AH232" s="130">
        <v>8606.4000000000015</v>
      </c>
      <c r="AI232" s="130">
        <v>4410.78</v>
      </c>
      <c r="AJ232" s="130">
        <v>0</v>
      </c>
      <c r="AK232" s="130">
        <v>0</v>
      </c>
      <c r="AL232" s="130">
        <v>473.35200000000009</v>
      </c>
      <c r="AN232" s="134">
        <v>26.91</v>
      </c>
      <c r="AO232" s="192">
        <v>7.81</v>
      </c>
      <c r="AP232" s="193"/>
      <c r="AQ232" s="134">
        <v>8.4499999999999993</v>
      </c>
      <c r="AR232" s="134">
        <v>1.53</v>
      </c>
      <c r="AS232" s="134">
        <v>0.18</v>
      </c>
      <c r="AT232" s="134">
        <v>0.48</v>
      </c>
      <c r="AU232" s="134">
        <v>4.93</v>
      </c>
      <c r="AV232" s="134">
        <v>2.6</v>
      </c>
      <c r="AW232" s="134">
        <v>0</v>
      </c>
      <c r="AX232" s="134">
        <v>0</v>
      </c>
      <c r="AY232" s="134">
        <v>0</v>
      </c>
      <c r="AZ232" s="135">
        <v>0.93</v>
      </c>
      <c r="BA232" s="134">
        <v>30.48903</v>
      </c>
      <c r="BB232" s="192">
        <v>8.8487299999999998</v>
      </c>
      <c r="BC232" s="193">
        <v>0</v>
      </c>
      <c r="BD232" s="134">
        <v>9.5738499999999984</v>
      </c>
      <c r="BE232" s="134">
        <v>1.73349</v>
      </c>
      <c r="BF232" s="134">
        <v>0.20393999999999998</v>
      </c>
      <c r="BG232" s="134">
        <v>0.54383999999999999</v>
      </c>
      <c r="BH232" s="134">
        <v>5.5856899999999996</v>
      </c>
      <c r="BI232" s="134">
        <v>2.9458000000000002</v>
      </c>
      <c r="BJ232" s="134">
        <v>0</v>
      </c>
      <c r="BK232" s="134">
        <v>0</v>
      </c>
      <c r="BL232" s="134">
        <v>0</v>
      </c>
      <c r="BM232" s="135">
        <v>1.05369</v>
      </c>
      <c r="BN232" s="136">
        <v>128633.51358000001</v>
      </c>
      <c r="BO232" s="194">
        <v>37332.877780000003</v>
      </c>
      <c r="BP232" s="194">
        <v>0</v>
      </c>
      <c r="BQ232" s="136">
        <v>40392.166100000002</v>
      </c>
      <c r="BR232" s="136">
        <v>7313.61114</v>
      </c>
      <c r="BS232" s="136">
        <v>860.4248399999999</v>
      </c>
      <c r="BT232" s="136">
        <v>2294.4662400000002</v>
      </c>
      <c r="BU232" s="136">
        <v>23566.08034</v>
      </c>
      <c r="BV232" s="136">
        <v>12428.358800000002</v>
      </c>
      <c r="BW232" s="136">
        <v>0</v>
      </c>
      <c r="BX232" s="136">
        <v>0</v>
      </c>
      <c r="BY232" s="136">
        <v>0</v>
      </c>
      <c r="BZ232" s="136">
        <v>4445.5283399999998</v>
      </c>
      <c r="CA232" s="112">
        <v>1</v>
      </c>
      <c r="CF232" s="62" t="s">
        <v>10</v>
      </c>
    </row>
    <row r="233" spans="1:84" s="143" customFormat="1" ht="12" customHeight="1" x14ac:dyDescent="0.25">
      <c r="A233" s="126" t="e">
        <v>#REF!</v>
      </c>
      <c r="B233" s="62" t="s">
        <v>7</v>
      </c>
      <c r="C233" s="127">
        <v>499.5</v>
      </c>
      <c r="D233" s="141">
        <v>499.5</v>
      </c>
      <c r="E233" s="141">
        <v>0</v>
      </c>
      <c r="F233" s="141">
        <v>60</v>
      </c>
      <c r="G233" s="126" t="s">
        <v>4</v>
      </c>
      <c r="H233" s="129">
        <v>9</v>
      </c>
      <c r="I233" s="129" t="s">
        <v>3</v>
      </c>
      <c r="J233" s="142">
        <v>15</v>
      </c>
      <c r="K233" s="130">
        <v>0</v>
      </c>
      <c r="L233" s="130">
        <v>3</v>
      </c>
      <c r="M233" s="130">
        <v>5.73</v>
      </c>
      <c r="N233" s="130">
        <v>4</v>
      </c>
      <c r="O233" s="130">
        <v>2.0499999999999998</v>
      </c>
      <c r="P233" s="130">
        <v>0</v>
      </c>
      <c r="Q233" s="130">
        <v>0</v>
      </c>
      <c r="R233" s="130">
        <v>0.22</v>
      </c>
      <c r="S233" s="132">
        <v>0</v>
      </c>
      <c r="T233" s="132">
        <v>0</v>
      </c>
      <c r="U233" s="132">
        <v>0</v>
      </c>
      <c r="V233" s="130">
        <v>0</v>
      </c>
      <c r="W233" s="132">
        <v>0</v>
      </c>
      <c r="X233" s="132">
        <v>2604.04</v>
      </c>
      <c r="Y233" s="130">
        <v>7.85</v>
      </c>
      <c r="Z233" s="133">
        <v>0</v>
      </c>
      <c r="AA233" s="130">
        <v>4.71</v>
      </c>
      <c r="AB233" s="130">
        <v>10.67</v>
      </c>
      <c r="AC233" s="130">
        <v>14</v>
      </c>
      <c r="AD233" s="131">
        <v>44955</v>
      </c>
      <c r="AE233" s="130">
        <v>0</v>
      </c>
      <c r="AF233" s="130">
        <v>8991</v>
      </c>
      <c r="AG233" s="130">
        <v>17172.810000000001</v>
      </c>
      <c r="AH233" s="130">
        <v>11988</v>
      </c>
      <c r="AI233" s="130">
        <v>6143.8499999999995</v>
      </c>
      <c r="AJ233" s="130">
        <v>0</v>
      </c>
      <c r="AK233" s="130">
        <v>0</v>
      </c>
      <c r="AL233" s="130">
        <v>659.34</v>
      </c>
      <c r="AM233" s="146" t="s">
        <v>2</v>
      </c>
      <c r="AN233" s="134">
        <v>15</v>
      </c>
      <c r="AO233" s="134">
        <v>0</v>
      </c>
      <c r="AP233" s="134">
        <v>3</v>
      </c>
      <c r="AQ233" s="134">
        <v>5.73</v>
      </c>
      <c r="AR233" s="134"/>
      <c r="AS233" s="134"/>
      <c r="AT233" s="134"/>
      <c r="AU233" s="134">
        <v>4</v>
      </c>
      <c r="AV233" s="134">
        <v>2.0499999999999998</v>
      </c>
      <c r="AW233" s="134">
        <v>0</v>
      </c>
      <c r="AX233" s="134">
        <v>0</v>
      </c>
      <c r="AY233" s="134"/>
      <c r="AZ233" s="135">
        <v>0.22</v>
      </c>
      <c r="BA233" s="134">
        <v>15</v>
      </c>
      <c r="BB233" s="134">
        <v>0</v>
      </c>
      <c r="BC233" s="134">
        <v>3</v>
      </c>
      <c r="BD233" s="134">
        <v>5.73</v>
      </c>
      <c r="BE233" s="134">
        <v>0</v>
      </c>
      <c r="BF233" s="134">
        <v>0</v>
      </c>
      <c r="BG233" s="134">
        <v>0</v>
      </c>
      <c r="BH233" s="134">
        <v>4</v>
      </c>
      <c r="BI233" s="134">
        <v>2.0499999999999998</v>
      </c>
      <c r="BJ233" s="134">
        <v>0</v>
      </c>
      <c r="BK233" s="134">
        <v>0</v>
      </c>
      <c r="BL233" s="134">
        <v>0</v>
      </c>
      <c r="BM233" s="135">
        <v>0.22</v>
      </c>
      <c r="BN233" s="136">
        <v>89909.999999999985</v>
      </c>
      <c r="BO233" s="136">
        <v>0</v>
      </c>
      <c r="BP233" s="136">
        <v>17982</v>
      </c>
      <c r="BQ233" s="136">
        <v>34345.620000000003</v>
      </c>
      <c r="BR233" s="136">
        <v>0</v>
      </c>
      <c r="BS233" s="136">
        <v>0</v>
      </c>
      <c r="BT233" s="136">
        <v>0</v>
      </c>
      <c r="BU233" s="136">
        <v>23976</v>
      </c>
      <c r="BV233" s="136">
        <v>12287.7</v>
      </c>
      <c r="BW233" s="136">
        <v>0</v>
      </c>
      <c r="BX233" s="136">
        <v>0</v>
      </c>
      <c r="BY233" s="136">
        <v>0</v>
      </c>
      <c r="BZ233" s="136">
        <v>1318.68</v>
      </c>
      <c r="CA233" s="143">
        <v>2</v>
      </c>
      <c r="CF233" s="62" t="s">
        <v>7</v>
      </c>
    </row>
    <row r="234" spans="1:84" s="143" customFormat="1" ht="12" customHeight="1" x14ac:dyDescent="0.25">
      <c r="A234" s="126" t="e">
        <v>#REF!</v>
      </c>
      <c r="B234" s="62" t="s">
        <v>6</v>
      </c>
      <c r="C234" s="127">
        <v>265.5</v>
      </c>
      <c r="D234" s="141">
        <v>265.5</v>
      </c>
      <c r="E234" s="141">
        <v>0</v>
      </c>
      <c r="F234" s="141">
        <v>39.299999999999997</v>
      </c>
      <c r="G234" s="126" t="s">
        <v>4</v>
      </c>
      <c r="H234" s="129">
        <v>8</v>
      </c>
      <c r="I234" s="129" t="s">
        <v>3</v>
      </c>
      <c r="J234" s="142">
        <v>19.940000000000001</v>
      </c>
      <c r="K234" s="130">
        <v>2.86</v>
      </c>
      <c r="L234" s="130">
        <v>3.7399999999999998</v>
      </c>
      <c r="M234" s="130">
        <v>6.5</v>
      </c>
      <c r="N234" s="130">
        <v>4.17</v>
      </c>
      <c r="O234" s="130">
        <v>2.67</v>
      </c>
      <c r="P234" s="130">
        <v>0</v>
      </c>
      <c r="Q234" s="130">
        <v>0</v>
      </c>
      <c r="R234" s="130">
        <v>0</v>
      </c>
      <c r="S234" s="132">
        <v>0</v>
      </c>
      <c r="T234" s="132">
        <v>0</v>
      </c>
      <c r="U234" s="132">
        <v>0</v>
      </c>
      <c r="V234" s="130">
        <v>0</v>
      </c>
      <c r="W234" s="132">
        <v>0</v>
      </c>
      <c r="X234" s="132">
        <v>2604.04</v>
      </c>
      <c r="Y234" s="130">
        <v>0</v>
      </c>
      <c r="Z234" s="133">
        <v>0</v>
      </c>
      <c r="AA234" s="130">
        <v>4.71</v>
      </c>
      <c r="AB234" s="130">
        <v>10.67</v>
      </c>
      <c r="AC234" s="130">
        <v>14</v>
      </c>
      <c r="AD234" s="131">
        <v>31764.420000000006</v>
      </c>
      <c r="AE234" s="130">
        <v>4555.9799999999996</v>
      </c>
      <c r="AF234" s="130">
        <v>5957.82</v>
      </c>
      <c r="AG234" s="130">
        <v>10354.5</v>
      </c>
      <c r="AH234" s="130">
        <v>6642.8099999999995</v>
      </c>
      <c r="AI234" s="130">
        <v>4253.3099999999995</v>
      </c>
      <c r="AJ234" s="130">
        <v>0</v>
      </c>
      <c r="AK234" s="130">
        <v>0</v>
      </c>
      <c r="AL234" s="130">
        <v>0</v>
      </c>
      <c r="AM234" s="146" t="s">
        <v>2</v>
      </c>
      <c r="AN234" s="134">
        <v>19.940000000000001</v>
      </c>
      <c r="AO234" s="134">
        <v>2.86</v>
      </c>
      <c r="AP234" s="134">
        <v>3.7399999999999998</v>
      </c>
      <c r="AQ234" s="134">
        <v>6.5000000000000009</v>
      </c>
      <c r="AR234" s="134"/>
      <c r="AS234" s="134"/>
      <c r="AT234" s="134"/>
      <c r="AU234" s="134">
        <v>4.17</v>
      </c>
      <c r="AV234" s="134">
        <v>2.67</v>
      </c>
      <c r="AW234" s="134">
        <v>0</v>
      </c>
      <c r="AX234" s="134">
        <v>0</v>
      </c>
      <c r="AY234" s="134"/>
      <c r="AZ234" s="135">
        <v>0</v>
      </c>
      <c r="BA234" s="134">
        <v>19.940000000000001</v>
      </c>
      <c r="BB234" s="134">
        <v>2.86</v>
      </c>
      <c r="BC234" s="134">
        <v>3.7399999999999993</v>
      </c>
      <c r="BD234" s="134">
        <v>6.5</v>
      </c>
      <c r="BE234" s="134">
        <v>0</v>
      </c>
      <c r="BF234" s="134">
        <v>0</v>
      </c>
      <c r="BG234" s="134">
        <v>0</v>
      </c>
      <c r="BH234" s="134">
        <v>4.17</v>
      </c>
      <c r="BI234" s="134">
        <v>2.67</v>
      </c>
      <c r="BJ234" s="134">
        <v>0</v>
      </c>
      <c r="BK234" s="134">
        <v>0</v>
      </c>
      <c r="BL234" s="134">
        <v>0</v>
      </c>
      <c r="BM234" s="135">
        <v>0</v>
      </c>
      <c r="BN234" s="136">
        <v>63528.84</v>
      </c>
      <c r="BO234" s="136">
        <v>9111.9600000000009</v>
      </c>
      <c r="BP234" s="136">
        <v>11915.639999999998</v>
      </c>
      <c r="BQ234" s="136">
        <v>20709</v>
      </c>
      <c r="BR234" s="136">
        <v>0</v>
      </c>
      <c r="BS234" s="136">
        <v>0</v>
      </c>
      <c r="BT234" s="136">
        <v>0</v>
      </c>
      <c r="BU234" s="136">
        <v>13285.62</v>
      </c>
      <c r="BV234" s="136">
        <v>8506.619999999999</v>
      </c>
      <c r="BW234" s="136">
        <v>0</v>
      </c>
      <c r="BX234" s="136">
        <v>0</v>
      </c>
      <c r="BY234" s="136">
        <v>0</v>
      </c>
      <c r="BZ234" s="136">
        <v>0</v>
      </c>
      <c r="CA234" s="143">
        <v>2</v>
      </c>
      <c r="CF234" s="62" t="s">
        <v>6</v>
      </c>
    </row>
    <row r="235" spans="1:84" s="143" customFormat="1" ht="12" customHeight="1" x14ac:dyDescent="0.25">
      <c r="A235" s="126" t="e">
        <v>#REF!</v>
      </c>
      <c r="B235" s="62" t="s">
        <v>5</v>
      </c>
      <c r="C235" s="127">
        <v>175.5</v>
      </c>
      <c r="D235" s="141">
        <v>175.5</v>
      </c>
      <c r="E235" s="141">
        <v>0</v>
      </c>
      <c r="F235" s="141">
        <v>39.799999999999997</v>
      </c>
      <c r="G235" s="126" t="s">
        <v>4</v>
      </c>
      <c r="H235" s="129">
        <v>8</v>
      </c>
      <c r="I235" s="129" t="s">
        <v>3</v>
      </c>
      <c r="J235" s="142">
        <v>19.940000000000001</v>
      </c>
      <c r="K235" s="130">
        <v>2.86</v>
      </c>
      <c r="L235" s="130">
        <v>3.7399999999999998</v>
      </c>
      <c r="M235" s="130">
        <v>6.5</v>
      </c>
      <c r="N235" s="130">
        <v>4.17</v>
      </c>
      <c r="O235" s="130">
        <v>2.67</v>
      </c>
      <c r="P235" s="130">
        <v>0</v>
      </c>
      <c r="Q235" s="130">
        <v>0</v>
      </c>
      <c r="R235" s="130">
        <v>0</v>
      </c>
      <c r="S235" s="132">
        <v>0</v>
      </c>
      <c r="T235" s="132">
        <v>0</v>
      </c>
      <c r="U235" s="132">
        <v>0</v>
      </c>
      <c r="V235" s="130">
        <v>0</v>
      </c>
      <c r="W235" s="132">
        <v>0</v>
      </c>
      <c r="X235" s="132">
        <v>2604.04</v>
      </c>
      <c r="Y235" s="130">
        <v>0</v>
      </c>
      <c r="Z235" s="133">
        <v>0</v>
      </c>
      <c r="AA235" s="130">
        <v>4.71</v>
      </c>
      <c r="AB235" s="130">
        <v>10.67</v>
      </c>
      <c r="AC235" s="130">
        <v>14</v>
      </c>
      <c r="AD235" s="131">
        <v>20996.82</v>
      </c>
      <c r="AE235" s="130">
        <v>3011.58</v>
      </c>
      <c r="AF235" s="130">
        <v>3938.2200000000003</v>
      </c>
      <c r="AG235" s="130">
        <v>6844.5</v>
      </c>
      <c r="AH235" s="130">
        <v>4391.01</v>
      </c>
      <c r="AI235" s="130">
        <v>2811.5099999999998</v>
      </c>
      <c r="AJ235" s="130">
        <v>0</v>
      </c>
      <c r="AK235" s="130">
        <v>0</v>
      </c>
      <c r="AL235" s="130">
        <v>0</v>
      </c>
      <c r="AM235" s="146" t="s">
        <v>2</v>
      </c>
      <c r="AN235" s="134">
        <v>19.940000000000001</v>
      </c>
      <c r="AO235" s="134">
        <v>2.86</v>
      </c>
      <c r="AP235" s="134">
        <v>3.7399999999999998</v>
      </c>
      <c r="AQ235" s="134">
        <v>6.5000000000000009</v>
      </c>
      <c r="AR235" s="134"/>
      <c r="AS235" s="134"/>
      <c r="AT235" s="134"/>
      <c r="AU235" s="134">
        <v>4.17</v>
      </c>
      <c r="AV235" s="134">
        <v>2.67</v>
      </c>
      <c r="AW235" s="134">
        <v>0</v>
      </c>
      <c r="AX235" s="134">
        <v>0</v>
      </c>
      <c r="AY235" s="134"/>
      <c r="AZ235" s="135">
        <v>0</v>
      </c>
      <c r="BA235" s="134">
        <v>19.940000000000001</v>
      </c>
      <c r="BB235" s="134">
        <v>2.86</v>
      </c>
      <c r="BC235" s="134">
        <v>3.7399999999999993</v>
      </c>
      <c r="BD235" s="134">
        <v>6.5</v>
      </c>
      <c r="BE235" s="134">
        <v>0</v>
      </c>
      <c r="BF235" s="134">
        <v>0</v>
      </c>
      <c r="BG235" s="134">
        <v>0</v>
      </c>
      <c r="BH235" s="134">
        <v>4.17</v>
      </c>
      <c r="BI235" s="134">
        <v>2.67</v>
      </c>
      <c r="BJ235" s="134">
        <v>0</v>
      </c>
      <c r="BK235" s="134">
        <v>0</v>
      </c>
      <c r="BL235" s="134">
        <v>0</v>
      </c>
      <c r="BM235" s="135">
        <v>0</v>
      </c>
      <c r="BN235" s="136">
        <v>41993.639999999992</v>
      </c>
      <c r="BO235" s="136">
        <v>6023.16</v>
      </c>
      <c r="BP235" s="136">
        <v>7876.4399999999978</v>
      </c>
      <c r="BQ235" s="136">
        <v>13689</v>
      </c>
      <c r="BR235" s="136">
        <v>0</v>
      </c>
      <c r="BS235" s="136">
        <v>0</v>
      </c>
      <c r="BT235" s="136">
        <v>0</v>
      </c>
      <c r="BU235" s="136">
        <v>8782.02</v>
      </c>
      <c r="BV235" s="136">
        <v>5623.0199999999995</v>
      </c>
      <c r="BW235" s="136">
        <v>0</v>
      </c>
      <c r="BX235" s="136">
        <v>0</v>
      </c>
      <c r="BY235" s="136">
        <v>0</v>
      </c>
      <c r="BZ235" s="136">
        <v>0</v>
      </c>
      <c r="CA235" s="143">
        <v>2</v>
      </c>
      <c r="CF235" s="62" t="s">
        <v>5</v>
      </c>
    </row>
    <row r="236" spans="1:84" s="143" customFormat="1" ht="12" customHeight="1" x14ac:dyDescent="0.25">
      <c r="A236" s="161" t="s">
        <v>1</v>
      </c>
      <c r="B236" s="161"/>
      <c r="C236" s="127">
        <v>1036191.7269767073</v>
      </c>
      <c r="D236" s="127">
        <v>998030.21697670664</v>
      </c>
      <c r="E236" s="127">
        <v>38161.509999999987</v>
      </c>
      <c r="F236" s="127">
        <v>167569.94</v>
      </c>
      <c r="G236" s="162" t="s">
        <v>0</v>
      </c>
      <c r="H236" s="163" t="s">
        <v>0</v>
      </c>
      <c r="I236" s="163" t="s">
        <v>0</v>
      </c>
      <c r="J236" s="163" t="s">
        <v>0</v>
      </c>
      <c r="K236" s="129" t="s">
        <v>0</v>
      </c>
      <c r="L236" s="129" t="s">
        <v>0</v>
      </c>
      <c r="M236" s="129" t="s">
        <v>0</v>
      </c>
      <c r="N236" s="129" t="s">
        <v>0</v>
      </c>
      <c r="O236" s="129" t="s">
        <v>0</v>
      </c>
      <c r="P236" s="129" t="s">
        <v>0</v>
      </c>
      <c r="Q236" s="129" t="s">
        <v>0</v>
      </c>
      <c r="R236" s="129" t="s">
        <v>0</v>
      </c>
      <c r="S236" s="163" t="s">
        <v>0</v>
      </c>
      <c r="T236" s="163" t="s">
        <v>0</v>
      </c>
      <c r="U236" s="163" t="s">
        <v>0</v>
      </c>
      <c r="V236" s="163" t="s">
        <v>0</v>
      </c>
      <c r="W236" s="163" t="s">
        <v>0</v>
      </c>
      <c r="X236" s="163" t="s">
        <v>0</v>
      </c>
      <c r="Y236" s="163" t="s">
        <v>0</v>
      </c>
      <c r="Z236" s="163" t="s">
        <v>0</v>
      </c>
      <c r="AA236" s="163" t="s">
        <v>0</v>
      </c>
      <c r="AB236" s="163" t="s">
        <v>0</v>
      </c>
      <c r="AC236" s="163" t="s">
        <v>0</v>
      </c>
      <c r="AD236" s="164">
        <v>245739334.43688062</v>
      </c>
      <c r="AE236" s="165">
        <v>30454537.604936827</v>
      </c>
      <c r="AF236" s="165">
        <v>48162454.48405093</v>
      </c>
      <c r="AG236" s="165">
        <v>73052959.593461215</v>
      </c>
      <c r="AH236" s="165">
        <v>41080777.593054585</v>
      </c>
      <c r="AI236" s="165">
        <v>19131386.895006567</v>
      </c>
      <c r="AJ236" s="165">
        <v>7885123.3349420819</v>
      </c>
      <c r="AK236" s="165">
        <v>24934777.574530322</v>
      </c>
      <c r="AL236" s="165">
        <v>1037317.3568981132</v>
      </c>
      <c r="AN236" s="147"/>
      <c r="BO236" s="166"/>
      <c r="BP236" s="166"/>
      <c r="BQ236" s="166"/>
      <c r="BR236" s="166"/>
      <c r="BS236" s="166"/>
      <c r="BT236" s="166"/>
      <c r="BU236" s="166"/>
      <c r="BV236" s="166"/>
      <c r="BW236" s="166"/>
      <c r="BX236" s="166"/>
      <c r="BY236" s="166"/>
      <c r="BZ236" s="166"/>
    </row>
  </sheetData>
  <autoFilter ref="A4:CA236"/>
  <mergeCells count="685">
    <mergeCell ref="S1:AC1"/>
    <mergeCell ref="AD1:AD4"/>
    <mergeCell ref="R2:R4"/>
    <mergeCell ref="S2:S3"/>
    <mergeCell ref="T2:V2"/>
    <mergeCell ref="W2:W3"/>
    <mergeCell ref="A1:A4"/>
    <mergeCell ref="B1:B4"/>
    <mergeCell ref="C1:C4"/>
    <mergeCell ref="D1:E1"/>
    <mergeCell ref="F1:F4"/>
    <mergeCell ref="G1:G4"/>
    <mergeCell ref="BO1:BZ1"/>
    <mergeCell ref="D2:D4"/>
    <mergeCell ref="E2:E4"/>
    <mergeCell ref="K2:K4"/>
    <mergeCell ref="L2:L4"/>
    <mergeCell ref="M2:M4"/>
    <mergeCell ref="N2:N4"/>
    <mergeCell ref="O2:O4"/>
    <mergeCell ref="P2:P4"/>
    <mergeCell ref="Q2:Q4"/>
    <mergeCell ref="AE1:AL1"/>
    <mergeCell ref="AN1:AN4"/>
    <mergeCell ref="AO1:AZ1"/>
    <mergeCell ref="BA1:BA3"/>
    <mergeCell ref="BB1:BM1"/>
    <mergeCell ref="BN1:BN4"/>
    <mergeCell ref="AF2:AF4"/>
    <mergeCell ref="AG2:AG4"/>
    <mergeCell ref="AH2:AH4"/>
    <mergeCell ref="AI2:AI4"/>
    <mergeCell ref="H1:H4"/>
    <mergeCell ref="I1:I4"/>
    <mergeCell ref="J1:J4"/>
    <mergeCell ref="K1:R1"/>
    <mergeCell ref="AJ2:AJ4"/>
    <mergeCell ref="AK2:AK4"/>
    <mergeCell ref="AL2:AL4"/>
    <mergeCell ref="AO2:AO4"/>
    <mergeCell ref="AP2:AP4"/>
    <mergeCell ref="AQ2:AQ4"/>
    <mergeCell ref="X2:X3"/>
    <mergeCell ref="Y2:Z2"/>
    <mergeCell ref="AA2:AA3"/>
    <mergeCell ref="AB2:AB3"/>
    <mergeCell ref="AC2:AC3"/>
    <mergeCell ref="AE2:AE4"/>
    <mergeCell ref="AX2:AX4"/>
    <mergeCell ref="AY2:AY4"/>
    <mergeCell ref="AZ2:AZ4"/>
    <mergeCell ref="BB2:BB4"/>
    <mergeCell ref="BC2:BC4"/>
    <mergeCell ref="BD2:BD4"/>
    <mergeCell ref="AR2:AR4"/>
    <mergeCell ref="AS2:AS4"/>
    <mergeCell ref="AT2:AT4"/>
    <mergeCell ref="AU2:AU4"/>
    <mergeCell ref="AV2:AV4"/>
    <mergeCell ref="AW2:AW4"/>
    <mergeCell ref="BX2:BX4"/>
    <mergeCell ref="BY2:BY4"/>
    <mergeCell ref="BZ2:BZ4"/>
    <mergeCell ref="AO5:AP5"/>
    <mergeCell ref="BB5:BC5"/>
    <mergeCell ref="BO5:BP5"/>
    <mergeCell ref="BR2:BR4"/>
    <mergeCell ref="BS2:BS4"/>
    <mergeCell ref="BT2:BT4"/>
    <mergeCell ref="BU2:BU4"/>
    <mergeCell ref="BV2:BV4"/>
    <mergeCell ref="BW2:BW4"/>
    <mergeCell ref="BK2:BK4"/>
    <mergeCell ref="BL2:BL4"/>
    <mergeCell ref="BM2:BM4"/>
    <mergeCell ref="BO2:BO4"/>
    <mergeCell ref="BP2:BP4"/>
    <mergeCell ref="BQ2:BQ4"/>
    <mergeCell ref="BE2:BE4"/>
    <mergeCell ref="BF2:BF4"/>
    <mergeCell ref="BG2:BG4"/>
    <mergeCell ref="BH2:BH4"/>
    <mergeCell ref="BI2:BI4"/>
    <mergeCell ref="BJ2:BJ4"/>
    <mergeCell ref="AO8:AP8"/>
    <mergeCell ref="BB8:BC8"/>
    <mergeCell ref="BO8:BP8"/>
    <mergeCell ref="AO9:AP9"/>
    <mergeCell ref="BB9:BC9"/>
    <mergeCell ref="BO9:BP9"/>
    <mergeCell ref="AO6:AP6"/>
    <mergeCell ref="BB6:BC6"/>
    <mergeCell ref="BO6:BP6"/>
    <mergeCell ref="AO7:AP7"/>
    <mergeCell ref="BB7:BC7"/>
    <mergeCell ref="BO7:BP7"/>
    <mergeCell ref="AO12:AP12"/>
    <mergeCell ref="BB12:BC12"/>
    <mergeCell ref="BO12:BP12"/>
    <mergeCell ref="AO13:AP13"/>
    <mergeCell ref="BB13:BC13"/>
    <mergeCell ref="BO13:BP13"/>
    <mergeCell ref="AO10:AP10"/>
    <mergeCell ref="BB10:BC10"/>
    <mergeCell ref="BO10:BP10"/>
    <mergeCell ref="AO11:AP11"/>
    <mergeCell ref="BB11:BC11"/>
    <mergeCell ref="BO11:BP11"/>
    <mergeCell ref="AO16:AP16"/>
    <mergeCell ref="BB16:BC16"/>
    <mergeCell ref="BO16:BP16"/>
    <mergeCell ref="AO17:AP17"/>
    <mergeCell ref="BB17:BC17"/>
    <mergeCell ref="BO17:BP17"/>
    <mergeCell ref="AO14:AP14"/>
    <mergeCell ref="BB14:BC14"/>
    <mergeCell ref="BO14:BP14"/>
    <mergeCell ref="AO15:AP15"/>
    <mergeCell ref="BB15:BC15"/>
    <mergeCell ref="BO15:BP15"/>
    <mergeCell ref="AO20:AP20"/>
    <mergeCell ref="BB20:BC20"/>
    <mergeCell ref="BO20:BP20"/>
    <mergeCell ref="AO21:AP21"/>
    <mergeCell ref="BB21:BC21"/>
    <mergeCell ref="BO21:BP21"/>
    <mergeCell ref="AO18:AP18"/>
    <mergeCell ref="BB18:BC18"/>
    <mergeCell ref="BO18:BP18"/>
    <mergeCell ref="AO19:AP19"/>
    <mergeCell ref="BB19:BC19"/>
    <mergeCell ref="BO19:BP19"/>
    <mergeCell ref="AO27:AP27"/>
    <mergeCell ref="BB27:BC27"/>
    <mergeCell ref="BO27:BP27"/>
    <mergeCell ref="AO30:AP30"/>
    <mergeCell ref="BB30:BC30"/>
    <mergeCell ref="BO30:BP30"/>
    <mergeCell ref="AO22:AP22"/>
    <mergeCell ref="BB22:BC22"/>
    <mergeCell ref="BO22:BP22"/>
    <mergeCell ref="AO26:AP26"/>
    <mergeCell ref="BB26:BC26"/>
    <mergeCell ref="BO26:BP26"/>
    <mergeCell ref="AO33:AP33"/>
    <mergeCell ref="BB33:BC33"/>
    <mergeCell ref="BO33:BP33"/>
    <mergeCell ref="AO34:AP34"/>
    <mergeCell ref="BB34:BC34"/>
    <mergeCell ref="BO34:BP34"/>
    <mergeCell ref="AO31:AP31"/>
    <mergeCell ref="BB31:BC31"/>
    <mergeCell ref="BO31:BP31"/>
    <mergeCell ref="AO32:AP32"/>
    <mergeCell ref="BB32:BC32"/>
    <mergeCell ref="BO32:BP32"/>
    <mergeCell ref="AO37:AP37"/>
    <mergeCell ref="BB37:BC37"/>
    <mergeCell ref="BO37:BP37"/>
    <mergeCell ref="AO38:AP38"/>
    <mergeCell ref="BB38:BC38"/>
    <mergeCell ref="BO38:BP38"/>
    <mergeCell ref="AO35:AP35"/>
    <mergeCell ref="BB35:BC35"/>
    <mergeCell ref="BO35:BP35"/>
    <mergeCell ref="AO36:AP36"/>
    <mergeCell ref="BB36:BC36"/>
    <mergeCell ref="BO36:BP36"/>
    <mergeCell ref="AO41:AP41"/>
    <mergeCell ref="BB41:BC41"/>
    <mergeCell ref="BO41:BP41"/>
    <mergeCell ref="AO42:AP42"/>
    <mergeCell ref="BB42:BC42"/>
    <mergeCell ref="BO42:BP42"/>
    <mergeCell ref="AO39:AP39"/>
    <mergeCell ref="BB39:BC39"/>
    <mergeCell ref="BO39:BP39"/>
    <mergeCell ref="AO40:AP40"/>
    <mergeCell ref="BB40:BC40"/>
    <mergeCell ref="BO40:BP40"/>
    <mergeCell ref="BB45:BC45"/>
    <mergeCell ref="BO45:BP45"/>
    <mergeCell ref="BB46:BC46"/>
    <mergeCell ref="BO46:BP46"/>
    <mergeCell ref="AO47:AP47"/>
    <mergeCell ref="BB47:BC47"/>
    <mergeCell ref="BO47:BP47"/>
    <mergeCell ref="AO43:AP43"/>
    <mergeCell ref="BB43:BC43"/>
    <mergeCell ref="BO43:BP43"/>
    <mergeCell ref="AO44:AP44"/>
    <mergeCell ref="BB44:BC44"/>
    <mergeCell ref="BO44:BP44"/>
    <mergeCell ref="AO57:AP57"/>
    <mergeCell ref="BB57:BC57"/>
    <mergeCell ref="BO57:BP57"/>
    <mergeCell ref="AO58:AP58"/>
    <mergeCell ref="BB58:BC58"/>
    <mergeCell ref="BO58:BP58"/>
    <mergeCell ref="AO48:AP48"/>
    <mergeCell ref="BB48:BC48"/>
    <mergeCell ref="BO48:BP48"/>
    <mergeCell ref="AO56:AP56"/>
    <mergeCell ref="BB56:BC56"/>
    <mergeCell ref="BO56:BP56"/>
    <mergeCell ref="AO61:AP61"/>
    <mergeCell ref="BB61:BC61"/>
    <mergeCell ref="BO61:BP61"/>
    <mergeCell ref="AO62:AP62"/>
    <mergeCell ref="BB62:BC62"/>
    <mergeCell ref="BO62:BP62"/>
    <mergeCell ref="AO59:AP59"/>
    <mergeCell ref="BB59:BC59"/>
    <mergeCell ref="BO59:BP59"/>
    <mergeCell ref="AO60:AP60"/>
    <mergeCell ref="BB60:BC60"/>
    <mergeCell ref="BO60:BP60"/>
    <mergeCell ref="AO65:AP65"/>
    <mergeCell ref="BB65:BC65"/>
    <mergeCell ref="BO65:BP65"/>
    <mergeCell ref="AO66:AP66"/>
    <mergeCell ref="BB66:BC66"/>
    <mergeCell ref="BO66:BP66"/>
    <mergeCell ref="AO63:AP63"/>
    <mergeCell ref="BB63:BC63"/>
    <mergeCell ref="BO63:BP63"/>
    <mergeCell ref="AO64:AP64"/>
    <mergeCell ref="BB64:BC64"/>
    <mergeCell ref="BO64:BP64"/>
    <mergeCell ref="AO69:AP69"/>
    <mergeCell ref="BB69:BC69"/>
    <mergeCell ref="BO69:BP69"/>
    <mergeCell ref="AO70:AP70"/>
    <mergeCell ref="BB70:BC70"/>
    <mergeCell ref="BO70:BP70"/>
    <mergeCell ref="AO67:AP67"/>
    <mergeCell ref="BB67:BC67"/>
    <mergeCell ref="BO67:BP67"/>
    <mergeCell ref="AO68:AP68"/>
    <mergeCell ref="BB68:BC68"/>
    <mergeCell ref="BO68:BP68"/>
    <mergeCell ref="AO73:AP73"/>
    <mergeCell ref="BB73:BC73"/>
    <mergeCell ref="BO73:BP73"/>
    <mergeCell ref="AO74:AP74"/>
    <mergeCell ref="BB74:BC74"/>
    <mergeCell ref="BO74:BP74"/>
    <mergeCell ref="AO71:AP71"/>
    <mergeCell ref="BB71:BC71"/>
    <mergeCell ref="BO71:BP71"/>
    <mergeCell ref="AO72:AP72"/>
    <mergeCell ref="BB72:BC72"/>
    <mergeCell ref="BO72:BP72"/>
    <mergeCell ref="AO78:AP78"/>
    <mergeCell ref="BB78:BC78"/>
    <mergeCell ref="BO78:BP78"/>
    <mergeCell ref="AO79:AP79"/>
    <mergeCell ref="BB79:BC79"/>
    <mergeCell ref="BO79:BP79"/>
    <mergeCell ref="AO75:AP75"/>
    <mergeCell ref="BB75:BC75"/>
    <mergeCell ref="BO75:BP75"/>
    <mergeCell ref="AO77:AP77"/>
    <mergeCell ref="BB77:BC77"/>
    <mergeCell ref="BO77:BP77"/>
    <mergeCell ref="AO82:AP82"/>
    <mergeCell ref="BB82:BC82"/>
    <mergeCell ref="BO82:BP82"/>
    <mergeCell ref="AO83:AP83"/>
    <mergeCell ref="BB83:BC83"/>
    <mergeCell ref="BO83:BP83"/>
    <mergeCell ref="AO80:AP80"/>
    <mergeCell ref="BB80:BC80"/>
    <mergeCell ref="BO80:BP80"/>
    <mergeCell ref="AO81:AP81"/>
    <mergeCell ref="BB81:BC81"/>
    <mergeCell ref="BO81:BP81"/>
    <mergeCell ref="AO86:AP86"/>
    <mergeCell ref="BB86:BC86"/>
    <mergeCell ref="BO86:BP86"/>
    <mergeCell ref="AO87:AP87"/>
    <mergeCell ref="BB87:BC87"/>
    <mergeCell ref="BO87:BP87"/>
    <mergeCell ref="AO84:AP84"/>
    <mergeCell ref="BB84:BC84"/>
    <mergeCell ref="BO84:BP84"/>
    <mergeCell ref="AO85:AP85"/>
    <mergeCell ref="BB85:BC85"/>
    <mergeCell ref="BO85:BP85"/>
    <mergeCell ref="AO90:AP90"/>
    <mergeCell ref="BB90:BC90"/>
    <mergeCell ref="BO90:BP90"/>
    <mergeCell ref="AO91:AP91"/>
    <mergeCell ref="BB91:BC91"/>
    <mergeCell ref="BO91:BP91"/>
    <mergeCell ref="AO88:AP88"/>
    <mergeCell ref="BB88:BC88"/>
    <mergeCell ref="BO88:BP88"/>
    <mergeCell ref="AO89:AP89"/>
    <mergeCell ref="BB89:BC89"/>
    <mergeCell ref="BO89:BP89"/>
    <mergeCell ref="AO94:AP94"/>
    <mergeCell ref="BB94:BC94"/>
    <mergeCell ref="BO94:BP94"/>
    <mergeCell ref="AO95:AP95"/>
    <mergeCell ref="BB95:BC95"/>
    <mergeCell ref="BO95:BP95"/>
    <mergeCell ref="AO92:AP92"/>
    <mergeCell ref="BB92:BC92"/>
    <mergeCell ref="BO92:BP92"/>
    <mergeCell ref="AO93:AP93"/>
    <mergeCell ref="BB93:BC93"/>
    <mergeCell ref="BO93:BP93"/>
    <mergeCell ref="AO98:AP98"/>
    <mergeCell ref="BB98:BC98"/>
    <mergeCell ref="BO98:BP98"/>
    <mergeCell ref="AO99:AP99"/>
    <mergeCell ref="BB99:BC99"/>
    <mergeCell ref="BO99:BP99"/>
    <mergeCell ref="AO96:AP96"/>
    <mergeCell ref="BB96:BC96"/>
    <mergeCell ref="BO96:BP96"/>
    <mergeCell ref="AO97:AP97"/>
    <mergeCell ref="BB97:BC97"/>
    <mergeCell ref="BO97:BP97"/>
    <mergeCell ref="AO102:AP102"/>
    <mergeCell ref="BB102:BC102"/>
    <mergeCell ref="BO102:BP102"/>
    <mergeCell ref="AO103:AP103"/>
    <mergeCell ref="BB103:BC103"/>
    <mergeCell ref="BO103:BP103"/>
    <mergeCell ref="AO100:AP100"/>
    <mergeCell ref="BB100:BC100"/>
    <mergeCell ref="BO100:BP100"/>
    <mergeCell ref="AO101:AP101"/>
    <mergeCell ref="BB101:BC101"/>
    <mergeCell ref="BO101:BP101"/>
    <mergeCell ref="AO106:AP106"/>
    <mergeCell ref="BB106:BC106"/>
    <mergeCell ref="BO106:BP106"/>
    <mergeCell ref="AO107:AP107"/>
    <mergeCell ref="BB107:BC107"/>
    <mergeCell ref="BO107:BP107"/>
    <mergeCell ref="AO104:AP104"/>
    <mergeCell ref="BB104:BC104"/>
    <mergeCell ref="BO104:BP104"/>
    <mergeCell ref="AO105:AP105"/>
    <mergeCell ref="BB105:BC105"/>
    <mergeCell ref="BO105:BP105"/>
    <mergeCell ref="AO110:AP110"/>
    <mergeCell ref="BB110:BC110"/>
    <mergeCell ref="BO110:BP110"/>
    <mergeCell ref="AO111:AP111"/>
    <mergeCell ref="BB111:BC111"/>
    <mergeCell ref="BO111:BP111"/>
    <mergeCell ref="AO108:AP108"/>
    <mergeCell ref="BB108:BC108"/>
    <mergeCell ref="BO108:BP108"/>
    <mergeCell ref="AO109:AP109"/>
    <mergeCell ref="BB109:BC109"/>
    <mergeCell ref="BO109:BP109"/>
    <mergeCell ref="AO114:AP114"/>
    <mergeCell ref="BB114:BC114"/>
    <mergeCell ref="BO114:BP114"/>
    <mergeCell ref="AO115:AP115"/>
    <mergeCell ref="BB115:BC115"/>
    <mergeCell ref="BO115:BP115"/>
    <mergeCell ref="AO112:AP112"/>
    <mergeCell ref="BB112:BC112"/>
    <mergeCell ref="BO112:BP112"/>
    <mergeCell ref="AO113:AP113"/>
    <mergeCell ref="BB113:BC113"/>
    <mergeCell ref="BO113:BP113"/>
    <mergeCell ref="AO118:AP118"/>
    <mergeCell ref="BB118:BC118"/>
    <mergeCell ref="BO118:BP118"/>
    <mergeCell ref="AO119:AP119"/>
    <mergeCell ref="BB119:BC119"/>
    <mergeCell ref="BO119:BP119"/>
    <mergeCell ref="AO116:AP116"/>
    <mergeCell ref="BB116:BC116"/>
    <mergeCell ref="BO116:BP116"/>
    <mergeCell ref="AO117:AP117"/>
    <mergeCell ref="BB117:BC117"/>
    <mergeCell ref="BO117:BP117"/>
    <mergeCell ref="AO122:AP122"/>
    <mergeCell ref="BB122:BC122"/>
    <mergeCell ref="BO122:BP122"/>
    <mergeCell ref="AO123:AP123"/>
    <mergeCell ref="BB123:BC123"/>
    <mergeCell ref="BO123:BP123"/>
    <mergeCell ref="AO120:AP120"/>
    <mergeCell ref="BB120:BC120"/>
    <mergeCell ref="BO120:BP120"/>
    <mergeCell ref="AO121:AP121"/>
    <mergeCell ref="BB121:BC121"/>
    <mergeCell ref="BO121:BP121"/>
    <mergeCell ref="AO126:AP126"/>
    <mergeCell ref="BB126:BC126"/>
    <mergeCell ref="BO126:BP126"/>
    <mergeCell ref="AO127:AP127"/>
    <mergeCell ref="BB127:BC127"/>
    <mergeCell ref="BO127:BP127"/>
    <mergeCell ref="AO124:AP124"/>
    <mergeCell ref="BB124:BC124"/>
    <mergeCell ref="BO124:BP124"/>
    <mergeCell ref="AO125:AP125"/>
    <mergeCell ref="BB125:BC125"/>
    <mergeCell ref="BO125:BP125"/>
    <mergeCell ref="AO130:AP130"/>
    <mergeCell ref="BB130:BC130"/>
    <mergeCell ref="BO130:BP130"/>
    <mergeCell ref="AO131:AP131"/>
    <mergeCell ref="BB131:BC131"/>
    <mergeCell ref="BO131:BP131"/>
    <mergeCell ref="AO128:AP128"/>
    <mergeCell ref="BB128:BC128"/>
    <mergeCell ref="BO128:BP128"/>
    <mergeCell ref="AO129:AP129"/>
    <mergeCell ref="BB129:BC129"/>
    <mergeCell ref="BO129:BP129"/>
    <mergeCell ref="AO134:AP134"/>
    <mergeCell ref="BB134:BC134"/>
    <mergeCell ref="BO134:BP134"/>
    <mergeCell ref="AO135:AP135"/>
    <mergeCell ref="BB135:BC135"/>
    <mergeCell ref="BO135:BP135"/>
    <mergeCell ref="AO132:AP132"/>
    <mergeCell ref="BB132:BC132"/>
    <mergeCell ref="BO132:BP132"/>
    <mergeCell ref="AO133:AP133"/>
    <mergeCell ref="BB133:BC133"/>
    <mergeCell ref="BO133:BP133"/>
    <mergeCell ref="AO138:AP138"/>
    <mergeCell ref="BB138:BC138"/>
    <mergeCell ref="BO138:BP138"/>
    <mergeCell ref="AO139:AP139"/>
    <mergeCell ref="BB139:BC139"/>
    <mergeCell ref="BO139:BP139"/>
    <mergeCell ref="AO136:AP136"/>
    <mergeCell ref="BB136:BC136"/>
    <mergeCell ref="BO136:BP136"/>
    <mergeCell ref="AO137:AP137"/>
    <mergeCell ref="BB137:BC137"/>
    <mergeCell ref="BO137:BP137"/>
    <mergeCell ref="AO142:AP142"/>
    <mergeCell ref="BB142:BC142"/>
    <mergeCell ref="BO142:BP142"/>
    <mergeCell ref="AO143:AP143"/>
    <mergeCell ref="BB143:BC143"/>
    <mergeCell ref="BO143:BP143"/>
    <mergeCell ref="AO140:AP140"/>
    <mergeCell ref="BB140:BC140"/>
    <mergeCell ref="BO140:BP140"/>
    <mergeCell ref="AO141:AP141"/>
    <mergeCell ref="BB141:BC141"/>
    <mergeCell ref="BO141:BP141"/>
    <mergeCell ref="AO146:AP146"/>
    <mergeCell ref="BB146:BC146"/>
    <mergeCell ref="BO146:BP146"/>
    <mergeCell ref="AO147:AP147"/>
    <mergeCell ref="BB147:BC147"/>
    <mergeCell ref="BO147:BP147"/>
    <mergeCell ref="AO144:AP144"/>
    <mergeCell ref="BB144:BC144"/>
    <mergeCell ref="BO144:BP144"/>
    <mergeCell ref="AO145:AP145"/>
    <mergeCell ref="BB145:BC145"/>
    <mergeCell ref="BO145:BP145"/>
    <mergeCell ref="AO150:AP150"/>
    <mergeCell ref="BB150:BC150"/>
    <mergeCell ref="BO150:BP150"/>
    <mergeCell ref="AO151:AP151"/>
    <mergeCell ref="BB151:BC151"/>
    <mergeCell ref="BO151:BP151"/>
    <mergeCell ref="AO148:AP148"/>
    <mergeCell ref="BB148:BC148"/>
    <mergeCell ref="BO148:BP148"/>
    <mergeCell ref="AO149:AP149"/>
    <mergeCell ref="BB149:BC149"/>
    <mergeCell ref="BO149:BP149"/>
    <mergeCell ref="AO154:AP154"/>
    <mergeCell ref="BB154:BC154"/>
    <mergeCell ref="BO154:BP154"/>
    <mergeCell ref="AO155:AP155"/>
    <mergeCell ref="BB155:BC155"/>
    <mergeCell ref="BO155:BP155"/>
    <mergeCell ref="AO152:AP152"/>
    <mergeCell ref="BB152:BC152"/>
    <mergeCell ref="BO152:BP152"/>
    <mergeCell ref="AO153:AP153"/>
    <mergeCell ref="BB153:BC153"/>
    <mergeCell ref="BO153:BP153"/>
    <mergeCell ref="AO158:AP158"/>
    <mergeCell ref="BB158:BC158"/>
    <mergeCell ref="BO158:BP158"/>
    <mergeCell ref="AO159:AP159"/>
    <mergeCell ref="BB159:BC159"/>
    <mergeCell ref="BO159:BP159"/>
    <mergeCell ref="AO156:AP156"/>
    <mergeCell ref="BB156:BC156"/>
    <mergeCell ref="BO156:BP156"/>
    <mergeCell ref="AO157:AP157"/>
    <mergeCell ref="BB157:BC157"/>
    <mergeCell ref="BO157:BP157"/>
    <mergeCell ref="AO162:AP162"/>
    <mergeCell ref="BB162:BC162"/>
    <mergeCell ref="BO162:BP162"/>
    <mergeCell ref="AO163:AP163"/>
    <mergeCell ref="BB163:BC163"/>
    <mergeCell ref="BO163:BP163"/>
    <mergeCell ref="AO160:AP160"/>
    <mergeCell ref="BB160:BC160"/>
    <mergeCell ref="BO160:BP160"/>
    <mergeCell ref="AO161:AP161"/>
    <mergeCell ref="BB161:BC161"/>
    <mergeCell ref="BO161:BP161"/>
    <mergeCell ref="AO166:AP166"/>
    <mergeCell ref="BB166:BC166"/>
    <mergeCell ref="BO166:BP166"/>
    <mergeCell ref="AO167:AP167"/>
    <mergeCell ref="BB167:BC167"/>
    <mergeCell ref="BO167:BP167"/>
    <mergeCell ref="AO164:AP164"/>
    <mergeCell ref="BB164:BC164"/>
    <mergeCell ref="BO164:BP164"/>
    <mergeCell ref="AO165:AP165"/>
    <mergeCell ref="BB165:BC165"/>
    <mergeCell ref="BO165:BP165"/>
    <mergeCell ref="AO170:AP170"/>
    <mergeCell ref="BB170:BC170"/>
    <mergeCell ref="BO170:BP170"/>
    <mergeCell ref="AO171:AP171"/>
    <mergeCell ref="BB171:BC171"/>
    <mergeCell ref="BO171:BP171"/>
    <mergeCell ref="AO168:AP168"/>
    <mergeCell ref="BB168:BC168"/>
    <mergeCell ref="BO168:BP168"/>
    <mergeCell ref="AO169:AP169"/>
    <mergeCell ref="BB169:BC169"/>
    <mergeCell ref="BO169:BP169"/>
    <mergeCell ref="AO174:AP174"/>
    <mergeCell ref="BB174:BC174"/>
    <mergeCell ref="BO174:BP174"/>
    <mergeCell ref="AO175:AP175"/>
    <mergeCell ref="BB175:BC175"/>
    <mergeCell ref="BO175:BP175"/>
    <mergeCell ref="AO172:AP172"/>
    <mergeCell ref="BB172:BC172"/>
    <mergeCell ref="BO172:BP172"/>
    <mergeCell ref="AO173:AP173"/>
    <mergeCell ref="BB173:BC173"/>
    <mergeCell ref="BO173:BP173"/>
    <mergeCell ref="AO180:AP180"/>
    <mergeCell ref="BB180:BC180"/>
    <mergeCell ref="BO180:BP180"/>
    <mergeCell ref="AO181:AP181"/>
    <mergeCell ref="BB181:BC181"/>
    <mergeCell ref="BO181:BP181"/>
    <mergeCell ref="AO178:AP178"/>
    <mergeCell ref="BB178:BC178"/>
    <mergeCell ref="BO178:BP178"/>
    <mergeCell ref="AO179:AP179"/>
    <mergeCell ref="BB179:BC179"/>
    <mergeCell ref="BO179:BP179"/>
    <mergeCell ref="AO184:AP184"/>
    <mergeCell ref="BB184:BC184"/>
    <mergeCell ref="BO184:BP184"/>
    <mergeCell ref="AO185:AP185"/>
    <mergeCell ref="BB185:BC185"/>
    <mergeCell ref="BO185:BP185"/>
    <mergeCell ref="AO182:AP182"/>
    <mergeCell ref="BB182:BC182"/>
    <mergeCell ref="BO182:BP182"/>
    <mergeCell ref="AO183:AP183"/>
    <mergeCell ref="BB183:BC183"/>
    <mergeCell ref="BO183:BP183"/>
    <mergeCell ref="AO188:AP188"/>
    <mergeCell ref="BB188:BC188"/>
    <mergeCell ref="BO188:BP188"/>
    <mergeCell ref="AO189:AP189"/>
    <mergeCell ref="BB189:BC189"/>
    <mergeCell ref="BO189:BP189"/>
    <mergeCell ref="AO186:AP186"/>
    <mergeCell ref="BB186:BC186"/>
    <mergeCell ref="BO186:BP186"/>
    <mergeCell ref="AO187:AP187"/>
    <mergeCell ref="BB187:BC187"/>
    <mergeCell ref="BO187:BP187"/>
    <mergeCell ref="AO192:AP192"/>
    <mergeCell ref="BB192:BC192"/>
    <mergeCell ref="BO192:BP192"/>
    <mergeCell ref="AO193:AP193"/>
    <mergeCell ref="BB193:BC193"/>
    <mergeCell ref="BO193:BP193"/>
    <mergeCell ref="AO190:AP190"/>
    <mergeCell ref="BB190:BC190"/>
    <mergeCell ref="BO190:BP190"/>
    <mergeCell ref="AO191:AP191"/>
    <mergeCell ref="BB191:BC191"/>
    <mergeCell ref="BO191:BP191"/>
    <mergeCell ref="AO196:AP196"/>
    <mergeCell ref="BB196:BC196"/>
    <mergeCell ref="BO196:BP196"/>
    <mergeCell ref="AO197:AP197"/>
    <mergeCell ref="BB197:BC197"/>
    <mergeCell ref="BO197:BP197"/>
    <mergeCell ref="AO194:AP194"/>
    <mergeCell ref="BB194:BC194"/>
    <mergeCell ref="BO194:BP194"/>
    <mergeCell ref="AO195:AP195"/>
    <mergeCell ref="BB195:BC195"/>
    <mergeCell ref="BO195:BP195"/>
    <mergeCell ref="AO200:AP200"/>
    <mergeCell ref="BB200:BC200"/>
    <mergeCell ref="BO200:BP200"/>
    <mergeCell ref="AO201:AP201"/>
    <mergeCell ref="BB201:BC201"/>
    <mergeCell ref="BO201:BP201"/>
    <mergeCell ref="AO198:AP198"/>
    <mergeCell ref="BB198:BC198"/>
    <mergeCell ref="BO198:BP198"/>
    <mergeCell ref="AO199:AP199"/>
    <mergeCell ref="BB199:BC199"/>
    <mergeCell ref="BO199:BP199"/>
    <mergeCell ref="AO204:AP204"/>
    <mergeCell ref="BB204:BC204"/>
    <mergeCell ref="BO204:BP204"/>
    <mergeCell ref="AO206:AP206"/>
    <mergeCell ref="BB206:BC206"/>
    <mergeCell ref="BO206:BP206"/>
    <mergeCell ref="AO202:AP202"/>
    <mergeCell ref="BB202:BC202"/>
    <mergeCell ref="BO202:BP202"/>
    <mergeCell ref="AO203:AP203"/>
    <mergeCell ref="BB203:BC203"/>
    <mergeCell ref="BO203:BP203"/>
    <mergeCell ref="AO210:AP210"/>
    <mergeCell ref="BB210:BC210"/>
    <mergeCell ref="BO210:BP210"/>
    <mergeCell ref="AO211:AP211"/>
    <mergeCell ref="BB211:BC211"/>
    <mergeCell ref="BO211:BP211"/>
    <mergeCell ref="AO207:AP207"/>
    <mergeCell ref="BB207:BC207"/>
    <mergeCell ref="BO207:BP207"/>
    <mergeCell ref="AO208:AP208"/>
    <mergeCell ref="BB208:BC208"/>
    <mergeCell ref="BO208:BP208"/>
    <mergeCell ref="AO223:AP223"/>
    <mergeCell ref="BB223:BC223"/>
    <mergeCell ref="BO223:BP223"/>
    <mergeCell ref="AO224:AP224"/>
    <mergeCell ref="BB224:BC224"/>
    <mergeCell ref="BO224:BP224"/>
    <mergeCell ref="AO221:AP221"/>
    <mergeCell ref="BB221:BC221"/>
    <mergeCell ref="BO221:BP221"/>
    <mergeCell ref="AO222:AP222"/>
    <mergeCell ref="BB222:BC222"/>
    <mergeCell ref="BO222:BP222"/>
    <mergeCell ref="AO227:AP227"/>
    <mergeCell ref="BB227:BC227"/>
    <mergeCell ref="BO227:BP227"/>
    <mergeCell ref="AO228:AP228"/>
    <mergeCell ref="BB228:BC228"/>
    <mergeCell ref="BO228:BP228"/>
    <mergeCell ref="AO225:AP225"/>
    <mergeCell ref="BB225:BC225"/>
    <mergeCell ref="BO225:BP225"/>
    <mergeCell ref="AO226:AP226"/>
    <mergeCell ref="BB226:BC226"/>
    <mergeCell ref="BO226:BP226"/>
    <mergeCell ref="AO231:AP231"/>
    <mergeCell ref="BB231:BC231"/>
    <mergeCell ref="BO231:BP231"/>
    <mergeCell ref="AO232:AP232"/>
    <mergeCell ref="BB232:BC232"/>
    <mergeCell ref="BO232:BP232"/>
    <mergeCell ref="AO229:AP229"/>
    <mergeCell ref="BB229:BC229"/>
    <mergeCell ref="BO229:BP229"/>
    <mergeCell ref="AO230:AP230"/>
    <mergeCell ref="BB230:BC230"/>
    <mergeCell ref="BO230:BP230"/>
  </mergeCells>
  <pageMargins left="0.25" right="0.25" top="0.75" bottom="0.75" header="0.3" footer="0.3"/>
  <pageSetup paperSize="9" scale="2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276"/>
  <sheetViews>
    <sheetView view="pageBreakPreview" zoomScale="130" zoomScaleSheetLayoutView="130" workbookViewId="0">
      <selection activeCell="AN1" sqref="AN1:AZ4"/>
    </sheetView>
  </sheetViews>
  <sheetFormatPr defaultRowHeight="15" outlineLevelRow="1" outlineLevelCol="1" x14ac:dyDescent="0.25"/>
  <cols>
    <col min="1" max="1" width="9.140625" style="61" customWidth="1"/>
    <col min="2" max="2" width="43.85546875" style="61" customWidth="1"/>
    <col min="3" max="3" width="24.5703125" style="61" customWidth="1"/>
    <col min="4" max="4" width="30.7109375" style="61" customWidth="1"/>
    <col min="5" max="10" width="9.140625" style="61"/>
    <col min="11" max="11" width="50.7109375" style="110" customWidth="1" outlineLevel="1"/>
    <col min="12" max="16384" width="9.140625" style="61"/>
  </cols>
  <sheetData>
    <row r="1" spans="1:19" ht="15" customHeight="1" x14ac:dyDescent="0.25">
      <c r="A1" s="284" t="s">
        <v>411</v>
      </c>
      <c r="B1" s="284"/>
      <c r="C1" s="284"/>
      <c r="D1" s="284"/>
      <c r="K1" s="62" t="s">
        <v>249</v>
      </c>
    </row>
    <row r="2" spans="1:19" ht="15" customHeight="1" x14ac:dyDescent="0.25">
      <c r="A2" s="284" t="s">
        <v>412</v>
      </c>
      <c r="B2" s="284"/>
      <c r="C2" s="284"/>
      <c r="D2" s="284"/>
      <c r="K2" s="62" t="s">
        <v>246</v>
      </c>
    </row>
    <row r="3" spans="1:19" ht="15" customHeight="1" x14ac:dyDescent="0.25">
      <c r="A3" s="284" t="s">
        <v>413</v>
      </c>
      <c r="B3" s="284"/>
      <c r="C3" s="284"/>
      <c r="D3" s="284"/>
      <c r="K3" s="62" t="s">
        <v>245</v>
      </c>
    </row>
    <row r="4" spans="1:19" ht="15" customHeight="1" x14ac:dyDescent="0.25">
      <c r="A4" s="63" t="s">
        <v>414</v>
      </c>
      <c r="B4" s="285" t="s">
        <v>15</v>
      </c>
      <c r="C4" s="285"/>
      <c r="D4" s="285"/>
      <c r="K4" s="62" t="s">
        <v>243</v>
      </c>
    </row>
    <row r="5" spans="1:19" ht="6.75" customHeight="1" x14ac:dyDescent="0.25">
      <c r="A5" s="64"/>
      <c r="B5" s="64"/>
      <c r="C5" s="64"/>
      <c r="D5" s="64"/>
      <c r="K5" s="62" t="s">
        <v>242</v>
      </c>
    </row>
    <row r="6" spans="1:19" ht="15" customHeight="1" thickBot="1" x14ac:dyDescent="0.3">
      <c r="A6" s="65"/>
      <c r="B6" s="66" t="s">
        <v>415</v>
      </c>
      <c r="C6" s="67">
        <f>SUMIF(Ссупер!$B:$B,$B$4,Ссупер!$D:$D)</f>
        <v>5793.4</v>
      </c>
      <c r="D6" s="68" t="s">
        <v>416</v>
      </c>
      <c r="K6" s="62" t="s">
        <v>241</v>
      </c>
    </row>
    <row r="7" spans="1:19" ht="24.95" customHeight="1" thickBot="1" x14ac:dyDescent="0.3">
      <c r="A7" s="69"/>
      <c r="B7" s="70" t="s">
        <v>417</v>
      </c>
      <c r="C7" s="71">
        <f>SUMIF(Ссупер!$B:$B,$B$4,Ссупер!$P:$P)</f>
        <v>53.46</v>
      </c>
      <c r="D7" s="72" t="s">
        <v>418</v>
      </c>
      <c r="K7" s="62" t="s">
        <v>240</v>
      </c>
    </row>
    <row r="8" spans="1:19" ht="15" customHeight="1" thickBot="1" x14ac:dyDescent="0.3">
      <c r="A8" s="69"/>
      <c r="B8" s="73" t="s">
        <v>419</v>
      </c>
      <c r="C8" s="74">
        <f>SUMIF(Ссупер!$B:$B,$B$4,Ссупер!$CK:$CK)</f>
        <v>3431579.24</v>
      </c>
      <c r="D8" s="72" t="s">
        <v>420</v>
      </c>
      <c r="K8" s="62" t="s">
        <v>239</v>
      </c>
    </row>
    <row r="9" spans="1:19" ht="15" customHeight="1" thickBot="1" x14ac:dyDescent="0.3">
      <c r="A9" s="69"/>
      <c r="B9" s="73" t="s">
        <v>421</v>
      </c>
      <c r="C9" s="74">
        <f>SUMIF(Ссупер!$B:$B,$B$4,Ссупер!$CL:$CL)</f>
        <v>3353339.8100000005</v>
      </c>
      <c r="D9" s="72" t="s">
        <v>420</v>
      </c>
      <c r="K9" s="62" t="s">
        <v>238</v>
      </c>
    </row>
    <row r="10" spans="1:19" ht="23.25" customHeight="1" thickBot="1" x14ac:dyDescent="0.3">
      <c r="A10" s="69"/>
      <c r="B10" s="70" t="s">
        <v>422</v>
      </c>
      <c r="C10" s="74">
        <f>SUMIF(Ссупер!$B:$B,$B$4,Ссупер!$EN:$EN)</f>
        <v>482803.67</v>
      </c>
      <c r="D10" s="72" t="s">
        <v>420</v>
      </c>
      <c r="K10" s="62" t="s">
        <v>237</v>
      </c>
    </row>
    <row r="11" spans="1:19" ht="24.95" customHeight="1" thickBot="1" x14ac:dyDescent="0.3">
      <c r="A11" s="69"/>
      <c r="B11" s="75" t="s">
        <v>423</v>
      </c>
      <c r="C11" s="76">
        <f>SUMIF(Ссупер!$B:$B,$B$4,Ссупер!EM:EM)</f>
        <v>0</v>
      </c>
      <c r="D11" s="72"/>
      <c r="K11" s="62" t="s">
        <v>236</v>
      </c>
    </row>
    <row r="12" spans="1:19" ht="20.100000000000001" customHeight="1" x14ac:dyDescent="0.25">
      <c r="A12" s="77" t="s">
        <v>424</v>
      </c>
      <c r="B12" s="78" t="s">
        <v>425</v>
      </c>
      <c r="C12" s="79" t="s">
        <v>426</v>
      </c>
      <c r="D12" s="80" t="s">
        <v>427</v>
      </c>
      <c r="K12" s="62" t="s">
        <v>235</v>
      </c>
    </row>
    <row r="13" spans="1:19" ht="20.100000000000001" customHeight="1" x14ac:dyDescent="0.25">
      <c r="A13" s="81"/>
      <c r="B13" s="82" t="s">
        <v>428</v>
      </c>
      <c r="C13" s="83">
        <f>C14+C44+C58+C59+C60+C61+C62+C63+C64+C65</f>
        <v>4012334.0589630506</v>
      </c>
      <c r="D13" s="84">
        <f t="shared" ref="D13:D65" si="0">C13/$C$6/12</f>
        <v>57.714152584018755</v>
      </c>
      <c r="K13" s="62" t="s">
        <v>234</v>
      </c>
    </row>
    <row r="14" spans="1:19" ht="15" customHeight="1" x14ac:dyDescent="0.25">
      <c r="A14" s="85" t="s">
        <v>429</v>
      </c>
      <c r="B14" s="82" t="s">
        <v>430</v>
      </c>
      <c r="C14" s="83">
        <f>SUM(C15:C29)</f>
        <v>407564.35755360866</v>
      </c>
      <c r="D14" s="84">
        <f>C14/$C$6/12</f>
        <v>5.8624808338455354</v>
      </c>
      <c r="K14" s="62" t="s">
        <v>233</v>
      </c>
    </row>
    <row r="15" spans="1:19" ht="20.100000000000001" customHeight="1" x14ac:dyDescent="0.25">
      <c r="A15" s="85" t="s">
        <v>384</v>
      </c>
      <c r="B15" s="86" t="s">
        <v>431</v>
      </c>
      <c r="C15" s="87">
        <f>SUMIF(Ссупер!$B:$B,$B$4,Ссупер!CO:CO)</f>
        <v>0</v>
      </c>
      <c r="D15" s="88">
        <f>C15/$C$6/12</f>
        <v>0</v>
      </c>
      <c r="K15" s="62" t="s">
        <v>232</v>
      </c>
      <c r="N15" s="89"/>
      <c r="O15" s="89"/>
      <c r="R15" s="89"/>
      <c r="S15" s="89"/>
    </row>
    <row r="16" spans="1:19" ht="20.100000000000001" customHeight="1" x14ac:dyDescent="0.25">
      <c r="A16" s="85" t="s">
        <v>385</v>
      </c>
      <c r="B16" s="86" t="s">
        <v>432</v>
      </c>
      <c r="C16" s="87">
        <f>SUMIF(Ссупер!$B:$B,$B$4,Ссупер!CP:CP)</f>
        <v>0</v>
      </c>
      <c r="D16" s="88">
        <f t="shared" ref="D16:D57" si="1">C16/$C$6/12</f>
        <v>0</v>
      </c>
      <c r="K16" s="62" t="s">
        <v>231</v>
      </c>
      <c r="N16" s="89"/>
      <c r="O16" s="89"/>
      <c r="R16" s="89"/>
      <c r="S16" s="89"/>
    </row>
    <row r="17" spans="1:19" ht="20.100000000000001" customHeight="1" x14ac:dyDescent="0.25">
      <c r="A17" s="85" t="s">
        <v>386</v>
      </c>
      <c r="B17" s="86" t="s">
        <v>433</v>
      </c>
      <c r="C17" s="87">
        <f>SUMIF(Ссупер!$B:$B,$B$4,Ссупер!CQ:CQ)</f>
        <v>0</v>
      </c>
      <c r="D17" s="88">
        <f t="shared" si="1"/>
        <v>0</v>
      </c>
      <c r="K17" s="62" t="s">
        <v>230</v>
      </c>
      <c r="N17" s="89"/>
      <c r="O17" s="89"/>
      <c r="R17" s="89"/>
      <c r="S17" s="89"/>
    </row>
    <row r="18" spans="1:19" ht="20.100000000000001" customHeight="1" x14ac:dyDescent="0.25">
      <c r="A18" s="85" t="s">
        <v>387</v>
      </c>
      <c r="B18" s="86" t="s">
        <v>434</v>
      </c>
      <c r="C18" s="87">
        <f>SUMIF(Ссупер!$B:$B,$B$4,Ссупер!CR:CR)</f>
        <v>0</v>
      </c>
      <c r="D18" s="88">
        <f t="shared" si="1"/>
        <v>0</v>
      </c>
      <c r="K18" s="62" t="s">
        <v>229</v>
      </c>
      <c r="N18" s="89"/>
      <c r="O18" s="89"/>
      <c r="R18" s="89"/>
      <c r="S18" s="89"/>
    </row>
    <row r="19" spans="1:19" ht="20.100000000000001" customHeight="1" x14ac:dyDescent="0.25">
      <c r="A19" s="85" t="s">
        <v>388</v>
      </c>
      <c r="B19" s="86" t="s">
        <v>435</v>
      </c>
      <c r="C19" s="87">
        <f>SUMIF(Ссупер!$B:$B,$B$4,Ссупер!CS:CS)</f>
        <v>0</v>
      </c>
      <c r="D19" s="88">
        <f t="shared" si="1"/>
        <v>0</v>
      </c>
      <c r="K19" s="62" t="s">
        <v>227</v>
      </c>
      <c r="N19" s="89"/>
      <c r="O19" s="89"/>
      <c r="R19" s="89"/>
      <c r="S19" s="89"/>
    </row>
    <row r="20" spans="1:19" ht="20.100000000000001" customHeight="1" x14ac:dyDescent="0.25">
      <c r="A20" s="85" t="s">
        <v>389</v>
      </c>
      <c r="B20" s="86" t="s">
        <v>436</v>
      </c>
      <c r="C20" s="87">
        <f>SUMIF(Ссупер!$B:$B,$B$4,Ссупер!CT:CT)</f>
        <v>0</v>
      </c>
      <c r="D20" s="88">
        <f t="shared" si="1"/>
        <v>0</v>
      </c>
      <c r="K20" s="62" t="s">
        <v>226</v>
      </c>
      <c r="N20" s="89"/>
      <c r="O20" s="89"/>
      <c r="R20" s="89"/>
      <c r="S20" s="89"/>
    </row>
    <row r="21" spans="1:19" ht="20.100000000000001" customHeight="1" x14ac:dyDescent="0.25">
      <c r="A21" s="85" t="s">
        <v>390</v>
      </c>
      <c r="B21" s="86" t="s">
        <v>437</v>
      </c>
      <c r="C21" s="87">
        <f>SUMIF(Ссупер!$B:$B,$B$4,Ссупер!CU:CU)</f>
        <v>0</v>
      </c>
      <c r="D21" s="88">
        <f t="shared" si="1"/>
        <v>0</v>
      </c>
      <c r="K21" s="62" t="s">
        <v>225</v>
      </c>
      <c r="N21" s="89"/>
      <c r="O21" s="89"/>
      <c r="R21" s="89"/>
      <c r="S21" s="89"/>
    </row>
    <row r="22" spans="1:19" ht="20.100000000000001" customHeight="1" x14ac:dyDescent="0.25">
      <c r="A22" s="85" t="s">
        <v>391</v>
      </c>
      <c r="B22" s="86" t="s">
        <v>438</v>
      </c>
      <c r="C22" s="87">
        <f>SUMIF(Ссупер!$B:$B,$B$4,Ссупер!CV:CV)</f>
        <v>96000</v>
      </c>
      <c r="D22" s="88">
        <f t="shared" si="1"/>
        <v>1.3808816929609558</v>
      </c>
      <c r="K22" s="62" t="s">
        <v>224</v>
      </c>
      <c r="N22" s="89"/>
      <c r="O22" s="89"/>
      <c r="R22" s="89"/>
      <c r="S22" s="89"/>
    </row>
    <row r="23" spans="1:19" ht="20.100000000000001" customHeight="1" x14ac:dyDescent="0.25">
      <c r="A23" s="85" t="s">
        <v>392</v>
      </c>
      <c r="B23" s="86" t="s">
        <v>439</v>
      </c>
      <c r="C23" s="87">
        <f>SUMIF(Ссупер!$B:$B,$B$4,Ссупер!CW:CW)</f>
        <v>0</v>
      </c>
      <c r="D23" s="88">
        <f t="shared" si="1"/>
        <v>0</v>
      </c>
      <c r="K23" s="62" t="s">
        <v>223</v>
      </c>
      <c r="N23" s="89"/>
      <c r="O23" s="89"/>
      <c r="R23" s="89"/>
      <c r="S23" s="89"/>
    </row>
    <row r="24" spans="1:19" ht="20.100000000000001" customHeight="1" x14ac:dyDescent="0.25">
      <c r="A24" s="85" t="s">
        <v>393</v>
      </c>
      <c r="B24" s="86" t="s">
        <v>440</v>
      </c>
      <c r="C24" s="87">
        <f>SUMIF(Ссупер!$B:$B,$B$4,Ссупер!CX:CX)</f>
        <v>138215.66399999999</v>
      </c>
      <c r="D24" s="88">
        <f t="shared" si="1"/>
        <v>1.9881195843546104</v>
      </c>
      <c r="K24" s="62" t="s">
        <v>222</v>
      </c>
      <c r="N24" s="89"/>
      <c r="O24" s="89"/>
      <c r="R24" s="89"/>
      <c r="S24" s="89"/>
    </row>
    <row r="25" spans="1:19" ht="20.100000000000001" customHeight="1" x14ac:dyDescent="0.25">
      <c r="A25" s="85" t="s">
        <v>394</v>
      </c>
      <c r="B25" s="86" t="s">
        <v>441</v>
      </c>
      <c r="C25" s="87">
        <f>SUMIF(Ссупер!$B:$B,$B$4,Ссупер!CY:CY)</f>
        <v>96000</v>
      </c>
      <c r="D25" s="88">
        <f t="shared" si="1"/>
        <v>1.3808816929609558</v>
      </c>
      <c r="K25" s="62" t="s">
        <v>221</v>
      </c>
      <c r="N25" s="89"/>
      <c r="O25" s="89"/>
      <c r="R25" s="89"/>
      <c r="S25" s="89"/>
    </row>
    <row r="26" spans="1:19" ht="20.100000000000001" customHeight="1" x14ac:dyDescent="0.25">
      <c r="A26" s="85" t="s">
        <v>395</v>
      </c>
      <c r="B26" s="86" t="s">
        <v>442</v>
      </c>
      <c r="C26" s="87">
        <f>SUMIF(Ссупер!$B:$B,$B$4,Ссупер!CZ:CZ)</f>
        <v>0</v>
      </c>
      <c r="D26" s="88">
        <f t="shared" si="1"/>
        <v>0</v>
      </c>
      <c r="K26" s="62" t="s">
        <v>218</v>
      </c>
      <c r="N26" s="89"/>
      <c r="O26" s="89"/>
      <c r="R26" s="89"/>
      <c r="S26" s="89"/>
    </row>
    <row r="27" spans="1:19" ht="20.100000000000001" customHeight="1" x14ac:dyDescent="0.25">
      <c r="A27" s="85" t="s">
        <v>443</v>
      </c>
      <c r="B27" s="86" t="s">
        <v>444</v>
      </c>
      <c r="C27" s="87">
        <f>SUMIF(Ссупер!$B:$B,$B$4,Ссупер!DA:DA)</f>
        <v>0</v>
      </c>
      <c r="D27" s="88">
        <f t="shared" si="1"/>
        <v>0</v>
      </c>
      <c r="K27" s="62" t="s">
        <v>217</v>
      </c>
      <c r="N27" s="89"/>
      <c r="O27" s="89"/>
      <c r="R27" s="89"/>
      <c r="S27" s="89"/>
    </row>
    <row r="28" spans="1:19" ht="20.100000000000001" customHeight="1" x14ac:dyDescent="0.25">
      <c r="A28" s="85" t="s">
        <v>445</v>
      </c>
      <c r="B28" s="86" t="s">
        <v>446</v>
      </c>
      <c r="C28" s="87">
        <f>SUMIF(Ссупер!$B:$B,$B$4,Ссупер!DB:DB)</f>
        <v>0</v>
      </c>
      <c r="D28" s="88">
        <f t="shared" si="1"/>
        <v>0</v>
      </c>
      <c r="K28" s="62" t="s">
        <v>216</v>
      </c>
      <c r="N28" s="89"/>
      <c r="O28" s="89"/>
      <c r="R28" s="89"/>
      <c r="S28" s="89"/>
    </row>
    <row r="29" spans="1:19" ht="20.100000000000001" customHeight="1" x14ac:dyDescent="0.25">
      <c r="A29" s="85" t="s">
        <v>447</v>
      </c>
      <c r="B29" s="86" t="s">
        <v>448</v>
      </c>
      <c r="C29" s="87">
        <f>SUMIF(Ссупер!$B:$B,$B$4,Ссупер!DC:DC)</f>
        <v>77348.693553608668</v>
      </c>
      <c r="D29" s="88">
        <f t="shared" si="1"/>
        <v>1.1125978635690135</v>
      </c>
      <c r="K29" s="62" t="s">
        <v>215</v>
      </c>
      <c r="N29" s="89"/>
      <c r="O29" s="89"/>
    </row>
    <row r="30" spans="1:19" ht="20.100000000000001" hidden="1" customHeight="1" outlineLevel="1" x14ac:dyDescent="0.25">
      <c r="A30" s="85" t="s">
        <v>449</v>
      </c>
      <c r="B30" s="86"/>
      <c r="D30" s="88">
        <f t="shared" si="1"/>
        <v>0</v>
      </c>
      <c r="K30" s="62" t="s">
        <v>214</v>
      </c>
      <c r="N30" s="89"/>
      <c r="O30" s="89"/>
    </row>
    <row r="31" spans="1:19" ht="20.100000000000001" hidden="1" customHeight="1" outlineLevel="1" x14ac:dyDescent="0.25">
      <c r="A31" s="85" t="s">
        <v>450</v>
      </c>
      <c r="B31" s="86"/>
      <c r="D31" s="88">
        <f t="shared" si="1"/>
        <v>0</v>
      </c>
      <c r="K31" s="62" t="s">
        <v>213</v>
      </c>
      <c r="N31" s="89"/>
      <c r="O31" s="89"/>
    </row>
    <row r="32" spans="1:19" ht="20.100000000000001" hidden="1" customHeight="1" outlineLevel="1" x14ac:dyDescent="0.25">
      <c r="A32" s="85" t="s">
        <v>451</v>
      </c>
      <c r="B32" s="86"/>
      <c r="D32" s="88">
        <f t="shared" si="1"/>
        <v>0</v>
      </c>
      <c r="K32" s="62" t="s">
        <v>212</v>
      </c>
      <c r="N32" s="89"/>
      <c r="O32" s="89"/>
    </row>
    <row r="33" spans="1:21" ht="20.100000000000001" hidden="1" customHeight="1" outlineLevel="1" x14ac:dyDescent="0.25">
      <c r="A33" s="85" t="s">
        <v>452</v>
      </c>
      <c r="B33" s="86"/>
      <c r="D33" s="88">
        <f t="shared" si="1"/>
        <v>0</v>
      </c>
      <c r="K33" s="62" t="s">
        <v>211</v>
      </c>
      <c r="N33" s="89"/>
      <c r="O33" s="89"/>
    </row>
    <row r="34" spans="1:21" ht="20.100000000000001" hidden="1" customHeight="1" outlineLevel="1" x14ac:dyDescent="0.25">
      <c r="A34" s="85" t="s">
        <v>453</v>
      </c>
      <c r="B34" s="86"/>
      <c r="D34" s="88">
        <f t="shared" si="1"/>
        <v>0</v>
      </c>
      <c r="K34" s="62" t="s">
        <v>210</v>
      </c>
      <c r="N34" s="89"/>
      <c r="O34" s="89"/>
    </row>
    <row r="35" spans="1:21" ht="20.100000000000001" hidden="1" customHeight="1" outlineLevel="1" x14ac:dyDescent="0.25">
      <c r="A35" s="85" t="s">
        <v>454</v>
      </c>
      <c r="B35" s="86"/>
      <c r="D35" s="88">
        <f t="shared" si="1"/>
        <v>0</v>
      </c>
      <c r="K35" s="62" t="s">
        <v>209</v>
      </c>
      <c r="N35" s="89"/>
      <c r="O35" s="89"/>
    </row>
    <row r="36" spans="1:21" ht="20.100000000000001" hidden="1" customHeight="1" outlineLevel="1" x14ac:dyDescent="0.25">
      <c r="A36" s="85" t="s">
        <v>455</v>
      </c>
      <c r="B36" s="86"/>
      <c r="D36" s="88">
        <f t="shared" si="1"/>
        <v>0</v>
      </c>
      <c r="K36" s="62" t="s">
        <v>208</v>
      </c>
      <c r="N36" s="89"/>
      <c r="O36" s="89"/>
    </row>
    <row r="37" spans="1:21" ht="20.100000000000001" hidden="1" customHeight="1" outlineLevel="1" x14ac:dyDescent="0.25">
      <c r="A37" s="85" t="s">
        <v>456</v>
      </c>
      <c r="B37" s="86"/>
      <c r="D37" s="88">
        <f t="shared" si="1"/>
        <v>0</v>
      </c>
      <c r="K37" s="62" t="s">
        <v>207</v>
      </c>
      <c r="N37" s="89"/>
      <c r="O37" s="89"/>
    </row>
    <row r="38" spans="1:21" ht="20.100000000000001" hidden="1" customHeight="1" outlineLevel="1" x14ac:dyDescent="0.25">
      <c r="A38" s="85" t="s">
        <v>457</v>
      </c>
      <c r="B38" s="86"/>
      <c r="D38" s="88">
        <f t="shared" si="1"/>
        <v>0</v>
      </c>
      <c r="K38" s="62" t="s">
        <v>206</v>
      </c>
      <c r="N38" s="89"/>
      <c r="O38" s="89"/>
    </row>
    <row r="39" spans="1:21" ht="20.100000000000001" hidden="1" customHeight="1" outlineLevel="1" x14ac:dyDescent="0.25">
      <c r="A39" s="85" t="s">
        <v>458</v>
      </c>
      <c r="B39" s="86"/>
      <c r="D39" s="88">
        <f t="shared" si="1"/>
        <v>0</v>
      </c>
      <c r="K39" s="62" t="s">
        <v>205</v>
      </c>
      <c r="N39" s="89"/>
      <c r="O39" s="89"/>
    </row>
    <row r="40" spans="1:21" ht="20.100000000000001" hidden="1" customHeight="1" outlineLevel="1" x14ac:dyDescent="0.25">
      <c r="A40" s="85" t="s">
        <v>459</v>
      </c>
      <c r="B40" s="86"/>
      <c r="D40" s="88">
        <f t="shared" si="1"/>
        <v>0</v>
      </c>
      <c r="K40" s="62" t="s">
        <v>204</v>
      </c>
      <c r="N40" s="89"/>
      <c r="O40" s="89"/>
    </row>
    <row r="41" spans="1:21" ht="20.100000000000001" hidden="1" customHeight="1" outlineLevel="1" x14ac:dyDescent="0.25">
      <c r="A41" s="85" t="s">
        <v>460</v>
      </c>
      <c r="B41" s="86"/>
      <c r="D41" s="88">
        <f t="shared" si="1"/>
        <v>0</v>
      </c>
      <c r="K41" s="90" t="s">
        <v>461</v>
      </c>
      <c r="N41" s="89"/>
      <c r="O41" s="89"/>
    </row>
    <row r="42" spans="1:21" ht="20.100000000000001" hidden="1" customHeight="1" outlineLevel="1" x14ac:dyDescent="0.25">
      <c r="A42" s="85" t="s">
        <v>462</v>
      </c>
      <c r="B42" s="86"/>
      <c r="D42" s="88">
        <f t="shared" si="1"/>
        <v>0</v>
      </c>
      <c r="K42" s="90" t="s">
        <v>463</v>
      </c>
      <c r="N42" s="89"/>
      <c r="O42" s="89"/>
    </row>
    <row r="43" spans="1:21" ht="20.100000000000001" hidden="1" customHeight="1" outlineLevel="1" x14ac:dyDescent="0.25">
      <c r="A43" s="85" t="s">
        <v>464</v>
      </c>
      <c r="D43" s="88">
        <f t="shared" si="1"/>
        <v>0</v>
      </c>
      <c r="K43" s="62" t="s">
        <v>201</v>
      </c>
      <c r="N43" s="89"/>
      <c r="O43" s="89"/>
    </row>
    <row r="44" spans="1:21" ht="24" customHeight="1" collapsed="1" x14ac:dyDescent="0.25">
      <c r="A44" s="85" t="s">
        <v>465</v>
      </c>
      <c r="B44" s="82" t="s">
        <v>466</v>
      </c>
      <c r="C44" s="91">
        <f>SUM(C45:C55)</f>
        <v>2101369.3337569055</v>
      </c>
      <c r="D44" s="92">
        <f t="shared" si="0"/>
        <v>30.226483782650742</v>
      </c>
      <c r="K44" s="62" t="s">
        <v>200</v>
      </c>
    </row>
    <row r="45" spans="1:21" ht="20.100000000000001" customHeight="1" x14ac:dyDescent="0.25">
      <c r="A45" s="85" t="s">
        <v>397</v>
      </c>
      <c r="B45" s="93" t="s">
        <v>467</v>
      </c>
      <c r="C45" s="87">
        <f>SUMIF(Ссупер!$B:$B,$B$4,Ссупер!DE:DE)</f>
        <v>0</v>
      </c>
      <c r="D45" s="88">
        <f t="shared" si="1"/>
        <v>0</v>
      </c>
      <c r="K45" s="62" t="s">
        <v>199</v>
      </c>
      <c r="O45" s="89"/>
      <c r="P45" s="89"/>
    </row>
    <row r="46" spans="1:21" ht="20.100000000000001" customHeight="1" x14ac:dyDescent="0.25">
      <c r="A46" s="85" t="s">
        <v>398</v>
      </c>
      <c r="B46" s="93" t="s">
        <v>468</v>
      </c>
      <c r="C46" s="87">
        <f>SUMIF(Ссупер!$B:$B,$B$4,Ссупер!DF:DF)</f>
        <v>47097.878667677411</v>
      </c>
      <c r="D46" s="88">
        <f t="shared" si="1"/>
        <v>0.67746456697387558</v>
      </c>
      <c r="K46" s="62" t="s">
        <v>198</v>
      </c>
      <c r="O46" s="89"/>
      <c r="P46" s="89"/>
      <c r="T46" s="94"/>
      <c r="U46" s="94"/>
    </row>
    <row r="47" spans="1:21" ht="20.100000000000001" customHeight="1" x14ac:dyDescent="0.25">
      <c r="A47" s="85" t="s">
        <v>399</v>
      </c>
      <c r="B47" s="93" t="s">
        <v>469</v>
      </c>
      <c r="C47" s="87">
        <f>SUMIF(Ссупер!$B:$B,$B$4,Ссупер!DG:DG)</f>
        <v>0</v>
      </c>
      <c r="D47" s="88">
        <f t="shared" si="1"/>
        <v>0</v>
      </c>
      <c r="K47" s="62" t="s">
        <v>197</v>
      </c>
      <c r="O47" s="89"/>
      <c r="P47" s="89"/>
      <c r="T47" s="94"/>
      <c r="U47" s="94"/>
    </row>
    <row r="48" spans="1:21" ht="20.100000000000001" customHeight="1" x14ac:dyDescent="0.25">
      <c r="A48" s="85" t="s">
        <v>400</v>
      </c>
      <c r="B48" s="93" t="s">
        <v>470</v>
      </c>
      <c r="C48" s="87">
        <f>SUMIF(Ссупер!$B:$B,$B$4,Ссупер!DH:DH)</f>
        <v>58781.92443860208</v>
      </c>
      <c r="D48" s="88">
        <f t="shared" si="1"/>
        <v>0.84553003473208133</v>
      </c>
      <c r="K48" s="62" t="s">
        <v>196</v>
      </c>
      <c r="O48" s="89"/>
      <c r="P48" s="89"/>
      <c r="T48" s="94"/>
      <c r="U48" s="94"/>
    </row>
    <row r="49" spans="1:21" ht="20.100000000000001" customHeight="1" x14ac:dyDescent="0.25">
      <c r="A49" s="85" t="s">
        <v>401</v>
      </c>
      <c r="B49" s="93" t="s">
        <v>471</v>
      </c>
      <c r="C49" s="87">
        <f>SUMIF(Ссупер!$B:$B,$B$4,Ссупер!DI:DI)</f>
        <v>8465.7091836188647</v>
      </c>
      <c r="D49" s="88">
        <f t="shared" si="1"/>
        <v>0.12177232114157009</v>
      </c>
      <c r="K49" s="62" t="s">
        <v>195</v>
      </c>
      <c r="O49" s="89"/>
      <c r="P49" s="89"/>
      <c r="T49" s="94"/>
      <c r="U49" s="94"/>
    </row>
    <row r="50" spans="1:21" ht="20.100000000000001" customHeight="1" x14ac:dyDescent="0.25">
      <c r="A50" s="85" t="s">
        <v>402</v>
      </c>
      <c r="B50" s="93" t="s">
        <v>472</v>
      </c>
      <c r="C50" s="87">
        <f>SUMIF(Ссупер!$B:$B,$B$4,Ссупер!DJ:DJ)</f>
        <v>103141.54961947534</v>
      </c>
      <c r="D50" s="88">
        <f t="shared" si="1"/>
        <v>1.4836070588870574</v>
      </c>
      <c r="K50" s="62" t="s">
        <v>194</v>
      </c>
      <c r="O50" s="89"/>
      <c r="P50" s="89"/>
      <c r="T50" s="94"/>
      <c r="U50" s="94"/>
    </row>
    <row r="51" spans="1:21" ht="20.100000000000001" customHeight="1" x14ac:dyDescent="0.25">
      <c r="A51" s="85" t="s">
        <v>403</v>
      </c>
      <c r="B51" s="93" t="s">
        <v>473</v>
      </c>
      <c r="C51" s="87">
        <f>SUMIF(Ссупер!$B:$B,$B$4,Ссупер!DK:DK)</f>
        <v>52380.663198054535</v>
      </c>
      <c r="D51" s="88">
        <f t="shared" si="1"/>
        <v>0.75345311328486642</v>
      </c>
      <c r="K51" s="62" t="s">
        <v>193</v>
      </c>
      <c r="O51" s="89"/>
      <c r="P51" s="89"/>
      <c r="T51" s="94"/>
      <c r="U51" s="94"/>
    </row>
    <row r="52" spans="1:21" ht="20.100000000000001" customHeight="1" x14ac:dyDescent="0.25">
      <c r="A52" s="85" t="s">
        <v>404</v>
      </c>
      <c r="B52" s="93" t="s">
        <v>474</v>
      </c>
      <c r="C52" s="87">
        <f>SUMIF(Ссупер!$B:$B,$B$4,Ссупер!DL:DL)</f>
        <v>0</v>
      </c>
      <c r="D52" s="88">
        <f t="shared" si="1"/>
        <v>0</v>
      </c>
      <c r="K52" s="62" t="s">
        <v>192</v>
      </c>
      <c r="O52" s="89"/>
      <c r="P52" s="89"/>
      <c r="T52" s="94"/>
      <c r="U52" s="94"/>
    </row>
    <row r="53" spans="1:21" ht="20.100000000000001" customHeight="1" x14ac:dyDescent="0.25">
      <c r="A53" s="85" t="s">
        <v>405</v>
      </c>
      <c r="B53" s="93" t="s">
        <v>475</v>
      </c>
      <c r="C53" s="87">
        <f>SUMIF(Ссупер!$B:$B,$B$4,Ссупер!DM:DM)</f>
        <v>0</v>
      </c>
      <c r="D53" s="88">
        <f t="shared" si="1"/>
        <v>0</v>
      </c>
      <c r="K53" s="62" t="s">
        <v>191</v>
      </c>
      <c r="O53" s="89"/>
      <c r="P53" s="89"/>
      <c r="T53" s="94"/>
      <c r="U53" s="94"/>
    </row>
    <row r="54" spans="1:21" ht="20.100000000000001" customHeight="1" x14ac:dyDescent="0.25">
      <c r="A54" s="85" t="s">
        <v>476</v>
      </c>
      <c r="B54" s="93" t="s">
        <v>477</v>
      </c>
      <c r="C54" s="87">
        <f>SUMIF(Ссупер!$B:$B,$B$4,Ссупер!DN:DN)</f>
        <v>1819282.9737500942</v>
      </c>
      <c r="D54" s="88">
        <f t="shared" si="1"/>
        <v>26.168901591323664</v>
      </c>
      <c r="K54" s="62" t="s">
        <v>190</v>
      </c>
      <c r="O54" s="89"/>
      <c r="P54" s="89"/>
      <c r="T54" s="94"/>
      <c r="U54" s="94"/>
    </row>
    <row r="55" spans="1:21" ht="20.100000000000001" customHeight="1" x14ac:dyDescent="0.25">
      <c r="A55" s="85" t="s">
        <v>478</v>
      </c>
      <c r="B55" s="93" t="s">
        <v>479</v>
      </c>
      <c r="C55" s="87">
        <f>SUMIF(Ссупер!$B:$B,$B$4,Ссупер!DO:DO)</f>
        <v>12218.634899383009</v>
      </c>
      <c r="D55" s="88">
        <f t="shared" si="1"/>
        <v>0.17575509630762318</v>
      </c>
      <c r="K55" s="62" t="s">
        <v>189</v>
      </c>
      <c r="O55" s="89"/>
      <c r="P55" s="89"/>
      <c r="T55" s="94"/>
      <c r="U55" s="94"/>
    </row>
    <row r="56" spans="1:21" ht="20.100000000000001" hidden="1" customHeight="1" outlineLevel="1" x14ac:dyDescent="0.25">
      <c r="A56" s="85" t="s">
        <v>480</v>
      </c>
      <c r="B56" s="86"/>
      <c r="C56" s="95"/>
      <c r="D56" s="96">
        <f t="shared" si="1"/>
        <v>0</v>
      </c>
      <c r="K56" s="62" t="s">
        <v>188</v>
      </c>
      <c r="O56" s="89"/>
      <c r="P56" s="89"/>
      <c r="T56" s="94"/>
      <c r="U56" s="94"/>
    </row>
    <row r="57" spans="1:21" ht="20.100000000000001" hidden="1" customHeight="1" outlineLevel="1" x14ac:dyDescent="0.25">
      <c r="A57" s="85" t="s">
        <v>481</v>
      </c>
      <c r="B57" s="97"/>
      <c r="D57" s="98">
        <f t="shared" si="1"/>
        <v>0</v>
      </c>
      <c r="K57" s="62" t="s">
        <v>187</v>
      </c>
      <c r="O57" s="89"/>
      <c r="P57" s="89"/>
    </row>
    <row r="58" spans="1:21" ht="15" customHeight="1" collapsed="1" x14ac:dyDescent="0.25">
      <c r="A58" s="85" t="s">
        <v>482</v>
      </c>
      <c r="B58" s="82" t="s">
        <v>483</v>
      </c>
      <c r="C58" s="83">
        <f>SUMIF(Ссупер!$B:$B,$B$4,Ссупер!DQ:DQ)</f>
        <v>375545.76851591317</v>
      </c>
      <c r="D58" s="84">
        <f t="shared" si="0"/>
        <v>5.4019195480476805</v>
      </c>
      <c r="K58" s="62" t="s">
        <v>186</v>
      </c>
    </row>
    <row r="59" spans="1:21" ht="15" customHeight="1" x14ac:dyDescent="0.25">
      <c r="A59" s="85" t="s">
        <v>484</v>
      </c>
      <c r="B59" s="82" t="s">
        <v>268</v>
      </c>
      <c r="C59" s="83">
        <f>SUMIF(Ссупер!$B:$B,$B$4,Ссупер!DX:DX)</f>
        <v>353917.09163334663</v>
      </c>
      <c r="D59" s="84">
        <f t="shared" si="0"/>
        <v>5.0908086735674312</v>
      </c>
      <c r="K59" s="62" t="s">
        <v>185</v>
      </c>
    </row>
    <row r="60" spans="1:21" ht="15" customHeight="1" x14ac:dyDescent="0.25">
      <c r="A60" s="85" t="s">
        <v>485</v>
      </c>
      <c r="B60" s="82" t="s">
        <v>278</v>
      </c>
      <c r="C60" s="83">
        <f>SUMIF(Ссупер!$B:$B,$B$4,Ссупер!DY:DY)</f>
        <v>311251.08451579238</v>
      </c>
      <c r="D60" s="84">
        <f t="shared" si="0"/>
        <v>4.4770929637718835</v>
      </c>
      <c r="K60" s="62" t="s">
        <v>184</v>
      </c>
    </row>
    <row r="61" spans="1:21" ht="15" customHeight="1" x14ac:dyDescent="0.25">
      <c r="A61" s="85" t="s">
        <v>486</v>
      </c>
      <c r="B61" s="82" t="s">
        <v>266</v>
      </c>
      <c r="C61" s="83">
        <f>SUMIF(Ссупер!$B:$B,$B$4,Ссупер!DZ:DZ)</f>
        <v>57590.703102294421</v>
      </c>
      <c r="D61" s="84">
        <f t="shared" si="0"/>
        <v>0.82839528748654256</v>
      </c>
      <c r="K61" s="62" t="s">
        <v>183</v>
      </c>
    </row>
    <row r="62" spans="1:21" ht="15" customHeight="1" x14ac:dyDescent="0.25">
      <c r="A62" s="85" t="s">
        <v>487</v>
      </c>
      <c r="B62" s="99" t="s">
        <v>265</v>
      </c>
      <c r="C62" s="83">
        <f>SUMIF(Ссупер!$B:$B,$B$4,Ссупер!EA:EA)</f>
        <v>255961.12868573316</v>
      </c>
      <c r="D62" s="84">
        <f t="shared" si="0"/>
        <v>3.6817920490807521</v>
      </c>
      <c r="K62" s="62" t="s">
        <v>182</v>
      </c>
    </row>
    <row r="63" spans="1:21" ht="15" customHeight="1" x14ac:dyDescent="0.25">
      <c r="A63" s="85" t="s">
        <v>488</v>
      </c>
      <c r="B63" s="82" t="s">
        <v>489</v>
      </c>
      <c r="C63" s="83">
        <f>SUMIF(Ссупер!$B:$B,$B$4,Ссупер!EJ:EJ)</f>
        <v>0</v>
      </c>
      <c r="D63" s="84">
        <f t="shared" si="0"/>
        <v>0</v>
      </c>
      <c r="K63" s="62" t="s">
        <v>181</v>
      </c>
    </row>
    <row r="64" spans="1:21" ht="15" customHeight="1" x14ac:dyDescent="0.25">
      <c r="A64" s="85" t="s">
        <v>490</v>
      </c>
      <c r="B64" s="82" t="s">
        <v>491</v>
      </c>
      <c r="C64" s="83">
        <f>SUMIF(Ссупер!$B:$B,$B$4,Ссупер!EE:EE)</f>
        <v>120476.78012203005</v>
      </c>
      <c r="D64" s="84">
        <f t="shared" si="0"/>
        <v>1.7329602093478507</v>
      </c>
      <c r="K64" s="62" t="s">
        <v>180</v>
      </c>
    </row>
    <row r="65" spans="1:11" ht="15" customHeight="1" thickBot="1" x14ac:dyDescent="0.3">
      <c r="A65" s="100" t="s">
        <v>492</v>
      </c>
      <c r="B65" s="101" t="s">
        <v>493</v>
      </c>
      <c r="C65" s="102">
        <f>SUMIF(Ссупер!$B:$B,$B$4,Ссупер!EI:EI)</f>
        <v>28657.811077426275</v>
      </c>
      <c r="D65" s="103">
        <f t="shared" si="0"/>
        <v>0.41221923622032941</v>
      </c>
      <c r="K65" s="62" t="s">
        <v>179</v>
      </c>
    </row>
    <row r="66" spans="1:11" ht="15" customHeight="1" x14ac:dyDescent="0.25">
      <c r="K66" s="62" t="s">
        <v>178</v>
      </c>
    </row>
    <row r="67" spans="1:11" ht="15" customHeight="1" x14ac:dyDescent="0.25">
      <c r="A67" s="104"/>
      <c r="B67" s="105"/>
      <c r="C67" s="106"/>
      <c r="D67" s="107"/>
      <c r="K67" s="62" t="s">
        <v>177</v>
      </c>
    </row>
    <row r="68" spans="1:11" ht="15" customHeight="1" x14ac:dyDescent="0.25">
      <c r="A68" s="104"/>
      <c r="B68" s="105"/>
      <c r="D68" s="107"/>
      <c r="K68" s="62" t="s">
        <v>176</v>
      </c>
    </row>
    <row r="69" spans="1:11" ht="15" customHeight="1" x14ac:dyDescent="0.25">
      <c r="A69" s="104"/>
      <c r="B69" s="105"/>
      <c r="C69" s="106"/>
      <c r="D69" s="107"/>
      <c r="K69" s="62" t="s">
        <v>175</v>
      </c>
    </row>
    <row r="70" spans="1:11" ht="15" customHeight="1" x14ac:dyDescent="0.25">
      <c r="A70" s="286" t="s">
        <v>494</v>
      </c>
      <c r="B70" s="286"/>
      <c r="C70" s="286"/>
      <c r="D70" s="286"/>
      <c r="K70" s="62" t="s">
        <v>174</v>
      </c>
    </row>
    <row r="71" spans="1:11" ht="15" customHeight="1" x14ac:dyDescent="0.25">
      <c r="A71" s="104"/>
      <c r="B71" s="108"/>
      <c r="C71" s="109"/>
      <c r="D71" s="107"/>
      <c r="K71" s="62" t="s">
        <v>173</v>
      </c>
    </row>
    <row r="72" spans="1:11" ht="15" customHeight="1" x14ac:dyDescent="0.25">
      <c r="A72" s="286" t="s">
        <v>495</v>
      </c>
      <c r="B72" s="286"/>
      <c r="C72" s="286"/>
      <c r="D72" s="286"/>
      <c r="K72" s="62" t="s">
        <v>172</v>
      </c>
    </row>
    <row r="73" spans="1:11" ht="15" customHeight="1" x14ac:dyDescent="0.25">
      <c r="K73" s="62" t="s">
        <v>171</v>
      </c>
    </row>
    <row r="74" spans="1:11" ht="15" customHeight="1" x14ac:dyDescent="0.25">
      <c r="K74" s="62" t="s">
        <v>170</v>
      </c>
    </row>
    <row r="75" spans="1:11" ht="15" customHeight="1" x14ac:dyDescent="0.25">
      <c r="K75" s="62" t="s">
        <v>169</v>
      </c>
    </row>
    <row r="76" spans="1:11" ht="15" customHeight="1" x14ac:dyDescent="0.25">
      <c r="K76" s="62" t="s">
        <v>168</v>
      </c>
    </row>
    <row r="77" spans="1:11" ht="15" customHeight="1" x14ac:dyDescent="0.25">
      <c r="K77" s="62" t="s">
        <v>167</v>
      </c>
    </row>
    <row r="78" spans="1:11" ht="15" customHeight="1" x14ac:dyDescent="0.25">
      <c r="K78" s="62" t="s">
        <v>166</v>
      </c>
    </row>
    <row r="79" spans="1:11" ht="15" customHeight="1" x14ac:dyDescent="0.25">
      <c r="K79" s="62" t="s">
        <v>165</v>
      </c>
    </row>
    <row r="80" spans="1:11" ht="15" customHeight="1" x14ac:dyDescent="0.25">
      <c r="K80" s="62" t="s">
        <v>164</v>
      </c>
    </row>
    <row r="81" spans="11:11" ht="15" customHeight="1" x14ac:dyDescent="0.25">
      <c r="K81" s="62" t="s">
        <v>163</v>
      </c>
    </row>
    <row r="82" spans="11:11" ht="15" customHeight="1" x14ac:dyDescent="0.25">
      <c r="K82" s="62" t="s">
        <v>162</v>
      </c>
    </row>
    <row r="83" spans="11:11" ht="15" customHeight="1" x14ac:dyDescent="0.25">
      <c r="K83" s="62" t="s">
        <v>161</v>
      </c>
    </row>
    <row r="84" spans="11:11" ht="15" customHeight="1" x14ac:dyDescent="0.25">
      <c r="K84" s="62" t="s">
        <v>160</v>
      </c>
    </row>
    <row r="85" spans="11:11" ht="15" customHeight="1" x14ac:dyDescent="0.25">
      <c r="K85" s="62" t="s">
        <v>159</v>
      </c>
    </row>
    <row r="86" spans="11:11" ht="15" customHeight="1" x14ac:dyDescent="0.25">
      <c r="K86" s="62" t="s">
        <v>158</v>
      </c>
    </row>
    <row r="87" spans="11:11" ht="15" customHeight="1" x14ac:dyDescent="0.25">
      <c r="K87" s="62" t="s">
        <v>157</v>
      </c>
    </row>
    <row r="88" spans="11:11" ht="15" customHeight="1" x14ac:dyDescent="0.25">
      <c r="K88" s="62" t="s">
        <v>156</v>
      </c>
    </row>
    <row r="89" spans="11:11" ht="15" customHeight="1" x14ac:dyDescent="0.25">
      <c r="K89" s="62" t="s">
        <v>496</v>
      </c>
    </row>
    <row r="90" spans="11:11" ht="15" customHeight="1" x14ac:dyDescent="0.25">
      <c r="K90" s="62" t="s">
        <v>497</v>
      </c>
    </row>
    <row r="91" spans="11:11" ht="15" customHeight="1" x14ac:dyDescent="0.25">
      <c r="K91" s="62" t="s">
        <v>154</v>
      </c>
    </row>
    <row r="92" spans="11:11" ht="15" customHeight="1" x14ac:dyDescent="0.25">
      <c r="K92" s="62" t="s">
        <v>153</v>
      </c>
    </row>
    <row r="93" spans="11:11" ht="15" customHeight="1" x14ac:dyDescent="0.25">
      <c r="K93" s="62" t="s">
        <v>152</v>
      </c>
    </row>
    <row r="94" spans="11:11" ht="15" customHeight="1" x14ac:dyDescent="0.25">
      <c r="K94" s="62" t="s">
        <v>151</v>
      </c>
    </row>
    <row r="95" spans="11:11" ht="15" customHeight="1" x14ac:dyDescent="0.25">
      <c r="K95" s="62" t="s">
        <v>150</v>
      </c>
    </row>
    <row r="96" spans="11:11" ht="15" customHeight="1" x14ac:dyDescent="0.25">
      <c r="K96" s="62" t="s">
        <v>149</v>
      </c>
    </row>
    <row r="97" spans="11:11" ht="15" customHeight="1" x14ac:dyDescent="0.25">
      <c r="K97" s="62" t="s">
        <v>148</v>
      </c>
    </row>
    <row r="98" spans="11:11" ht="15" customHeight="1" x14ac:dyDescent="0.25">
      <c r="K98" s="62" t="s">
        <v>147</v>
      </c>
    </row>
    <row r="99" spans="11:11" ht="15" customHeight="1" x14ac:dyDescent="0.25">
      <c r="K99" s="62" t="s">
        <v>146</v>
      </c>
    </row>
    <row r="100" spans="11:11" ht="15" customHeight="1" x14ac:dyDescent="0.25">
      <c r="K100" s="62" t="s">
        <v>145</v>
      </c>
    </row>
    <row r="101" spans="11:11" ht="15" customHeight="1" x14ac:dyDescent="0.25">
      <c r="K101" s="62" t="s">
        <v>144</v>
      </c>
    </row>
    <row r="102" spans="11:11" ht="15" customHeight="1" x14ac:dyDescent="0.25">
      <c r="K102" s="62" t="s">
        <v>143</v>
      </c>
    </row>
    <row r="103" spans="11:11" ht="15" customHeight="1" x14ac:dyDescent="0.25">
      <c r="K103" s="62" t="s">
        <v>498</v>
      </c>
    </row>
    <row r="104" spans="11:11" ht="15" customHeight="1" x14ac:dyDescent="0.25">
      <c r="K104" s="62" t="s">
        <v>499</v>
      </c>
    </row>
    <row r="105" spans="11:11" ht="15" customHeight="1" x14ac:dyDescent="0.25">
      <c r="K105" s="62" t="s">
        <v>500</v>
      </c>
    </row>
    <row r="106" spans="11:11" ht="15" customHeight="1" x14ac:dyDescent="0.25">
      <c r="K106" s="62" t="s">
        <v>142</v>
      </c>
    </row>
    <row r="107" spans="11:11" ht="15" customHeight="1" x14ac:dyDescent="0.25">
      <c r="K107" s="62" t="s">
        <v>141</v>
      </c>
    </row>
    <row r="108" spans="11:11" ht="15" customHeight="1" x14ac:dyDescent="0.25">
      <c r="K108" s="62" t="s">
        <v>140</v>
      </c>
    </row>
    <row r="109" spans="11:11" ht="15" customHeight="1" x14ac:dyDescent="0.25">
      <c r="K109" s="62" t="s">
        <v>139</v>
      </c>
    </row>
    <row r="110" spans="11:11" ht="15" customHeight="1" x14ac:dyDescent="0.25">
      <c r="K110" s="62" t="s">
        <v>138</v>
      </c>
    </row>
    <row r="111" spans="11:11" ht="15" customHeight="1" x14ac:dyDescent="0.25">
      <c r="K111" s="62" t="s">
        <v>137</v>
      </c>
    </row>
    <row r="112" spans="11:11" ht="15" customHeight="1" x14ac:dyDescent="0.25">
      <c r="K112" s="62" t="s">
        <v>136</v>
      </c>
    </row>
    <row r="113" spans="11:11" ht="15" customHeight="1" x14ac:dyDescent="0.25">
      <c r="K113" s="62" t="s">
        <v>135</v>
      </c>
    </row>
    <row r="114" spans="11:11" ht="15" customHeight="1" x14ac:dyDescent="0.25">
      <c r="K114" s="62" t="s">
        <v>134</v>
      </c>
    </row>
    <row r="115" spans="11:11" ht="15" customHeight="1" x14ac:dyDescent="0.25">
      <c r="K115" s="62" t="s">
        <v>133</v>
      </c>
    </row>
    <row r="116" spans="11:11" ht="15" customHeight="1" x14ac:dyDescent="0.25">
      <c r="K116" s="62" t="s">
        <v>132</v>
      </c>
    </row>
    <row r="117" spans="11:11" ht="15" customHeight="1" x14ac:dyDescent="0.25">
      <c r="K117" s="62" t="s">
        <v>131</v>
      </c>
    </row>
    <row r="118" spans="11:11" ht="15" customHeight="1" x14ac:dyDescent="0.25">
      <c r="K118" s="62" t="s">
        <v>130</v>
      </c>
    </row>
    <row r="119" spans="11:11" ht="15" customHeight="1" x14ac:dyDescent="0.25">
      <c r="K119" s="62" t="s">
        <v>129</v>
      </c>
    </row>
    <row r="120" spans="11:11" ht="15" customHeight="1" x14ac:dyDescent="0.25">
      <c r="K120" s="62" t="s">
        <v>128</v>
      </c>
    </row>
    <row r="121" spans="11:11" ht="15" customHeight="1" x14ac:dyDescent="0.25">
      <c r="K121" s="62" t="s">
        <v>127</v>
      </c>
    </row>
    <row r="122" spans="11:11" ht="15" customHeight="1" x14ac:dyDescent="0.25">
      <c r="K122" s="62" t="s">
        <v>126</v>
      </c>
    </row>
    <row r="123" spans="11:11" ht="15" customHeight="1" x14ac:dyDescent="0.25">
      <c r="K123" s="62" t="s">
        <v>125</v>
      </c>
    </row>
    <row r="124" spans="11:11" ht="15" customHeight="1" x14ac:dyDescent="0.25">
      <c r="K124" s="62" t="s">
        <v>124</v>
      </c>
    </row>
    <row r="125" spans="11:11" ht="15" customHeight="1" x14ac:dyDescent="0.25">
      <c r="K125" s="62" t="s">
        <v>123</v>
      </c>
    </row>
    <row r="126" spans="11:11" ht="15" customHeight="1" x14ac:dyDescent="0.25">
      <c r="K126" s="62" t="s">
        <v>122</v>
      </c>
    </row>
    <row r="127" spans="11:11" ht="15" customHeight="1" x14ac:dyDescent="0.25">
      <c r="K127" s="62" t="s">
        <v>121</v>
      </c>
    </row>
    <row r="128" spans="11:11" ht="15" customHeight="1" x14ac:dyDescent="0.25">
      <c r="K128" s="62" t="s">
        <v>120</v>
      </c>
    </row>
    <row r="129" spans="11:11" ht="15" customHeight="1" x14ac:dyDescent="0.25">
      <c r="K129" s="62" t="s">
        <v>119</v>
      </c>
    </row>
    <row r="130" spans="11:11" ht="15" customHeight="1" x14ac:dyDescent="0.25">
      <c r="K130" s="62" t="s">
        <v>118</v>
      </c>
    </row>
    <row r="131" spans="11:11" ht="15" customHeight="1" x14ac:dyDescent="0.25">
      <c r="K131" s="62" t="s">
        <v>117</v>
      </c>
    </row>
    <row r="132" spans="11:11" ht="15" customHeight="1" x14ac:dyDescent="0.25">
      <c r="K132" s="62" t="s">
        <v>116</v>
      </c>
    </row>
    <row r="133" spans="11:11" ht="15" customHeight="1" x14ac:dyDescent="0.25">
      <c r="K133" s="62" t="s">
        <v>115</v>
      </c>
    </row>
    <row r="134" spans="11:11" ht="15" customHeight="1" x14ac:dyDescent="0.25">
      <c r="K134" s="62" t="s">
        <v>114</v>
      </c>
    </row>
    <row r="135" spans="11:11" ht="15" customHeight="1" x14ac:dyDescent="0.25">
      <c r="K135" s="62" t="s">
        <v>113</v>
      </c>
    </row>
    <row r="136" spans="11:11" ht="15" customHeight="1" x14ac:dyDescent="0.25">
      <c r="K136" s="62" t="s">
        <v>112</v>
      </c>
    </row>
    <row r="137" spans="11:11" ht="15" customHeight="1" x14ac:dyDescent="0.25">
      <c r="K137" s="62" t="s">
        <v>111</v>
      </c>
    </row>
    <row r="138" spans="11:11" ht="15" customHeight="1" x14ac:dyDescent="0.25">
      <c r="K138" s="62" t="s">
        <v>110</v>
      </c>
    </row>
    <row r="139" spans="11:11" ht="15" customHeight="1" x14ac:dyDescent="0.25">
      <c r="K139" s="62" t="s">
        <v>109</v>
      </c>
    </row>
    <row r="140" spans="11:11" ht="15" customHeight="1" x14ac:dyDescent="0.25">
      <c r="K140" s="62" t="s">
        <v>108</v>
      </c>
    </row>
    <row r="141" spans="11:11" ht="15" customHeight="1" x14ac:dyDescent="0.25">
      <c r="K141" s="62" t="s">
        <v>107</v>
      </c>
    </row>
    <row r="142" spans="11:11" ht="15" customHeight="1" x14ac:dyDescent="0.25">
      <c r="K142" s="62" t="s">
        <v>106</v>
      </c>
    </row>
    <row r="143" spans="11:11" ht="15" customHeight="1" x14ac:dyDescent="0.25">
      <c r="K143" s="62" t="s">
        <v>105</v>
      </c>
    </row>
    <row r="144" spans="11:11" ht="15" customHeight="1" x14ac:dyDescent="0.25">
      <c r="K144" s="62" t="s">
        <v>104</v>
      </c>
    </row>
    <row r="145" spans="11:11" ht="15" customHeight="1" x14ac:dyDescent="0.25">
      <c r="K145" s="62" t="s">
        <v>103</v>
      </c>
    </row>
    <row r="146" spans="11:11" ht="15" customHeight="1" x14ac:dyDescent="0.25">
      <c r="K146" s="62" t="s">
        <v>102</v>
      </c>
    </row>
    <row r="147" spans="11:11" ht="15" customHeight="1" x14ac:dyDescent="0.25">
      <c r="K147" s="62" t="s">
        <v>101</v>
      </c>
    </row>
    <row r="148" spans="11:11" ht="15" customHeight="1" x14ac:dyDescent="0.25">
      <c r="K148" s="62" t="s">
        <v>100</v>
      </c>
    </row>
    <row r="149" spans="11:11" ht="15" customHeight="1" x14ac:dyDescent="0.25">
      <c r="K149" s="62" t="s">
        <v>99</v>
      </c>
    </row>
    <row r="150" spans="11:11" ht="15" customHeight="1" x14ac:dyDescent="0.25">
      <c r="K150" s="62" t="s">
        <v>98</v>
      </c>
    </row>
    <row r="151" spans="11:11" ht="15" customHeight="1" x14ac:dyDescent="0.25">
      <c r="K151" s="62" t="s">
        <v>97</v>
      </c>
    </row>
    <row r="152" spans="11:11" ht="15" customHeight="1" x14ac:dyDescent="0.25">
      <c r="K152" s="62" t="s">
        <v>96</v>
      </c>
    </row>
    <row r="153" spans="11:11" ht="15" customHeight="1" x14ac:dyDescent="0.25">
      <c r="K153" s="62" t="s">
        <v>95</v>
      </c>
    </row>
    <row r="154" spans="11:11" ht="15" customHeight="1" x14ac:dyDescent="0.25">
      <c r="K154" s="62" t="s">
        <v>94</v>
      </c>
    </row>
    <row r="155" spans="11:11" ht="15" customHeight="1" x14ac:dyDescent="0.25">
      <c r="K155" s="62" t="s">
        <v>93</v>
      </c>
    </row>
    <row r="156" spans="11:11" ht="15" customHeight="1" x14ac:dyDescent="0.25">
      <c r="K156" s="62" t="s">
        <v>92</v>
      </c>
    </row>
    <row r="157" spans="11:11" ht="15" customHeight="1" x14ac:dyDescent="0.25">
      <c r="K157" s="62" t="s">
        <v>91</v>
      </c>
    </row>
    <row r="158" spans="11:11" ht="15" customHeight="1" x14ac:dyDescent="0.25">
      <c r="K158" s="62" t="s">
        <v>90</v>
      </c>
    </row>
    <row r="159" spans="11:11" ht="15" customHeight="1" x14ac:dyDescent="0.25">
      <c r="K159" s="62" t="s">
        <v>89</v>
      </c>
    </row>
    <row r="160" spans="11:11" ht="15" customHeight="1" x14ac:dyDescent="0.25">
      <c r="K160" s="62" t="s">
        <v>88</v>
      </c>
    </row>
    <row r="161" spans="11:11" ht="15" customHeight="1" x14ac:dyDescent="0.25">
      <c r="K161" s="62" t="s">
        <v>87</v>
      </c>
    </row>
    <row r="162" spans="11:11" ht="15" customHeight="1" x14ac:dyDescent="0.25">
      <c r="K162" s="62" t="s">
        <v>86</v>
      </c>
    </row>
    <row r="163" spans="11:11" ht="15" customHeight="1" x14ac:dyDescent="0.25">
      <c r="K163" s="62" t="s">
        <v>85</v>
      </c>
    </row>
    <row r="164" spans="11:11" ht="15" customHeight="1" x14ac:dyDescent="0.25">
      <c r="K164" s="62" t="s">
        <v>84</v>
      </c>
    </row>
    <row r="165" spans="11:11" ht="15" customHeight="1" x14ac:dyDescent="0.25">
      <c r="K165" s="62" t="s">
        <v>83</v>
      </c>
    </row>
    <row r="166" spans="11:11" ht="15" customHeight="1" x14ac:dyDescent="0.25">
      <c r="K166" s="62" t="s">
        <v>82</v>
      </c>
    </row>
    <row r="167" spans="11:11" ht="15" customHeight="1" x14ac:dyDescent="0.25">
      <c r="K167" s="62" t="s">
        <v>81</v>
      </c>
    </row>
    <row r="168" spans="11:11" ht="15" customHeight="1" x14ac:dyDescent="0.25">
      <c r="K168" s="62" t="s">
        <v>80</v>
      </c>
    </row>
    <row r="169" spans="11:11" ht="15" customHeight="1" x14ac:dyDescent="0.25">
      <c r="K169" s="62" t="s">
        <v>79</v>
      </c>
    </row>
    <row r="170" spans="11:11" ht="15" customHeight="1" x14ac:dyDescent="0.25">
      <c r="K170" s="62" t="s">
        <v>78</v>
      </c>
    </row>
    <row r="171" spans="11:11" ht="15" customHeight="1" x14ac:dyDescent="0.25">
      <c r="K171" s="62" t="s">
        <v>77</v>
      </c>
    </row>
    <row r="172" spans="11:11" ht="15" customHeight="1" x14ac:dyDescent="0.25">
      <c r="K172" s="62" t="s">
        <v>76</v>
      </c>
    </row>
    <row r="173" spans="11:11" ht="15" customHeight="1" x14ac:dyDescent="0.25">
      <c r="K173" s="62" t="s">
        <v>75</v>
      </c>
    </row>
    <row r="174" spans="11:11" ht="15" customHeight="1" x14ac:dyDescent="0.25">
      <c r="K174" s="62" t="s">
        <v>74</v>
      </c>
    </row>
    <row r="175" spans="11:11" ht="15" customHeight="1" x14ac:dyDescent="0.25">
      <c r="K175" s="62" t="s">
        <v>73</v>
      </c>
    </row>
    <row r="176" spans="11:11" ht="15" customHeight="1" x14ac:dyDescent="0.25">
      <c r="K176" s="62" t="s">
        <v>501</v>
      </c>
    </row>
    <row r="177" spans="11:11" ht="15" customHeight="1" x14ac:dyDescent="0.25">
      <c r="K177" s="62" t="s">
        <v>72</v>
      </c>
    </row>
    <row r="178" spans="11:11" ht="15" customHeight="1" x14ac:dyDescent="0.25">
      <c r="K178" s="62" t="s">
        <v>71</v>
      </c>
    </row>
    <row r="179" spans="11:11" ht="15" customHeight="1" x14ac:dyDescent="0.25">
      <c r="K179" s="62" t="s">
        <v>70</v>
      </c>
    </row>
    <row r="180" spans="11:11" ht="15" customHeight="1" x14ac:dyDescent="0.25">
      <c r="K180" s="62" t="s">
        <v>69</v>
      </c>
    </row>
    <row r="181" spans="11:11" ht="15" customHeight="1" x14ac:dyDescent="0.25">
      <c r="K181" s="62" t="s">
        <v>68</v>
      </c>
    </row>
    <row r="182" spans="11:11" ht="15" customHeight="1" x14ac:dyDescent="0.25">
      <c r="K182" s="62" t="s">
        <v>67</v>
      </c>
    </row>
    <row r="183" spans="11:11" ht="15" customHeight="1" x14ac:dyDescent="0.25">
      <c r="K183" s="62" t="s">
        <v>66</v>
      </c>
    </row>
    <row r="184" spans="11:11" ht="15" customHeight="1" x14ac:dyDescent="0.25">
      <c r="K184" s="62" t="s">
        <v>65</v>
      </c>
    </row>
    <row r="185" spans="11:11" ht="15" customHeight="1" x14ac:dyDescent="0.25">
      <c r="K185" s="62" t="s">
        <v>64</v>
      </c>
    </row>
    <row r="186" spans="11:11" ht="15" customHeight="1" x14ac:dyDescent="0.25">
      <c r="K186" s="62" t="s">
        <v>63</v>
      </c>
    </row>
    <row r="187" spans="11:11" ht="15" customHeight="1" x14ac:dyDescent="0.25">
      <c r="K187" s="62" t="s">
        <v>62</v>
      </c>
    </row>
    <row r="188" spans="11:11" ht="15" customHeight="1" x14ac:dyDescent="0.25">
      <c r="K188" s="62" t="s">
        <v>61</v>
      </c>
    </row>
    <row r="189" spans="11:11" ht="15" customHeight="1" x14ac:dyDescent="0.25">
      <c r="K189" s="62" t="s">
        <v>60</v>
      </c>
    </row>
    <row r="190" spans="11:11" ht="15" customHeight="1" x14ac:dyDescent="0.25">
      <c r="K190" s="62" t="s">
        <v>59</v>
      </c>
    </row>
    <row r="191" spans="11:11" ht="15" customHeight="1" x14ac:dyDescent="0.25">
      <c r="K191" s="62" t="s">
        <v>58</v>
      </c>
    </row>
    <row r="192" spans="11:11" ht="15" customHeight="1" x14ac:dyDescent="0.25">
      <c r="K192" s="62" t="s">
        <v>57</v>
      </c>
    </row>
    <row r="193" spans="11:11" ht="15" customHeight="1" x14ac:dyDescent="0.25">
      <c r="K193" s="62" t="s">
        <v>56</v>
      </c>
    </row>
    <row r="194" spans="11:11" ht="15" customHeight="1" x14ac:dyDescent="0.25">
      <c r="K194" s="62" t="s">
        <v>55</v>
      </c>
    </row>
    <row r="195" spans="11:11" ht="15" customHeight="1" x14ac:dyDescent="0.25">
      <c r="K195" s="62" t="s">
        <v>54</v>
      </c>
    </row>
    <row r="196" spans="11:11" ht="15" customHeight="1" x14ac:dyDescent="0.25">
      <c r="K196" s="62" t="s">
        <v>52</v>
      </c>
    </row>
    <row r="197" spans="11:11" ht="15" customHeight="1" x14ac:dyDescent="0.25">
      <c r="K197" s="62" t="s">
        <v>51</v>
      </c>
    </row>
    <row r="198" spans="11:11" ht="15" customHeight="1" x14ac:dyDescent="0.25">
      <c r="K198" s="62" t="s">
        <v>50</v>
      </c>
    </row>
    <row r="199" spans="11:11" ht="15" customHeight="1" x14ac:dyDescent="0.25">
      <c r="K199" s="62" t="s">
        <v>49</v>
      </c>
    </row>
    <row r="200" spans="11:11" ht="15" customHeight="1" x14ac:dyDescent="0.25">
      <c r="K200" s="62" t="s">
        <v>48</v>
      </c>
    </row>
    <row r="201" spans="11:11" ht="15" customHeight="1" x14ac:dyDescent="0.25">
      <c r="K201" s="62" t="s">
        <v>47</v>
      </c>
    </row>
    <row r="202" spans="11:11" ht="15" customHeight="1" x14ac:dyDescent="0.25">
      <c r="K202" s="62" t="s">
        <v>46</v>
      </c>
    </row>
    <row r="203" spans="11:11" ht="15" customHeight="1" x14ac:dyDescent="0.25">
      <c r="K203" s="62" t="s">
        <v>45</v>
      </c>
    </row>
    <row r="204" spans="11:11" ht="15" customHeight="1" x14ac:dyDescent="0.25">
      <c r="K204" s="62" t="s">
        <v>43</v>
      </c>
    </row>
    <row r="205" spans="11:11" ht="15" customHeight="1" x14ac:dyDescent="0.25">
      <c r="K205" s="62" t="s">
        <v>41</v>
      </c>
    </row>
    <row r="206" spans="11:11" ht="15" customHeight="1" x14ac:dyDescent="0.25">
      <c r="K206" s="62" t="s">
        <v>40</v>
      </c>
    </row>
    <row r="207" spans="11:11" ht="15" customHeight="1" x14ac:dyDescent="0.25">
      <c r="K207" s="62" t="s">
        <v>39</v>
      </c>
    </row>
    <row r="208" spans="11:11" ht="15" customHeight="1" x14ac:dyDescent="0.25">
      <c r="K208" s="62" t="s">
        <v>38</v>
      </c>
    </row>
    <row r="209" spans="11:11" ht="15" customHeight="1" x14ac:dyDescent="0.25">
      <c r="K209" s="62" t="s">
        <v>37</v>
      </c>
    </row>
    <row r="210" spans="11:11" ht="15" customHeight="1" x14ac:dyDescent="0.25">
      <c r="K210" s="62" t="s">
        <v>36</v>
      </c>
    </row>
    <row r="211" spans="11:11" ht="15" customHeight="1" x14ac:dyDescent="0.25">
      <c r="K211" s="62" t="s">
        <v>35</v>
      </c>
    </row>
    <row r="212" spans="11:11" ht="15" customHeight="1" x14ac:dyDescent="0.25">
      <c r="K212" s="62" t="s">
        <v>34</v>
      </c>
    </row>
    <row r="213" spans="11:11" ht="15" customHeight="1" x14ac:dyDescent="0.25">
      <c r="K213" s="62" t="s">
        <v>33</v>
      </c>
    </row>
    <row r="214" spans="11:11" ht="15" customHeight="1" x14ac:dyDescent="0.25">
      <c r="K214" s="62" t="s">
        <v>32</v>
      </c>
    </row>
    <row r="215" spans="11:11" ht="15" customHeight="1" x14ac:dyDescent="0.25">
      <c r="K215" s="62" t="s">
        <v>31</v>
      </c>
    </row>
    <row r="216" spans="11:11" ht="15" customHeight="1" x14ac:dyDescent="0.25">
      <c r="K216" s="62" t="s">
        <v>30</v>
      </c>
    </row>
    <row r="217" spans="11:11" ht="15" customHeight="1" x14ac:dyDescent="0.25">
      <c r="K217" s="62" t="s">
        <v>29</v>
      </c>
    </row>
    <row r="218" spans="11:11" ht="15" customHeight="1" x14ac:dyDescent="0.25">
      <c r="K218" s="62" t="s">
        <v>28</v>
      </c>
    </row>
    <row r="219" spans="11:11" ht="15" customHeight="1" x14ac:dyDescent="0.25">
      <c r="K219" s="62" t="s">
        <v>27</v>
      </c>
    </row>
    <row r="220" spans="11:11" ht="15" customHeight="1" x14ac:dyDescent="0.25">
      <c r="K220" s="62" t="s">
        <v>26</v>
      </c>
    </row>
    <row r="221" spans="11:11" ht="15" customHeight="1" x14ac:dyDescent="0.25">
      <c r="K221" s="62" t="s">
        <v>25</v>
      </c>
    </row>
    <row r="222" spans="11:11" ht="15" customHeight="1" x14ac:dyDescent="0.25">
      <c r="K222" s="62" t="s">
        <v>23</v>
      </c>
    </row>
    <row r="223" spans="11:11" ht="15" customHeight="1" x14ac:dyDescent="0.25">
      <c r="K223" s="62" t="s">
        <v>20</v>
      </c>
    </row>
    <row r="224" spans="11:11" ht="15" customHeight="1" x14ac:dyDescent="0.25">
      <c r="K224" s="62" t="s">
        <v>19</v>
      </c>
    </row>
    <row r="225" spans="11:11" ht="15" customHeight="1" x14ac:dyDescent="0.25">
      <c r="K225" s="62" t="s">
        <v>18</v>
      </c>
    </row>
    <row r="226" spans="11:11" ht="15" customHeight="1" x14ac:dyDescent="0.25">
      <c r="K226" s="62" t="s">
        <v>17</v>
      </c>
    </row>
    <row r="227" spans="11:11" ht="15" customHeight="1" x14ac:dyDescent="0.25">
      <c r="K227" s="62" t="s">
        <v>16</v>
      </c>
    </row>
    <row r="228" spans="11:11" ht="15" customHeight="1" x14ac:dyDescent="0.25">
      <c r="K228" s="62" t="s">
        <v>15</v>
      </c>
    </row>
    <row r="229" spans="11:11" ht="15" customHeight="1" x14ac:dyDescent="0.25">
      <c r="K229" s="62" t="s">
        <v>14</v>
      </c>
    </row>
    <row r="230" spans="11:11" ht="15" customHeight="1" x14ac:dyDescent="0.25">
      <c r="K230" s="62" t="s">
        <v>13</v>
      </c>
    </row>
    <row r="231" spans="11:11" ht="15" customHeight="1" x14ac:dyDescent="0.25">
      <c r="K231" s="62" t="s">
        <v>12</v>
      </c>
    </row>
    <row r="232" spans="11:11" ht="15" customHeight="1" x14ac:dyDescent="0.25">
      <c r="K232" s="62" t="s">
        <v>11</v>
      </c>
    </row>
    <row r="233" spans="11:11" ht="15" customHeight="1" x14ac:dyDescent="0.25">
      <c r="K233" s="62" t="s">
        <v>10</v>
      </c>
    </row>
    <row r="234" spans="11:11" ht="15" customHeight="1" x14ac:dyDescent="0.25">
      <c r="K234" s="62" t="s">
        <v>7</v>
      </c>
    </row>
    <row r="235" spans="11:11" ht="15" customHeight="1" x14ac:dyDescent="0.25">
      <c r="K235" s="62" t="s">
        <v>6</v>
      </c>
    </row>
    <row r="236" spans="11:11" ht="15" customHeight="1" x14ac:dyDescent="0.25">
      <c r="K236" s="62" t="s">
        <v>5</v>
      </c>
    </row>
    <row r="237" spans="11:11" ht="15" customHeight="1" x14ac:dyDescent="0.25">
      <c r="K237" s="62" t="s">
        <v>343</v>
      </c>
    </row>
    <row r="238" spans="11:11" ht="15" customHeight="1" x14ac:dyDescent="0.25">
      <c r="K238" s="62" t="s">
        <v>346</v>
      </c>
    </row>
    <row r="239" spans="11:11" ht="15" customHeight="1" x14ac:dyDescent="0.25">
      <c r="K239" s="62" t="s">
        <v>347</v>
      </c>
    </row>
    <row r="240" spans="11:11" ht="15" customHeight="1" x14ac:dyDescent="0.25">
      <c r="K240" s="62" t="s">
        <v>348</v>
      </c>
    </row>
    <row r="241" spans="11:11" ht="15" customHeight="1" x14ac:dyDescent="0.25">
      <c r="K241" s="62" t="s">
        <v>349</v>
      </c>
    </row>
    <row r="242" spans="11:11" ht="15" customHeight="1" x14ac:dyDescent="0.25">
      <c r="K242" s="62" t="s">
        <v>350</v>
      </c>
    </row>
    <row r="243" spans="11:11" ht="15" customHeight="1" x14ac:dyDescent="0.25">
      <c r="K243" s="62" t="s">
        <v>351</v>
      </c>
    </row>
    <row r="244" spans="11:11" ht="15" customHeight="1" x14ac:dyDescent="0.25">
      <c r="K244" s="62" t="s">
        <v>352</v>
      </c>
    </row>
    <row r="245" spans="11:11" ht="15" customHeight="1" x14ac:dyDescent="0.25">
      <c r="K245" s="62" t="s">
        <v>353</v>
      </c>
    </row>
    <row r="246" spans="11:11" ht="15" customHeight="1" x14ac:dyDescent="0.25">
      <c r="K246" s="62" t="s">
        <v>354</v>
      </c>
    </row>
    <row r="247" spans="11:11" ht="15" customHeight="1" x14ac:dyDescent="0.25">
      <c r="K247" s="62" t="s">
        <v>355</v>
      </c>
    </row>
    <row r="248" spans="11:11" ht="15" customHeight="1" x14ac:dyDescent="0.25">
      <c r="K248" s="62" t="s">
        <v>356</v>
      </c>
    </row>
    <row r="249" spans="11:11" ht="15" customHeight="1" x14ac:dyDescent="0.25">
      <c r="K249" s="62" t="s">
        <v>357</v>
      </c>
    </row>
    <row r="250" spans="11:11" ht="15" customHeight="1" x14ac:dyDescent="0.25">
      <c r="K250" s="62" t="s">
        <v>358</v>
      </c>
    </row>
    <row r="251" spans="11:11" ht="15" customHeight="1" x14ac:dyDescent="0.25">
      <c r="K251" s="62" t="s">
        <v>359</v>
      </c>
    </row>
    <row r="252" spans="11:11" ht="15" customHeight="1" x14ac:dyDescent="0.25">
      <c r="K252" s="62" t="s">
        <v>360</v>
      </c>
    </row>
    <row r="253" spans="11:11" ht="15" customHeight="1" x14ac:dyDescent="0.25">
      <c r="K253" s="62" t="s">
        <v>361</v>
      </c>
    </row>
    <row r="254" spans="11:11" ht="15" customHeight="1" x14ac:dyDescent="0.25">
      <c r="K254" s="62" t="s">
        <v>362</v>
      </c>
    </row>
    <row r="255" spans="11:11" ht="15" customHeight="1" x14ac:dyDescent="0.25">
      <c r="K255" s="62" t="s">
        <v>363</v>
      </c>
    </row>
    <row r="256" spans="11:11" x14ac:dyDescent="0.25">
      <c r="K256" s="62" t="s">
        <v>364</v>
      </c>
    </row>
    <row r="257" spans="11:11" x14ac:dyDescent="0.25">
      <c r="K257" s="62" t="s">
        <v>365</v>
      </c>
    </row>
    <row r="258" spans="11:11" x14ac:dyDescent="0.25">
      <c r="K258" s="62" t="s">
        <v>366</v>
      </c>
    </row>
    <row r="259" spans="11:11" x14ac:dyDescent="0.25">
      <c r="K259" s="62" t="s">
        <v>367</v>
      </c>
    </row>
    <row r="260" spans="11:11" x14ac:dyDescent="0.25">
      <c r="K260" s="62" t="s">
        <v>368</v>
      </c>
    </row>
    <row r="261" spans="11:11" x14ac:dyDescent="0.25">
      <c r="K261" s="62" t="s">
        <v>369</v>
      </c>
    </row>
    <row r="262" spans="11:11" x14ac:dyDescent="0.25">
      <c r="K262" s="62" t="s">
        <v>370</v>
      </c>
    </row>
    <row r="263" spans="11:11" x14ac:dyDescent="0.25">
      <c r="K263" s="62" t="s">
        <v>371</v>
      </c>
    </row>
    <row r="264" spans="11:11" x14ac:dyDescent="0.25">
      <c r="K264" s="62" t="s">
        <v>372</v>
      </c>
    </row>
    <row r="265" spans="11:11" x14ac:dyDescent="0.25">
      <c r="K265" s="62" t="s">
        <v>373</v>
      </c>
    </row>
    <row r="266" spans="11:11" x14ac:dyDescent="0.25">
      <c r="K266" s="62" t="s">
        <v>374</v>
      </c>
    </row>
    <row r="267" spans="11:11" x14ac:dyDescent="0.25">
      <c r="K267" s="62" t="s">
        <v>375</v>
      </c>
    </row>
    <row r="268" spans="11:11" x14ac:dyDescent="0.25">
      <c r="K268" s="62" t="s">
        <v>376</v>
      </c>
    </row>
    <row r="269" spans="11:11" x14ac:dyDescent="0.25">
      <c r="K269" s="62" t="s">
        <v>377</v>
      </c>
    </row>
    <row r="270" spans="11:11" x14ac:dyDescent="0.25">
      <c r="K270" s="62" t="s">
        <v>378</v>
      </c>
    </row>
    <row r="271" spans="11:11" x14ac:dyDescent="0.25">
      <c r="K271" s="62"/>
    </row>
    <row r="272" spans="11:11" x14ac:dyDescent="0.25">
      <c r="K272" s="62"/>
    </row>
    <row r="273" spans="11:11" x14ac:dyDescent="0.25">
      <c r="K273" s="62"/>
    </row>
    <row r="274" spans="11:11" x14ac:dyDescent="0.25">
      <c r="K274" s="62"/>
    </row>
    <row r="275" spans="11:11" x14ac:dyDescent="0.25">
      <c r="K275" s="62"/>
    </row>
    <row r="276" spans="11:11" x14ac:dyDescent="0.25">
      <c r="K276" s="62"/>
    </row>
  </sheetData>
  <protectedRanges>
    <protectedRange sqref="B4:D4" name="Диапазон1"/>
  </protectedRanges>
  <mergeCells count="6">
    <mergeCell ref="A72:D72"/>
    <mergeCell ref="A1:D1"/>
    <mergeCell ref="A2:D2"/>
    <mergeCell ref="A3:D3"/>
    <mergeCell ref="B4:D4"/>
    <mergeCell ref="A70:D70"/>
  </mergeCells>
  <dataValidations count="1">
    <dataValidation type="list" allowBlank="1" showInputMessage="1" showErrorMessage="1" sqref="B4:D4">
      <formula1>$K$1:$K$276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290"/>
  <sheetViews>
    <sheetView zoomScaleNormal="100" workbookViewId="0">
      <pane xSplit="2" ySplit="4" topLeftCell="CH95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outlineLevelCol="1" x14ac:dyDescent="0.25"/>
  <cols>
    <col min="1" max="1" width="5.7109375" style="112" customWidth="1"/>
    <col min="2" max="2" width="39.140625" style="112" customWidth="1"/>
    <col min="3" max="3" width="33.28515625" style="112" hidden="1" customWidth="1" outlineLevel="1"/>
    <col min="4" max="4" width="10.7109375" style="112" customWidth="1" collapsed="1"/>
    <col min="5" max="9" width="10.7109375" style="112" customWidth="1"/>
    <col min="10" max="10" width="6.140625" style="112" customWidth="1"/>
    <col min="11" max="11" width="11.7109375" style="137" customWidth="1"/>
    <col min="12" max="12" width="6.140625" style="112" customWidth="1"/>
    <col min="13" max="15" width="8.7109375" style="112" customWidth="1"/>
    <col min="16" max="16" width="8.7109375" style="147" customWidth="1"/>
    <col min="17" max="25" width="8.7109375" style="143" customWidth="1" outlineLevel="1"/>
    <col min="26" max="29" width="8.7109375" style="112" customWidth="1" outlineLevel="1"/>
    <col min="30" max="30" width="8.7109375" style="112" customWidth="1" outlineLevel="1" collapsed="1"/>
    <col min="31" max="31" width="8.7109375" style="112" customWidth="1" outlineLevel="1"/>
    <col min="32" max="33" width="8.7109375" style="143" customWidth="1" outlineLevel="1"/>
    <col min="34" max="36" width="8.7109375" style="112" customWidth="1" outlineLevel="1"/>
    <col min="37" max="45" width="12.7109375" style="112" customWidth="1" outlineLevel="1"/>
    <col min="46" max="46" width="10.7109375" style="112" customWidth="1" outlineLevel="1"/>
    <col min="47" max="47" width="10.7109375" style="147" customWidth="1" outlineLevel="1"/>
    <col min="48" max="48" width="10.7109375" style="112" customWidth="1" outlineLevel="1"/>
    <col min="49" max="49" width="10.28515625" style="112" customWidth="1" outlineLevel="1"/>
    <col min="50" max="59" width="10.7109375" style="112" customWidth="1" outlineLevel="1"/>
    <col min="60" max="60" width="10.7109375" style="112" customWidth="1" outlineLevel="1" collapsed="1"/>
    <col min="61" max="72" width="10.7109375" style="112" customWidth="1" outlineLevel="1"/>
    <col min="73" max="73" width="14.140625" style="112" customWidth="1" outlineLevel="1" collapsed="1"/>
    <col min="74" max="76" width="13.140625" style="168" customWidth="1" outlineLevel="1"/>
    <col min="77" max="79" width="11.42578125" style="168" customWidth="1" outlineLevel="1"/>
    <col min="80" max="81" width="13.140625" style="168" customWidth="1" outlineLevel="1"/>
    <col min="82" max="82" width="11.42578125" style="168" customWidth="1" outlineLevel="1"/>
    <col min="83" max="83" width="13.140625" style="168" customWidth="1" outlineLevel="1"/>
    <col min="84" max="85" width="11.42578125" style="168" customWidth="1" outlineLevel="1"/>
    <col min="86" max="87" width="10.7109375" style="112" customWidth="1" outlineLevel="1"/>
    <col min="88" max="88" width="15.140625" style="112" customWidth="1"/>
    <col min="89" max="89" width="13.5703125" style="112" bestFit="1" customWidth="1"/>
    <col min="90" max="91" width="13.5703125" style="112" customWidth="1"/>
    <col min="92" max="92" width="11.28515625" style="112" bestFit="1" customWidth="1"/>
    <col min="93" max="93" width="10.85546875" style="112" hidden="1" customWidth="1" outlineLevel="1"/>
    <col min="94" max="94" width="11.7109375" style="169" hidden="1" customWidth="1" outlineLevel="1"/>
    <col min="95" max="107" width="10.85546875" style="112" hidden="1" customWidth="1" outlineLevel="1"/>
    <col min="108" max="108" width="11.85546875" customWidth="1" collapsed="1"/>
    <col min="109" max="114" width="10.85546875" style="112" hidden="1" customWidth="1" outlineLevel="1"/>
    <col min="115" max="115" width="13.85546875" style="112" hidden="1" customWidth="1" outlineLevel="1"/>
    <col min="116" max="117" width="10.85546875" style="112" hidden="1" customWidth="1" outlineLevel="1"/>
    <col min="118" max="118" width="11.140625" hidden="1" customWidth="1" outlineLevel="1"/>
    <col min="119" max="119" width="10.7109375" hidden="1" customWidth="1" outlineLevel="1"/>
    <col min="120" max="120" width="10.85546875" style="112" hidden="1" customWidth="1" outlineLevel="1"/>
    <col min="121" max="121" width="12.28515625" style="112" customWidth="1" collapsed="1"/>
    <col min="122" max="127" width="10.85546875" style="112" hidden="1" customWidth="1" outlineLevel="1"/>
    <col min="128" max="128" width="10.85546875" style="112" customWidth="1" collapsed="1"/>
    <col min="129" max="129" width="10.85546875" style="112" customWidth="1"/>
    <col min="131" max="131" width="10.7109375" style="112"/>
    <col min="132" max="133" width="10.85546875" style="112" hidden="1" customWidth="1" outlineLevel="1"/>
    <col min="134" max="134" width="10.7109375" style="112" hidden="1" customWidth="1" outlineLevel="1"/>
    <col min="135" max="135" width="10.7109375" style="112" collapsed="1"/>
    <col min="136" max="138" width="10.85546875" style="112" hidden="1" customWidth="1" outlineLevel="1"/>
    <col min="139" max="139" width="10.7109375" style="112" collapsed="1"/>
    <col min="140" max="140" width="10.7109375" style="112"/>
    <col min="141" max="142" width="10.7109375" style="112" hidden="1" customWidth="1" outlineLevel="1"/>
    <col min="143" max="143" width="10.7109375" style="147" collapsed="1"/>
    <col min="144" max="144" width="14.7109375" style="112" customWidth="1"/>
    <col min="145" max="147" width="10.7109375" style="112"/>
    <col min="148" max="148" width="12.5703125" style="112" bestFit="1" customWidth="1"/>
    <col min="149" max="158" width="10.7109375" style="112"/>
    <col min="159" max="184" width="0" style="112" hidden="1" customWidth="1" outlineLevel="1"/>
    <col min="185" max="185" width="10.7109375" style="112" collapsed="1"/>
    <col min="186" max="211" width="0" style="112" hidden="1" customWidth="1" outlineLevel="1"/>
    <col min="212" max="212" width="10.7109375" style="112" collapsed="1"/>
    <col min="213" max="16384" width="10.7109375" style="112"/>
  </cols>
  <sheetData>
    <row r="1" spans="1:212" ht="20.100000000000001" customHeight="1" x14ac:dyDescent="0.25">
      <c r="A1" s="227" t="s">
        <v>302</v>
      </c>
      <c r="B1" s="227" t="s">
        <v>301</v>
      </c>
      <c r="C1" s="227" t="s">
        <v>301</v>
      </c>
      <c r="D1" s="215" t="s">
        <v>300</v>
      </c>
      <c r="E1" s="215" t="s">
        <v>291</v>
      </c>
      <c r="F1" s="215"/>
      <c r="G1" s="215" t="s">
        <v>299</v>
      </c>
      <c r="H1" s="267" t="s">
        <v>502</v>
      </c>
      <c r="I1" s="267"/>
      <c r="J1" s="320" t="s">
        <v>503</v>
      </c>
      <c r="K1" s="323" t="s">
        <v>504</v>
      </c>
      <c r="L1" s="111"/>
      <c r="M1" s="222" t="s">
        <v>298</v>
      </c>
      <c r="N1" s="222" t="s">
        <v>297</v>
      </c>
      <c r="O1" s="222" t="s">
        <v>296</v>
      </c>
      <c r="P1" s="317" t="s">
        <v>293</v>
      </c>
      <c r="Q1" s="222" t="s">
        <v>293</v>
      </c>
      <c r="R1" s="210" t="s">
        <v>291</v>
      </c>
      <c r="S1" s="210"/>
      <c r="T1" s="210"/>
      <c r="U1" s="210"/>
      <c r="V1" s="210"/>
      <c r="W1" s="210"/>
      <c r="X1" s="210"/>
      <c r="Y1" s="210"/>
      <c r="Z1" s="223" t="s">
        <v>295</v>
      </c>
      <c r="AA1" s="224"/>
      <c r="AB1" s="224"/>
      <c r="AC1" s="224"/>
      <c r="AD1" s="224"/>
      <c r="AE1" s="224"/>
      <c r="AF1" s="224"/>
      <c r="AG1" s="224"/>
      <c r="AH1" s="224"/>
      <c r="AI1" s="224"/>
      <c r="AJ1" s="225"/>
      <c r="AK1" s="226" t="s">
        <v>294</v>
      </c>
      <c r="AL1" s="208" t="s">
        <v>291</v>
      </c>
      <c r="AM1" s="208"/>
      <c r="AN1" s="208"/>
      <c r="AO1" s="208"/>
      <c r="AP1" s="208"/>
      <c r="AQ1" s="208"/>
      <c r="AR1" s="208"/>
      <c r="AS1" s="208"/>
      <c r="AU1" s="216" t="s">
        <v>293</v>
      </c>
      <c r="AV1" s="217" t="s">
        <v>291</v>
      </c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9" t="s">
        <v>293</v>
      </c>
      <c r="BI1" s="220" t="s">
        <v>291</v>
      </c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1" t="s">
        <v>292</v>
      </c>
      <c r="BV1" s="213" t="s">
        <v>291</v>
      </c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J1" s="315" t="s">
        <v>505</v>
      </c>
      <c r="CK1" s="307" t="s">
        <v>506</v>
      </c>
      <c r="CL1" s="307" t="s">
        <v>507</v>
      </c>
      <c r="CM1" s="307" t="s">
        <v>508</v>
      </c>
      <c r="CN1" s="316" t="s">
        <v>280</v>
      </c>
      <c r="CO1" s="113"/>
      <c r="CP1" s="114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316" t="s">
        <v>279</v>
      </c>
      <c r="DE1" s="113"/>
      <c r="DF1" s="113"/>
      <c r="DG1" s="113"/>
      <c r="DH1" s="113"/>
      <c r="DI1" s="113"/>
      <c r="DJ1" s="113"/>
      <c r="DK1" s="113"/>
      <c r="DL1" s="113"/>
      <c r="DM1" s="113"/>
      <c r="DN1" s="115"/>
      <c r="DO1" s="115"/>
      <c r="DP1" s="113"/>
      <c r="DQ1" s="305" t="s">
        <v>272</v>
      </c>
      <c r="DR1" s="116"/>
      <c r="DS1" s="116"/>
      <c r="DT1" s="116"/>
      <c r="DU1" s="116"/>
      <c r="DV1" s="116"/>
      <c r="DW1" s="308"/>
      <c r="DX1" s="305" t="s">
        <v>268</v>
      </c>
      <c r="DY1" s="305" t="s">
        <v>278</v>
      </c>
      <c r="DZ1" s="305" t="s">
        <v>266</v>
      </c>
      <c r="EA1" s="305" t="s">
        <v>276</v>
      </c>
      <c r="EB1" s="117"/>
      <c r="EC1" s="117"/>
      <c r="ED1" s="117"/>
      <c r="EE1" s="305" t="s">
        <v>509</v>
      </c>
      <c r="EF1" s="306" t="s">
        <v>510</v>
      </c>
      <c r="EG1" s="306" t="s">
        <v>511</v>
      </c>
      <c r="EH1" s="306" t="s">
        <v>512</v>
      </c>
      <c r="EI1" s="307" t="s">
        <v>513</v>
      </c>
      <c r="EJ1" s="307" t="s">
        <v>263</v>
      </c>
      <c r="EK1" s="118" t="s">
        <v>514</v>
      </c>
      <c r="EL1" s="119"/>
      <c r="EM1" s="300" t="s">
        <v>515</v>
      </c>
      <c r="EN1" s="301" t="s">
        <v>516</v>
      </c>
      <c r="EO1" s="295" t="s">
        <v>293</v>
      </c>
      <c r="EP1" s="296" t="s">
        <v>291</v>
      </c>
      <c r="EQ1" s="296"/>
      <c r="ER1" s="296"/>
      <c r="ES1" s="296"/>
      <c r="ET1" s="296"/>
      <c r="EU1" s="296"/>
      <c r="EV1" s="296"/>
      <c r="EW1" s="296"/>
      <c r="EX1" s="296"/>
      <c r="EY1" s="296"/>
      <c r="EZ1" s="296"/>
      <c r="FA1" s="296"/>
      <c r="FB1" s="268" t="s">
        <v>293</v>
      </c>
      <c r="FC1" s="262" t="s">
        <v>291</v>
      </c>
      <c r="FD1" s="263"/>
      <c r="FE1" s="263"/>
      <c r="FF1" s="263"/>
      <c r="FG1" s="263"/>
      <c r="FH1" s="263"/>
      <c r="FI1" s="263"/>
      <c r="FJ1" s="263"/>
      <c r="FK1" s="263"/>
      <c r="FL1" s="263"/>
      <c r="FM1" s="263"/>
      <c r="FN1" s="263"/>
      <c r="FO1" s="263"/>
      <c r="FP1" s="263"/>
      <c r="FQ1" s="263"/>
      <c r="FR1" s="263"/>
      <c r="FS1" s="263"/>
      <c r="FT1" s="263"/>
      <c r="FU1" s="263"/>
      <c r="FV1" s="263"/>
      <c r="FW1" s="263"/>
      <c r="FX1" s="263"/>
      <c r="FY1" s="263"/>
      <c r="FZ1" s="263"/>
      <c r="GA1" s="263"/>
      <c r="GB1" s="264"/>
      <c r="GC1" s="290" t="s">
        <v>293</v>
      </c>
      <c r="GD1" s="291" t="s">
        <v>291</v>
      </c>
      <c r="GE1" s="292"/>
      <c r="GF1" s="292"/>
      <c r="GG1" s="292"/>
      <c r="GH1" s="292"/>
      <c r="GI1" s="292"/>
      <c r="GJ1" s="292"/>
      <c r="GK1" s="292"/>
      <c r="GL1" s="292"/>
      <c r="GM1" s="292"/>
      <c r="GN1" s="292"/>
      <c r="GO1" s="292"/>
      <c r="GP1" s="292"/>
      <c r="GQ1" s="292"/>
      <c r="GR1" s="292"/>
      <c r="GS1" s="292"/>
      <c r="GT1" s="292"/>
      <c r="GU1" s="292"/>
      <c r="GV1" s="292"/>
      <c r="GW1" s="292"/>
      <c r="GX1" s="292"/>
      <c r="GY1" s="292"/>
      <c r="GZ1" s="292"/>
      <c r="HA1" s="292"/>
      <c r="HB1" s="292"/>
      <c r="HC1" s="293"/>
    </row>
    <row r="2" spans="1:212" ht="24.95" customHeight="1" x14ac:dyDescent="0.25">
      <c r="A2" s="227"/>
      <c r="B2" s="227"/>
      <c r="C2" s="227"/>
      <c r="D2" s="215"/>
      <c r="E2" s="215" t="s">
        <v>290</v>
      </c>
      <c r="F2" s="215" t="s">
        <v>289</v>
      </c>
      <c r="G2" s="215"/>
      <c r="H2" s="302" t="s">
        <v>517</v>
      </c>
      <c r="I2" s="302" t="s">
        <v>518</v>
      </c>
      <c r="J2" s="321"/>
      <c r="K2" s="324"/>
      <c r="L2" s="120"/>
      <c r="M2" s="222"/>
      <c r="N2" s="222"/>
      <c r="O2" s="222"/>
      <c r="P2" s="318"/>
      <c r="Q2" s="222"/>
      <c r="R2" s="210" t="s">
        <v>280</v>
      </c>
      <c r="S2" s="210" t="s">
        <v>279</v>
      </c>
      <c r="T2" s="210" t="s">
        <v>272</v>
      </c>
      <c r="U2" s="210" t="s">
        <v>268</v>
      </c>
      <c r="V2" s="210" t="s">
        <v>278</v>
      </c>
      <c r="W2" s="210" t="s">
        <v>277</v>
      </c>
      <c r="X2" s="210" t="s">
        <v>276</v>
      </c>
      <c r="Y2" s="210" t="s">
        <v>275</v>
      </c>
      <c r="Z2" s="210" t="s">
        <v>288</v>
      </c>
      <c r="AA2" s="210" t="s">
        <v>287</v>
      </c>
      <c r="AB2" s="210"/>
      <c r="AC2" s="210"/>
      <c r="AD2" s="210" t="s">
        <v>286</v>
      </c>
      <c r="AE2" s="210" t="s">
        <v>285</v>
      </c>
      <c r="AF2" s="210" t="s">
        <v>284</v>
      </c>
      <c r="AG2" s="210"/>
      <c r="AH2" s="210" t="s">
        <v>283</v>
      </c>
      <c r="AI2" s="211" t="s">
        <v>282</v>
      </c>
      <c r="AJ2" s="211" t="s">
        <v>281</v>
      </c>
      <c r="AK2" s="226"/>
      <c r="AL2" s="208" t="s">
        <v>280</v>
      </c>
      <c r="AM2" s="208" t="s">
        <v>279</v>
      </c>
      <c r="AN2" s="208" t="s">
        <v>272</v>
      </c>
      <c r="AO2" s="208" t="s">
        <v>268</v>
      </c>
      <c r="AP2" s="208" t="s">
        <v>278</v>
      </c>
      <c r="AQ2" s="208" t="s">
        <v>277</v>
      </c>
      <c r="AR2" s="208" t="s">
        <v>276</v>
      </c>
      <c r="AS2" s="208" t="s">
        <v>275</v>
      </c>
      <c r="AU2" s="216"/>
      <c r="AV2" s="206" t="s">
        <v>274</v>
      </c>
      <c r="AW2" s="209" t="s">
        <v>273</v>
      </c>
      <c r="AX2" s="204" t="s">
        <v>272</v>
      </c>
      <c r="AY2" s="204" t="s">
        <v>271</v>
      </c>
      <c r="AZ2" s="204" t="s">
        <v>270</v>
      </c>
      <c r="BA2" s="204" t="s">
        <v>269</v>
      </c>
      <c r="BB2" s="204" t="s">
        <v>268</v>
      </c>
      <c r="BC2" s="204" t="s">
        <v>267</v>
      </c>
      <c r="BD2" s="204" t="s">
        <v>266</v>
      </c>
      <c r="BE2" s="204" t="s">
        <v>265</v>
      </c>
      <c r="BF2" s="204" t="s">
        <v>264</v>
      </c>
      <c r="BG2" s="206" t="s">
        <v>263</v>
      </c>
      <c r="BH2" s="219"/>
      <c r="BI2" s="202" t="s">
        <v>274</v>
      </c>
      <c r="BJ2" s="202" t="s">
        <v>273</v>
      </c>
      <c r="BK2" s="202" t="s">
        <v>272</v>
      </c>
      <c r="BL2" s="202" t="s">
        <v>271</v>
      </c>
      <c r="BM2" s="202" t="s">
        <v>270</v>
      </c>
      <c r="BN2" s="202" t="s">
        <v>269</v>
      </c>
      <c r="BO2" s="202" t="s">
        <v>268</v>
      </c>
      <c r="BP2" s="202" t="s">
        <v>267</v>
      </c>
      <c r="BQ2" s="202" t="s">
        <v>266</v>
      </c>
      <c r="BR2" s="202" t="s">
        <v>265</v>
      </c>
      <c r="BS2" s="202" t="s">
        <v>264</v>
      </c>
      <c r="BT2" s="202" t="s">
        <v>263</v>
      </c>
      <c r="BU2" s="221"/>
      <c r="BV2" s="200" t="s">
        <v>274</v>
      </c>
      <c r="BW2" s="203" t="s">
        <v>273</v>
      </c>
      <c r="BX2" s="198" t="s">
        <v>272</v>
      </c>
      <c r="BY2" s="198" t="s">
        <v>271</v>
      </c>
      <c r="BZ2" s="198" t="s">
        <v>270</v>
      </c>
      <c r="CA2" s="198" t="s">
        <v>269</v>
      </c>
      <c r="CB2" s="198" t="s">
        <v>268</v>
      </c>
      <c r="CC2" s="198" t="s">
        <v>267</v>
      </c>
      <c r="CD2" s="198" t="s">
        <v>266</v>
      </c>
      <c r="CE2" s="198" t="s">
        <v>265</v>
      </c>
      <c r="CF2" s="198" t="s">
        <v>264</v>
      </c>
      <c r="CG2" s="200" t="s">
        <v>263</v>
      </c>
      <c r="CJ2" s="315"/>
      <c r="CK2" s="307"/>
      <c r="CL2" s="307"/>
      <c r="CM2" s="307"/>
      <c r="CN2" s="316"/>
      <c r="CO2" s="299" t="s">
        <v>431</v>
      </c>
      <c r="CP2" s="299" t="s">
        <v>432</v>
      </c>
      <c r="CQ2" s="299" t="s">
        <v>433</v>
      </c>
      <c r="CR2" s="299" t="s">
        <v>434</v>
      </c>
      <c r="CS2" s="299" t="s">
        <v>435</v>
      </c>
      <c r="CT2" s="299" t="s">
        <v>436</v>
      </c>
      <c r="CU2" s="299" t="s">
        <v>437</v>
      </c>
      <c r="CV2" s="299" t="s">
        <v>438</v>
      </c>
      <c r="CW2" s="299" t="s">
        <v>439</v>
      </c>
      <c r="CX2" s="299" t="s">
        <v>440</v>
      </c>
      <c r="CY2" s="299" t="s">
        <v>441</v>
      </c>
      <c r="CZ2" s="299" t="s">
        <v>442</v>
      </c>
      <c r="DA2" s="299" t="s">
        <v>444</v>
      </c>
      <c r="DB2" s="299" t="s">
        <v>446</v>
      </c>
      <c r="DC2" s="299" t="s">
        <v>448</v>
      </c>
      <c r="DD2" s="316"/>
      <c r="DE2" s="297" t="s">
        <v>467</v>
      </c>
      <c r="DF2" s="297" t="s">
        <v>468</v>
      </c>
      <c r="DG2" s="297" t="s">
        <v>469</v>
      </c>
      <c r="DH2" s="297" t="s">
        <v>470</v>
      </c>
      <c r="DI2" s="297" t="s">
        <v>471</v>
      </c>
      <c r="DJ2" s="297" t="s">
        <v>472</v>
      </c>
      <c r="DK2" s="297" t="s">
        <v>473</v>
      </c>
      <c r="DL2" s="297" t="s">
        <v>474</v>
      </c>
      <c r="DM2" s="297" t="s">
        <v>475</v>
      </c>
      <c r="DN2" s="297" t="s">
        <v>477</v>
      </c>
      <c r="DO2" s="297" t="s">
        <v>479</v>
      </c>
      <c r="DP2" s="121"/>
      <c r="DQ2" s="305"/>
      <c r="DR2" s="297" t="s">
        <v>519</v>
      </c>
      <c r="DS2" s="298" t="s">
        <v>520</v>
      </c>
      <c r="DT2" s="298" t="s">
        <v>521</v>
      </c>
      <c r="DU2" s="309" t="s">
        <v>522</v>
      </c>
      <c r="DV2" s="312" t="s">
        <v>523</v>
      </c>
      <c r="DW2" s="308"/>
      <c r="DX2" s="305"/>
      <c r="DY2" s="305"/>
      <c r="DZ2" s="305"/>
      <c r="EA2" s="305"/>
      <c r="EB2" s="297" t="s">
        <v>524</v>
      </c>
      <c r="EC2" s="297" t="s">
        <v>524</v>
      </c>
      <c r="ED2" s="297" t="s">
        <v>525</v>
      </c>
      <c r="EE2" s="305"/>
      <c r="EF2" s="306"/>
      <c r="EG2" s="306" t="s">
        <v>511</v>
      </c>
      <c r="EH2" s="306"/>
      <c r="EI2" s="307"/>
      <c r="EJ2" s="307"/>
      <c r="EK2" s="297" t="s">
        <v>526</v>
      </c>
      <c r="EL2" s="119"/>
      <c r="EM2" s="300"/>
      <c r="EN2" s="301"/>
      <c r="EO2" s="295"/>
      <c r="EP2" s="294" t="s">
        <v>274</v>
      </c>
      <c r="EQ2" s="294" t="s">
        <v>273</v>
      </c>
      <c r="ER2" s="294" t="s">
        <v>272</v>
      </c>
      <c r="ES2" s="294" t="s">
        <v>271</v>
      </c>
      <c r="ET2" s="294" t="s">
        <v>270</v>
      </c>
      <c r="EU2" s="294" t="s">
        <v>269</v>
      </c>
      <c r="EV2" s="294" t="s">
        <v>268</v>
      </c>
      <c r="EW2" s="294" t="s">
        <v>267</v>
      </c>
      <c r="EX2" s="294" t="s">
        <v>266</v>
      </c>
      <c r="EY2" s="294" t="s">
        <v>265</v>
      </c>
      <c r="EZ2" s="294" t="s">
        <v>264</v>
      </c>
      <c r="FA2" s="294" t="s">
        <v>263</v>
      </c>
      <c r="FB2" s="268"/>
      <c r="FC2" s="259" t="s">
        <v>317</v>
      </c>
      <c r="FD2" s="259" t="s">
        <v>318</v>
      </c>
      <c r="FE2" s="259" t="s">
        <v>319</v>
      </c>
      <c r="FF2" s="259" t="s">
        <v>320</v>
      </c>
      <c r="FG2" s="259" t="s">
        <v>321</v>
      </c>
      <c r="FH2" s="259" t="s">
        <v>322</v>
      </c>
      <c r="FI2" s="259" t="s">
        <v>323</v>
      </c>
      <c r="FJ2" s="259" t="s">
        <v>324</v>
      </c>
      <c r="FK2" s="259" t="s">
        <v>325</v>
      </c>
      <c r="FL2" s="259" t="s">
        <v>326</v>
      </c>
      <c r="FM2" s="259" t="s">
        <v>327</v>
      </c>
      <c r="FN2" s="259" t="s">
        <v>328</v>
      </c>
      <c r="FO2" s="259" t="s">
        <v>329</v>
      </c>
      <c r="FP2" s="259" t="s">
        <v>330</v>
      </c>
      <c r="FQ2" s="259" t="s">
        <v>331</v>
      </c>
      <c r="FR2" s="259" t="s">
        <v>332</v>
      </c>
      <c r="FS2" s="259" t="s">
        <v>333</v>
      </c>
      <c r="FT2" s="259" t="s">
        <v>334</v>
      </c>
      <c r="FU2" s="259" t="s">
        <v>335</v>
      </c>
      <c r="FV2" s="259" t="s">
        <v>336</v>
      </c>
      <c r="FW2" s="259" t="s">
        <v>337</v>
      </c>
      <c r="FX2" s="259" t="s">
        <v>338</v>
      </c>
      <c r="FY2" s="259" t="s">
        <v>339</v>
      </c>
      <c r="FZ2" s="259" t="s">
        <v>340</v>
      </c>
      <c r="GA2" s="259" t="s">
        <v>341</v>
      </c>
      <c r="GB2" s="259" t="s">
        <v>342</v>
      </c>
      <c r="GC2" s="290"/>
      <c r="GD2" s="289" t="s">
        <v>317</v>
      </c>
      <c r="GE2" s="289" t="s">
        <v>318</v>
      </c>
      <c r="GF2" s="289" t="s">
        <v>319</v>
      </c>
      <c r="GG2" s="289" t="s">
        <v>320</v>
      </c>
      <c r="GH2" s="289" t="s">
        <v>321</v>
      </c>
      <c r="GI2" s="289" t="s">
        <v>322</v>
      </c>
      <c r="GJ2" s="289" t="s">
        <v>323</v>
      </c>
      <c r="GK2" s="289" t="s">
        <v>324</v>
      </c>
      <c r="GL2" s="289" t="s">
        <v>325</v>
      </c>
      <c r="GM2" s="289" t="s">
        <v>326</v>
      </c>
      <c r="GN2" s="289" t="s">
        <v>327</v>
      </c>
      <c r="GO2" s="289" t="s">
        <v>328</v>
      </c>
      <c r="GP2" s="289" t="s">
        <v>329</v>
      </c>
      <c r="GQ2" s="289" t="s">
        <v>330</v>
      </c>
      <c r="GR2" s="289" t="s">
        <v>331</v>
      </c>
      <c r="GS2" s="289" t="s">
        <v>332</v>
      </c>
      <c r="GT2" s="289" t="s">
        <v>333</v>
      </c>
      <c r="GU2" s="289" t="s">
        <v>334</v>
      </c>
      <c r="GV2" s="289" t="s">
        <v>335</v>
      </c>
      <c r="GW2" s="289" t="s">
        <v>336</v>
      </c>
      <c r="GX2" s="289" t="s">
        <v>337</v>
      </c>
      <c r="GY2" s="289" t="s">
        <v>338</v>
      </c>
      <c r="GZ2" s="289" t="s">
        <v>339</v>
      </c>
      <c r="HA2" s="289" t="s">
        <v>340</v>
      </c>
      <c r="HB2" s="289" t="s">
        <v>341</v>
      </c>
      <c r="HC2" s="289" t="s">
        <v>342</v>
      </c>
    </row>
    <row r="3" spans="1:212" ht="24.95" customHeight="1" x14ac:dyDescent="0.25">
      <c r="A3" s="227"/>
      <c r="B3" s="227"/>
      <c r="C3" s="227"/>
      <c r="D3" s="215"/>
      <c r="E3" s="215"/>
      <c r="F3" s="215"/>
      <c r="G3" s="215"/>
      <c r="H3" s="303"/>
      <c r="I3" s="303"/>
      <c r="J3" s="321"/>
      <c r="K3" s="324"/>
      <c r="L3" s="120"/>
      <c r="M3" s="222"/>
      <c r="N3" s="222"/>
      <c r="O3" s="222"/>
      <c r="P3" s="318"/>
      <c r="Q3" s="222"/>
      <c r="R3" s="210"/>
      <c r="S3" s="210"/>
      <c r="T3" s="210"/>
      <c r="U3" s="210"/>
      <c r="V3" s="210"/>
      <c r="W3" s="210"/>
      <c r="X3" s="210"/>
      <c r="Y3" s="210"/>
      <c r="Z3" s="210"/>
      <c r="AA3" s="122" t="s">
        <v>262</v>
      </c>
      <c r="AB3" s="122" t="s">
        <v>261</v>
      </c>
      <c r="AC3" s="122" t="s">
        <v>260</v>
      </c>
      <c r="AD3" s="210"/>
      <c r="AE3" s="210"/>
      <c r="AF3" s="122" t="s">
        <v>259</v>
      </c>
      <c r="AG3" s="122" t="s">
        <v>258</v>
      </c>
      <c r="AH3" s="210"/>
      <c r="AI3" s="212"/>
      <c r="AJ3" s="212"/>
      <c r="AK3" s="226"/>
      <c r="AL3" s="208"/>
      <c r="AM3" s="208"/>
      <c r="AN3" s="208"/>
      <c r="AO3" s="208"/>
      <c r="AP3" s="208"/>
      <c r="AQ3" s="208"/>
      <c r="AR3" s="208"/>
      <c r="AS3" s="208"/>
      <c r="AU3" s="216"/>
      <c r="AV3" s="207"/>
      <c r="AW3" s="209"/>
      <c r="AX3" s="205"/>
      <c r="AY3" s="205"/>
      <c r="AZ3" s="205"/>
      <c r="BA3" s="205"/>
      <c r="BB3" s="205"/>
      <c r="BC3" s="205"/>
      <c r="BD3" s="205"/>
      <c r="BE3" s="205"/>
      <c r="BF3" s="205"/>
      <c r="BG3" s="207"/>
      <c r="BH3" s="219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21"/>
      <c r="BV3" s="201"/>
      <c r="BW3" s="203"/>
      <c r="BX3" s="199"/>
      <c r="BY3" s="199"/>
      <c r="BZ3" s="199"/>
      <c r="CA3" s="199"/>
      <c r="CB3" s="199"/>
      <c r="CC3" s="199"/>
      <c r="CD3" s="199"/>
      <c r="CE3" s="199"/>
      <c r="CF3" s="199"/>
      <c r="CG3" s="201"/>
      <c r="CJ3" s="315"/>
      <c r="CK3" s="307"/>
      <c r="CL3" s="307"/>
      <c r="CM3" s="307"/>
      <c r="CN3" s="316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316"/>
      <c r="DE3" s="297"/>
      <c r="DF3" s="297"/>
      <c r="DG3" s="297"/>
      <c r="DH3" s="297"/>
      <c r="DI3" s="297"/>
      <c r="DJ3" s="297"/>
      <c r="DK3" s="297"/>
      <c r="DL3" s="297"/>
      <c r="DM3" s="297"/>
      <c r="DN3" s="297"/>
      <c r="DO3" s="297"/>
      <c r="DP3" s="121"/>
      <c r="DQ3" s="305"/>
      <c r="DR3" s="297"/>
      <c r="DS3" s="298"/>
      <c r="DT3" s="298"/>
      <c r="DU3" s="310"/>
      <c r="DV3" s="313"/>
      <c r="DW3" s="308"/>
      <c r="DX3" s="305"/>
      <c r="DY3" s="305"/>
      <c r="DZ3" s="305"/>
      <c r="EA3" s="305"/>
      <c r="EB3" s="297"/>
      <c r="EC3" s="297"/>
      <c r="ED3" s="297"/>
      <c r="EE3" s="305"/>
      <c r="EF3" s="306"/>
      <c r="EG3" s="306"/>
      <c r="EH3" s="306"/>
      <c r="EI3" s="307"/>
      <c r="EJ3" s="307"/>
      <c r="EK3" s="297"/>
      <c r="EL3" s="119"/>
      <c r="EM3" s="300"/>
      <c r="EN3" s="301"/>
      <c r="EO3" s="295"/>
      <c r="EP3" s="294"/>
      <c r="EQ3" s="294"/>
      <c r="ER3" s="294"/>
      <c r="ES3" s="294"/>
      <c r="ET3" s="294"/>
      <c r="EU3" s="294"/>
      <c r="EV3" s="294"/>
      <c r="EW3" s="294"/>
      <c r="EX3" s="294"/>
      <c r="EY3" s="294"/>
      <c r="EZ3" s="294"/>
      <c r="FA3" s="294"/>
      <c r="FB3" s="268"/>
      <c r="FC3" s="259"/>
      <c r="FD3" s="259"/>
      <c r="FE3" s="259"/>
      <c r="FF3" s="259"/>
      <c r="FG3" s="259"/>
      <c r="FH3" s="259"/>
      <c r="FI3" s="259"/>
      <c r="FJ3" s="259"/>
      <c r="FK3" s="259"/>
      <c r="FL3" s="259"/>
      <c r="FM3" s="259"/>
      <c r="FN3" s="259"/>
      <c r="FO3" s="259"/>
      <c r="FP3" s="259"/>
      <c r="FQ3" s="259"/>
      <c r="FR3" s="259"/>
      <c r="FS3" s="259"/>
      <c r="FT3" s="259"/>
      <c r="FU3" s="259"/>
      <c r="FV3" s="259"/>
      <c r="FW3" s="259"/>
      <c r="FX3" s="259"/>
      <c r="FY3" s="259"/>
      <c r="FZ3" s="259"/>
      <c r="GA3" s="259"/>
      <c r="GB3" s="259"/>
      <c r="GC3" s="290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</row>
    <row r="4" spans="1:212" ht="20.100000000000001" customHeight="1" x14ac:dyDescent="0.25">
      <c r="A4" s="227"/>
      <c r="B4" s="227"/>
      <c r="C4" s="227"/>
      <c r="D4" s="215"/>
      <c r="E4" s="215"/>
      <c r="F4" s="215"/>
      <c r="G4" s="215"/>
      <c r="H4" s="304"/>
      <c r="I4" s="304"/>
      <c r="J4" s="322"/>
      <c r="K4" s="325"/>
      <c r="L4" s="123"/>
      <c r="M4" s="222"/>
      <c r="N4" s="222"/>
      <c r="O4" s="222"/>
      <c r="P4" s="319"/>
      <c r="Q4" s="222"/>
      <c r="R4" s="210"/>
      <c r="S4" s="210"/>
      <c r="T4" s="210"/>
      <c r="U4" s="210"/>
      <c r="V4" s="210"/>
      <c r="W4" s="210"/>
      <c r="X4" s="210"/>
      <c r="Y4" s="210"/>
      <c r="Z4" s="124" t="s">
        <v>255</v>
      </c>
      <c r="AA4" s="124" t="s">
        <v>255</v>
      </c>
      <c r="AB4" s="124" t="s">
        <v>256</v>
      </c>
      <c r="AC4" s="124" t="s">
        <v>257</v>
      </c>
      <c r="AD4" s="124" t="s">
        <v>255</v>
      </c>
      <c r="AE4" s="124" t="s">
        <v>256</v>
      </c>
      <c r="AF4" s="124" t="s">
        <v>255</v>
      </c>
      <c r="AG4" s="124" t="s">
        <v>255</v>
      </c>
      <c r="AH4" s="124" t="s">
        <v>254</v>
      </c>
      <c r="AI4" s="124" t="s">
        <v>253</v>
      </c>
      <c r="AJ4" s="124" t="s">
        <v>253</v>
      </c>
      <c r="AK4" s="226"/>
      <c r="AL4" s="208"/>
      <c r="AM4" s="208"/>
      <c r="AN4" s="208"/>
      <c r="AO4" s="208"/>
      <c r="AP4" s="208"/>
      <c r="AQ4" s="208"/>
      <c r="AR4" s="208"/>
      <c r="AS4" s="208"/>
      <c r="AU4" s="216"/>
      <c r="AV4" s="207"/>
      <c r="AW4" s="209"/>
      <c r="AX4" s="205"/>
      <c r="AY4" s="205"/>
      <c r="AZ4" s="205"/>
      <c r="BA4" s="205"/>
      <c r="BB4" s="205"/>
      <c r="BC4" s="205"/>
      <c r="BD4" s="205"/>
      <c r="BE4" s="205"/>
      <c r="BF4" s="205"/>
      <c r="BG4" s="207"/>
      <c r="BH4" s="125">
        <v>0.13300000000000001</v>
      </c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21"/>
      <c r="BV4" s="201"/>
      <c r="BW4" s="203"/>
      <c r="BX4" s="199"/>
      <c r="BY4" s="199"/>
      <c r="BZ4" s="199"/>
      <c r="CA4" s="199"/>
      <c r="CB4" s="199"/>
      <c r="CC4" s="199"/>
      <c r="CD4" s="199"/>
      <c r="CE4" s="199"/>
      <c r="CF4" s="199"/>
      <c r="CG4" s="201"/>
      <c r="CJ4" s="315"/>
      <c r="CK4" s="307"/>
      <c r="CL4" s="307"/>
      <c r="CM4" s="307"/>
      <c r="CN4" s="316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316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121"/>
      <c r="DQ4" s="305"/>
      <c r="DR4" s="297"/>
      <c r="DS4" s="298"/>
      <c r="DT4" s="298"/>
      <c r="DU4" s="311"/>
      <c r="DV4" s="314"/>
      <c r="DW4" s="308"/>
      <c r="DX4" s="305"/>
      <c r="DY4" s="305"/>
      <c r="DZ4" s="305"/>
      <c r="EA4" s="305"/>
      <c r="EB4" s="297"/>
      <c r="EC4" s="297"/>
      <c r="ED4" s="297"/>
      <c r="EE4" s="305"/>
      <c r="EF4" s="306"/>
      <c r="EG4" s="306"/>
      <c r="EH4" s="306"/>
      <c r="EI4" s="307"/>
      <c r="EJ4" s="307"/>
      <c r="EK4" s="297"/>
      <c r="EL4" s="119"/>
      <c r="EM4" s="300"/>
      <c r="EN4" s="301"/>
      <c r="EO4" s="295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68"/>
      <c r="FC4" s="259"/>
      <c r="FD4" s="259"/>
      <c r="FE4" s="259"/>
      <c r="FF4" s="259"/>
      <c r="FG4" s="259"/>
      <c r="FH4" s="259"/>
      <c r="FI4" s="259"/>
      <c r="FJ4" s="259"/>
      <c r="FK4" s="259"/>
      <c r="FL4" s="259"/>
      <c r="FM4" s="259"/>
      <c r="FN4" s="259"/>
      <c r="FO4" s="259"/>
      <c r="FP4" s="259"/>
      <c r="FQ4" s="259"/>
      <c r="FR4" s="259"/>
      <c r="FS4" s="259"/>
      <c r="FT4" s="259"/>
      <c r="FU4" s="259"/>
      <c r="FV4" s="259"/>
      <c r="FW4" s="259"/>
      <c r="FX4" s="259"/>
      <c r="FY4" s="259"/>
      <c r="FZ4" s="259"/>
      <c r="GA4" s="259"/>
      <c r="GB4" s="259"/>
      <c r="GC4" s="290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</row>
    <row r="5" spans="1:212" ht="12" customHeight="1" x14ac:dyDescent="0.25">
      <c r="A5" s="126">
        <v>1</v>
      </c>
      <c r="B5" s="62" t="s">
        <v>249</v>
      </c>
      <c r="C5" s="62" t="s">
        <v>249</v>
      </c>
      <c r="D5" s="127">
        <v>1544.17</v>
      </c>
      <c r="E5" s="127">
        <v>1279.77</v>
      </c>
      <c r="F5" s="127">
        <v>264.39999999999998</v>
      </c>
      <c r="G5" s="127">
        <v>217.8</v>
      </c>
      <c r="H5" s="127">
        <v>0</v>
      </c>
      <c r="I5" s="127">
        <v>0</v>
      </c>
      <c r="J5" s="127">
        <v>1</v>
      </c>
      <c r="K5" s="128">
        <v>1544.17</v>
      </c>
      <c r="L5" s="127"/>
      <c r="M5" s="126" t="s">
        <v>42</v>
      </c>
      <c r="N5" s="129">
        <v>7</v>
      </c>
      <c r="O5" s="129" t="s">
        <v>21</v>
      </c>
      <c r="P5" s="130">
        <v>37.01</v>
      </c>
      <c r="Q5" s="131">
        <v>31</v>
      </c>
      <c r="R5" s="130">
        <v>5.0999999999999996</v>
      </c>
      <c r="S5" s="130">
        <v>6.59</v>
      </c>
      <c r="T5" s="130">
        <v>8.98</v>
      </c>
      <c r="U5" s="130">
        <v>6.92</v>
      </c>
      <c r="V5" s="130">
        <v>3.15</v>
      </c>
      <c r="W5" s="130">
        <v>0</v>
      </c>
      <c r="X5" s="130">
        <v>0</v>
      </c>
      <c r="Y5" s="130">
        <v>0.26</v>
      </c>
      <c r="Z5" s="132">
        <v>40</v>
      </c>
      <c r="AA5" s="132">
        <v>40</v>
      </c>
      <c r="AB5" s="132">
        <v>2604.04</v>
      </c>
      <c r="AC5" s="130">
        <v>195.98199600000001</v>
      </c>
      <c r="AD5" s="132">
        <v>42.3</v>
      </c>
      <c r="AE5" s="132">
        <v>2604.04</v>
      </c>
      <c r="AF5" s="130">
        <v>7.85</v>
      </c>
      <c r="AG5" s="133">
        <v>0</v>
      </c>
      <c r="AH5" s="130">
        <v>6.73</v>
      </c>
      <c r="AI5" s="130">
        <v>10.67</v>
      </c>
      <c r="AJ5" s="130">
        <v>14</v>
      </c>
      <c r="AK5" s="131">
        <v>287215.62</v>
      </c>
      <c r="AL5" s="130">
        <v>47251.601999999999</v>
      </c>
      <c r="AM5" s="130">
        <v>61056.481799999994</v>
      </c>
      <c r="AN5" s="130">
        <v>83199.879600000015</v>
      </c>
      <c r="AO5" s="130">
        <v>64113.938399999999</v>
      </c>
      <c r="AP5" s="130">
        <v>29184.813000000002</v>
      </c>
      <c r="AQ5" s="130">
        <v>0</v>
      </c>
      <c r="AR5" s="130">
        <v>0</v>
      </c>
      <c r="AS5" s="130">
        <v>2408.9052000000001</v>
      </c>
      <c r="AU5" s="134">
        <v>33.17</v>
      </c>
      <c r="AV5" s="195">
        <v>13.89</v>
      </c>
      <c r="AW5" s="195"/>
      <c r="AX5" s="134">
        <v>5.9</v>
      </c>
      <c r="AY5" s="134">
        <v>1.53</v>
      </c>
      <c r="AZ5" s="134">
        <v>0.32</v>
      </c>
      <c r="BA5" s="134">
        <v>0.6</v>
      </c>
      <c r="BB5" s="134">
        <v>5.01</v>
      </c>
      <c r="BC5" s="134">
        <v>4.99</v>
      </c>
      <c r="BD5" s="134">
        <v>0</v>
      </c>
      <c r="BE5" s="134">
        <v>0</v>
      </c>
      <c r="BF5" s="134">
        <v>0</v>
      </c>
      <c r="BG5" s="135">
        <v>0.93</v>
      </c>
      <c r="BH5" s="134">
        <v>37.581610000000005</v>
      </c>
      <c r="BI5" s="195">
        <v>15.737370000000004</v>
      </c>
      <c r="BJ5" s="195">
        <v>0</v>
      </c>
      <c r="BK5" s="134">
        <v>6.6847000000000012</v>
      </c>
      <c r="BL5" s="134">
        <v>1.7334900000000002</v>
      </c>
      <c r="BM5" s="134">
        <v>0.36256000000000005</v>
      </c>
      <c r="BN5" s="134">
        <v>0.67980000000000007</v>
      </c>
      <c r="BO5" s="134">
        <v>5.6763300000000001</v>
      </c>
      <c r="BP5" s="134">
        <v>5.65367</v>
      </c>
      <c r="BQ5" s="134">
        <v>0</v>
      </c>
      <c r="BR5" s="134">
        <v>0</v>
      </c>
      <c r="BS5" s="134">
        <v>0</v>
      </c>
      <c r="BT5" s="135">
        <v>1.0536900000000002</v>
      </c>
      <c r="BU5" s="136">
        <v>682764.18493700027</v>
      </c>
      <c r="BV5" s="194">
        <v>285908.78892900009</v>
      </c>
      <c r="BW5" s="194">
        <v>0</v>
      </c>
      <c r="BX5" s="136">
        <v>121444.33799000001</v>
      </c>
      <c r="BY5" s="136">
        <v>31493.192733</v>
      </c>
      <c r="BZ5" s="136">
        <v>6586.8115520000001</v>
      </c>
      <c r="CA5" s="136">
        <v>12350.271660000002</v>
      </c>
      <c r="CB5" s="136">
        <v>103124.76836099999</v>
      </c>
      <c r="CC5" s="136">
        <v>102713.09263900001</v>
      </c>
      <c r="CD5" s="136">
        <v>0</v>
      </c>
      <c r="CE5" s="136">
        <v>0</v>
      </c>
      <c r="CF5" s="136">
        <v>0</v>
      </c>
      <c r="CG5" s="136">
        <v>19142.921073000005</v>
      </c>
      <c r="CH5" s="112">
        <v>1</v>
      </c>
      <c r="CJ5" s="137">
        <v>1317269.8299999998</v>
      </c>
      <c r="CK5" s="134">
        <v>545700.4</v>
      </c>
      <c r="CL5" s="134">
        <v>353831.35</v>
      </c>
      <c r="CM5" s="134">
        <v>671805.53413101216</v>
      </c>
      <c r="CN5" s="138">
        <v>60135.050915848362</v>
      </c>
      <c r="CO5" s="136">
        <v>0</v>
      </c>
      <c r="CP5" s="136">
        <v>0</v>
      </c>
      <c r="CQ5" s="136">
        <v>0</v>
      </c>
      <c r="CR5" s="136">
        <v>0</v>
      </c>
      <c r="CS5" s="136">
        <v>0</v>
      </c>
      <c r="CT5" s="136">
        <v>0</v>
      </c>
      <c r="CU5" s="136">
        <v>0</v>
      </c>
      <c r="CV5" s="136">
        <v>0</v>
      </c>
      <c r="CW5" s="136">
        <v>0</v>
      </c>
      <c r="CX5" s="136">
        <v>39518.567999999999</v>
      </c>
      <c r="CY5" s="136">
        <v>0</v>
      </c>
      <c r="CZ5" s="136">
        <v>0</v>
      </c>
      <c r="DA5" s="136">
        <v>0</v>
      </c>
      <c r="DB5" s="136">
        <v>0</v>
      </c>
      <c r="DC5" s="136">
        <v>20616.482915848363</v>
      </c>
      <c r="DD5" s="139">
        <v>274900.3349219251</v>
      </c>
      <c r="DE5" s="136">
        <v>0</v>
      </c>
      <c r="DF5" s="136">
        <v>12533.423216397783</v>
      </c>
      <c r="DG5" s="136">
        <v>0</v>
      </c>
      <c r="DH5" s="136">
        <v>15667.70536478686</v>
      </c>
      <c r="DI5" s="136">
        <v>2256.4459816461399</v>
      </c>
      <c r="DJ5" s="136">
        <v>27491.298145459536</v>
      </c>
      <c r="DK5" s="136">
        <v>13961.516327293108</v>
      </c>
      <c r="DL5" s="136">
        <v>0</v>
      </c>
      <c r="DM5" s="136">
        <v>0</v>
      </c>
      <c r="DN5" s="136">
        <v>199733.19692155757</v>
      </c>
      <c r="DO5" s="136">
        <v>3256.7489647841103</v>
      </c>
      <c r="DP5" s="136"/>
      <c r="DQ5" s="136">
        <v>100097.78530210546</v>
      </c>
      <c r="DR5" s="136">
        <v>60587.570736034642</v>
      </c>
      <c r="DS5" s="136">
        <v>9296.8870520648015</v>
      </c>
      <c r="DT5" s="136">
        <v>1452.4918663137453</v>
      </c>
      <c r="DU5" s="136">
        <v>11254.657788262835</v>
      </c>
      <c r="DV5" s="136">
        <v>17506.177859429434</v>
      </c>
      <c r="DW5" s="136"/>
      <c r="DX5" s="136">
        <v>94332.888353551447</v>
      </c>
      <c r="DY5" s="136">
        <v>82960.711702411572</v>
      </c>
      <c r="DZ5" s="136">
        <v>0</v>
      </c>
      <c r="EA5" s="139">
        <v>0</v>
      </c>
      <c r="EB5" s="136"/>
      <c r="EC5" s="136">
        <v>0</v>
      </c>
      <c r="ED5" s="113"/>
      <c r="EE5" s="138">
        <v>32111.821997624051</v>
      </c>
      <c r="EF5" s="136">
        <v>2581.1761833538471</v>
      </c>
      <c r="EG5" s="136">
        <v>28061.966685963933</v>
      </c>
      <c r="EH5" s="136">
        <v>1468.6791283062698</v>
      </c>
      <c r="EI5" s="136">
        <v>7638.438935932154</v>
      </c>
      <c r="EJ5" s="136">
        <v>19628.502001614135</v>
      </c>
      <c r="EK5" s="136">
        <v>19628.502001614135</v>
      </c>
      <c r="EL5" s="140"/>
      <c r="EM5" s="134">
        <v>0</v>
      </c>
      <c r="EN5" s="136">
        <v>1519135.64</v>
      </c>
      <c r="EO5" s="140">
        <f>P5</f>
        <v>37.01</v>
      </c>
      <c r="EP5" s="140">
        <f>$EO5*BI5/$BH5</f>
        <v>15.498007235453723</v>
      </c>
      <c r="EQ5" s="140">
        <f t="shared" ref="EQ5:FA5" si="0">$EO5*BJ5/$BH5</f>
        <v>0</v>
      </c>
      <c r="ER5" s="140">
        <f t="shared" si="0"/>
        <v>6.5830268314742231</v>
      </c>
      <c r="ES5" s="140">
        <f t="shared" si="0"/>
        <v>1.7071239071450104</v>
      </c>
      <c r="ET5" s="140">
        <f t="shared" si="0"/>
        <v>0.35704552306300869</v>
      </c>
      <c r="EU5" s="140">
        <f t="shared" si="0"/>
        <v>0.66946035574314133</v>
      </c>
      <c r="EV5" s="140">
        <f t="shared" si="0"/>
        <v>5.5899939704552297</v>
      </c>
      <c r="EW5" s="140">
        <f t="shared" si="0"/>
        <v>5.5676786252637909</v>
      </c>
      <c r="EX5" s="140">
        <f t="shared" si="0"/>
        <v>0</v>
      </c>
      <c r="EY5" s="140">
        <f t="shared" si="0"/>
        <v>0</v>
      </c>
      <c r="EZ5" s="140">
        <f t="shared" si="0"/>
        <v>0</v>
      </c>
      <c r="FA5" s="140">
        <f t="shared" si="0"/>
        <v>1.0376635514018693</v>
      </c>
      <c r="HD5" s="112">
        <v>2</v>
      </c>
    </row>
    <row r="6" spans="1:212" ht="12" customHeight="1" x14ac:dyDescent="0.25">
      <c r="A6" s="126">
        <v>2</v>
      </c>
      <c r="B6" s="62" t="s">
        <v>246</v>
      </c>
      <c r="C6" s="62" t="s">
        <v>246</v>
      </c>
      <c r="D6" s="127">
        <v>1102.18</v>
      </c>
      <c r="E6" s="127">
        <v>1102.18</v>
      </c>
      <c r="F6" s="127">
        <v>0</v>
      </c>
      <c r="G6" s="127">
        <v>139.9</v>
      </c>
      <c r="H6" s="127">
        <v>0</v>
      </c>
      <c r="I6" s="127">
        <v>0</v>
      </c>
      <c r="J6" s="127">
        <v>1</v>
      </c>
      <c r="K6" s="128">
        <v>1102.18</v>
      </c>
      <c r="L6" s="127"/>
      <c r="M6" s="126" t="s">
        <v>42</v>
      </c>
      <c r="N6" s="129">
        <v>7</v>
      </c>
      <c r="O6" s="129" t="s">
        <v>21</v>
      </c>
      <c r="P6" s="130">
        <v>37.01</v>
      </c>
      <c r="Q6" s="131">
        <v>31</v>
      </c>
      <c r="R6" s="130">
        <v>5.0999999999999996</v>
      </c>
      <c r="S6" s="130">
        <v>6.59</v>
      </c>
      <c r="T6" s="130">
        <v>8.98</v>
      </c>
      <c r="U6" s="130">
        <v>6.92</v>
      </c>
      <c r="V6" s="130">
        <v>3.15</v>
      </c>
      <c r="W6" s="130">
        <v>0</v>
      </c>
      <c r="X6" s="130">
        <v>0</v>
      </c>
      <c r="Y6" s="130">
        <v>0.26</v>
      </c>
      <c r="Z6" s="132">
        <v>40</v>
      </c>
      <c r="AA6" s="132">
        <v>40</v>
      </c>
      <c r="AB6" s="132">
        <v>2604.04</v>
      </c>
      <c r="AC6" s="130">
        <v>195.98199600000001</v>
      </c>
      <c r="AD6" s="132">
        <v>42.3</v>
      </c>
      <c r="AE6" s="132">
        <v>2604.04</v>
      </c>
      <c r="AF6" s="130">
        <v>7.85</v>
      </c>
      <c r="AG6" s="133">
        <v>0</v>
      </c>
      <c r="AH6" s="130">
        <v>6.73</v>
      </c>
      <c r="AI6" s="130">
        <v>10.67</v>
      </c>
      <c r="AJ6" s="130">
        <v>14</v>
      </c>
      <c r="AK6" s="131">
        <v>205005.48</v>
      </c>
      <c r="AL6" s="130">
        <v>33726.707999999999</v>
      </c>
      <c r="AM6" s="130">
        <v>43580.197200000002</v>
      </c>
      <c r="AN6" s="130">
        <v>59385.45840000001</v>
      </c>
      <c r="AO6" s="130">
        <v>45762.513600000006</v>
      </c>
      <c r="AP6" s="130">
        <v>20831.202000000001</v>
      </c>
      <c r="AQ6" s="130">
        <v>0</v>
      </c>
      <c r="AR6" s="130">
        <v>0</v>
      </c>
      <c r="AS6" s="130">
        <v>1719.4007999999999</v>
      </c>
      <c r="AU6" s="134">
        <v>33.17</v>
      </c>
      <c r="AV6" s="195">
        <v>13.89</v>
      </c>
      <c r="AW6" s="195"/>
      <c r="AX6" s="134">
        <v>5.9</v>
      </c>
      <c r="AY6" s="134">
        <v>1.53</v>
      </c>
      <c r="AZ6" s="134">
        <v>0.32</v>
      </c>
      <c r="BA6" s="134">
        <v>0.6</v>
      </c>
      <c r="BB6" s="134">
        <v>5.01</v>
      </c>
      <c r="BC6" s="134">
        <v>4.99</v>
      </c>
      <c r="BD6" s="134">
        <v>0</v>
      </c>
      <c r="BE6" s="134">
        <v>0</v>
      </c>
      <c r="BF6" s="134">
        <v>0</v>
      </c>
      <c r="BG6" s="135">
        <v>0.93</v>
      </c>
      <c r="BH6" s="134">
        <v>37.581610000000005</v>
      </c>
      <c r="BI6" s="195">
        <v>15.737370000000004</v>
      </c>
      <c r="BJ6" s="195">
        <v>0</v>
      </c>
      <c r="BK6" s="134">
        <v>6.6847000000000012</v>
      </c>
      <c r="BL6" s="134">
        <v>1.7334900000000002</v>
      </c>
      <c r="BM6" s="134">
        <v>0.36256000000000005</v>
      </c>
      <c r="BN6" s="134">
        <v>0.67980000000000007</v>
      </c>
      <c r="BO6" s="134">
        <v>5.6763300000000001</v>
      </c>
      <c r="BP6" s="134">
        <v>5.65367</v>
      </c>
      <c r="BQ6" s="134">
        <v>0</v>
      </c>
      <c r="BR6" s="134">
        <v>0</v>
      </c>
      <c r="BS6" s="134">
        <v>0</v>
      </c>
      <c r="BT6" s="135">
        <v>1.0536900000000002</v>
      </c>
      <c r="BU6" s="136">
        <v>487335.61029800004</v>
      </c>
      <c r="BV6" s="194">
        <v>204072.70506600005</v>
      </c>
      <c r="BW6" s="194">
        <v>0</v>
      </c>
      <c r="BX6" s="136">
        <v>86683.150460000004</v>
      </c>
      <c r="BY6" s="136">
        <v>22478.850882000002</v>
      </c>
      <c r="BZ6" s="136">
        <v>4701.4590080000007</v>
      </c>
      <c r="CA6" s="136">
        <v>8815.2356400000026</v>
      </c>
      <c r="CB6" s="136">
        <v>73607.217594000002</v>
      </c>
      <c r="CC6" s="136">
        <v>73313.37640600001</v>
      </c>
      <c r="CD6" s="136">
        <v>0</v>
      </c>
      <c r="CE6" s="136">
        <v>0</v>
      </c>
      <c r="CF6" s="136">
        <v>0</v>
      </c>
      <c r="CG6" s="136">
        <v>13663.615242000003</v>
      </c>
      <c r="CH6" s="112">
        <v>1</v>
      </c>
      <c r="CJ6" s="137">
        <v>793551.57</v>
      </c>
      <c r="CK6" s="134">
        <v>455641.11999999994</v>
      </c>
      <c r="CL6" s="134">
        <v>359791.30000000005</v>
      </c>
      <c r="CM6" s="134">
        <v>481628.04214781988</v>
      </c>
      <c r="CN6" s="138">
        <v>39587.329359221942</v>
      </c>
      <c r="CO6" s="136">
        <v>0</v>
      </c>
      <c r="CP6" s="136">
        <v>10253.063999999998</v>
      </c>
      <c r="CQ6" s="136">
        <v>0</v>
      </c>
      <c r="CR6" s="136">
        <v>0</v>
      </c>
      <c r="CS6" s="136">
        <v>0</v>
      </c>
      <c r="CT6" s="136">
        <v>0</v>
      </c>
      <c r="CU6" s="136">
        <v>0</v>
      </c>
      <c r="CV6" s="136">
        <v>0</v>
      </c>
      <c r="CW6" s="136">
        <v>0</v>
      </c>
      <c r="CX6" s="136">
        <v>14618.867999999999</v>
      </c>
      <c r="CY6" s="136">
        <v>0</v>
      </c>
      <c r="CZ6" s="136">
        <v>0</v>
      </c>
      <c r="DA6" s="136">
        <v>0</v>
      </c>
      <c r="DB6" s="136">
        <v>0</v>
      </c>
      <c r="DC6" s="136">
        <v>14715.397359221944</v>
      </c>
      <c r="DD6" s="139">
        <v>196215.21668226129</v>
      </c>
      <c r="DE6" s="136">
        <v>0</v>
      </c>
      <c r="DF6" s="136">
        <v>8945.963462992615</v>
      </c>
      <c r="DG6" s="136">
        <v>0</v>
      </c>
      <c r="DH6" s="136">
        <v>11183.115524172068</v>
      </c>
      <c r="DI6" s="136">
        <v>1610.5802029897886</v>
      </c>
      <c r="DJ6" s="136">
        <v>19622.424337969642</v>
      </c>
      <c r="DK6" s="136">
        <v>9965.2914288037682</v>
      </c>
      <c r="DL6" s="136">
        <v>0</v>
      </c>
      <c r="DM6" s="136">
        <v>0</v>
      </c>
      <c r="DN6" s="136">
        <v>142563.2767007534</v>
      </c>
      <c r="DO6" s="136">
        <v>2324.5650245800334</v>
      </c>
      <c r="DP6" s="136"/>
      <c r="DQ6" s="136">
        <v>71446.652249606312</v>
      </c>
      <c r="DR6" s="136">
        <v>43245.503224284017</v>
      </c>
      <c r="DS6" s="136">
        <v>6635.8256999195573</v>
      </c>
      <c r="DT6" s="136">
        <v>1036.7430303746892</v>
      </c>
      <c r="DU6" s="136">
        <v>8033.2209025350385</v>
      </c>
      <c r="DV6" s="136">
        <v>12495.359392493008</v>
      </c>
      <c r="DW6" s="136"/>
      <c r="DX6" s="136">
        <v>67331.850045990606</v>
      </c>
      <c r="DY6" s="136">
        <v>59214.747873721142</v>
      </c>
      <c r="DZ6" s="136">
        <v>0</v>
      </c>
      <c r="EA6" s="139">
        <v>0</v>
      </c>
      <c r="EB6" s="136"/>
      <c r="EC6" s="136">
        <v>0</v>
      </c>
      <c r="ED6" s="113"/>
      <c r="EE6" s="138">
        <v>22920.409002468165</v>
      </c>
      <c r="EF6" s="136">
        <v>1842.3624120200125</v>
      </c>
      <c r="EG6" s="136">
        <v>20029.749601362364</v>
      </c>
      <c r="EH6" s="136">
        <v>1048.2969890857901</v>
      </c>
      <c r="EI6" s="136">
        <v>5452.0775733278724</v>
      </c>
      <c r="EJ6" s="136">
        <v>19459.759361222576</v>
      </c>
      <c r="EK6" s="136">
        <v>19459.759361222576</v>
      </c>
      <c r="EL6" s="140"/>
      <c r="EM6" s="134">
        <v>0</v>
      </c>
      <c r="EN6" s="136">
        <v>889401.39</v>
      </c>
      <c r="EO6" s="140">
        <f t="shared" ref="EO6:EO69" si="1">P6</f>
        <v>37.01</v>
      </c>
      <c r="EP6" s="140">
        <f t="shared" ref="EP6:EP69" si="2">$EO6*BI6/$BH6</f>
        <v>15.498007235453723</v>
      </c>
      <c r="EQ6" s="140">
        <f t="shared" ref="EQ6:EQ69" si="3">$EO6*BJ6/$BH6</f>
        <v>0</v>
      </c>
      <c r="ER6" s="140">
        <f t="shared" ref="ER6:ER69" si="4">$EO6*BK6/$BH6</f>
        <v>6.5830268314742231</v>
      </c>
      <c r="ES6" s="140">
        <f t="shared" ref="ES6:ES69" si="5">$EO6*BL6/$BH6</f>
        <v>1.7071239071450104</v>
      </c>
      <c r="ET6" s="140">
        <f t="shared" ref="ET6:ET69" si="6">$EO6*BM6/$BH6</f>
        <v>0.35704552306300869</v>
      </c>
      <c r="EU6" s="140">
        <f t="shared" ref="EU6:EU69" si="7">$EO6*BN6/$BH6</f>
        <v>0.66946035574314133</v>
      </c>
      <c r="EV6" s="140">
        <f t="shared" ref="EV6:EV69" si="8">$EO6*BO6/$BH6</f>
        <v>5.5899939704552297</v>
      </c>
      <c r="EW6" s="140">
        <f t="shared" ref="EW6:EW69" si="9">$EO6*BP6/$BH6</f>
        <v>5.5676786252637909</v>
      </c>
      <c r="EX6" s="140">
        <f t="shared" ref="EX6:EX69" si="10">$EO6*BQ6/$BH6</f>
        <v>0</v>
      </c>
      <c r="EY6" s="140">
        <f t="shared" ref="EY6:EY69" si="11">$EO6*BR6/$BH6</f>
        <v>0</v>
      </c>
      <c r="EZ6" s="140">
        <f t="shared" ref="EZ6:EZ69" si="12">$EO6*BS6/$BH6</f>
        <v>0</v>
      </c>
      <c r="FA6" s="140">
        <f t="shared" ref="FA6:FA69" si="13">$EO6*BT6/$BH6</f>
        <v>1.0376635514018693</v>
      </c>
      <c r="HD6" s="112">
        <v>2</v>
      </c>
    </row>
    <row r="7" spans="1:212" ht="12" customHeight="1" x14ac:dyDescent="0.25">
      <c r="A7" s="126">
        <v>3</v>
      </c>
      <c r="B7" s="62" t="s">
        <v>245</v>
      </c>
      <c r="C7" s="62" t="s">
        <v>245</v>
      </c>
      <c r="D7" s="127">
        <v>1647.35</v>
      </c>
      <c r="E7" s="127">
        <v>1311.85</v>
      </c>
      <c r="F7" s="127">
        <v>335.5</v>
      </c>
      <c r="G7" s="127">
        <v>230.1</v>
      </c>
      <c r="H7" s="127">
        <v>0</v>
      </c>
      <c r="I7" s="127">
        <v>0</v>
      </c>
      <c r="J7" s="127">
        <v>1</v>
      </c>
      <c r="K7" s="128">
        <v>1647.35</v>
      </c>
      <c r="L7" s="127"/>
      <c r="M7" s="126" t="s">
        <v>42</v>
      </c>
      <c r="N7" s="129">
        <v>7</v>
      </c>
      <c r="O7" s="129" t="s">
        <v>21</v>
      </c>
      <c r="P7" s="130">
        <v>37.01</v>
      </c>
      <c r="Q7" s="131">
        <v>31</v>
      </c>
      <c r="R7" s="130">
        <v>5.0999999999999996</v>
      </c>
      <c r="S7" s="130">
        <v>6.59</v>
      </c>
      <c r="T7" s="130">
        <v>8.98</v>
      </c>
      <c r="U7" s="130">
        <v>6.92</v>
      </c>
      <c r="V7" s="130">
        <v>3.15</v>
      </c>
      <c r="W7" s="130">
        <v>0</v>
      </c>
      <c r="X7" s="130">
        <v>0</v>
      </c>
      <c r="Y7" s="130">
        <v>0.26</v>
      </c>
      <c r="Z7" s="132">
        <v>40</v>
      </c>
      <c r="AA7" s="132">
        <v>40</v>
      </c>
      <c r="AB7" s="132">
        <v>2604.04</v>
      </c>
      <c r="AC7" s="130">
        <v>195.98199600000001</v>
      </c>
      <c r="AD7" s="132">
        <v>42.3</v>
      </c>
      <c r="AE7" s="132">
        <v>2604.04</v>
      </c>
      <c r="AF7" s="130">
        <v>7.85</v>
      </c>
      <c r="AG7" s="133">
        <v>0</v>
      </c>
      <c r="AH7" s="130">
        <v>6.73</v>
      </c>
      <c r="AI7" s="130">
        <v>10.67</v>
      </c>
      <c r="AJ7" s="130">
        <v>14</v>
      </c>
      <c r="AK7" s="131">
        <v>306407.09999999998</v>
      </c>
      <c r="AL7" s="130">
        <v>50408.909999999989</v>
      </c>
      <c r="AM7" s="130">
        <v>65136.21899999999</v>
      </c>
      <c r="AN7" s="130">
        <v>88759.217999999993</v>
      </c>
      <c r="AO7" s="130">
        <v>68397.971999999994</v>
      </c>
      <c r="AP7" s="130">
        <v>31134.914999999994</v>
      </c>
      <c r="AQ7" s="130">
        <v>0</v>
      </c>
      <c r="AR7" s="130">
        <v>0</v>
      </c>
      <c r="AS7" s="130">
        <v>2569.866</v>
      </c>
      <c r="AU7" s="134">
        <v>33.17</v>
      </c>
      <c r="AV7" s="195">
        <v>13.89</v>
      </c>
      <c r="AW7" s="195"/>
      <c r="AX7" s="134">
        <v>5.9</v>
      </c>
      <c r="AY7" s="134">
        <v>1.53</v>
      </c>
      <c r="AZ7" s="134">
        <v>0.32</v>
      </c>
      <c r="BA7" s="134">
        <v>0.6</v>
      </c>
      <c r="BB7" s="134">
        <v>5.01</v>
      </c>
      <c r="BC7" s="134">
        <v>4.99</v>
      </c>
      <c r="BD7" s="134">
        <v>0</v>
      </c>
      <c r="BE7" s="134">
        <v>0</v>
      </c>
      <c r="BF7" s="134">
        <v>0</v>
      </c>
      <c r="BG7" s="135">
        <v>0.93</v>
      </c>
      <c r="BH7" s="134">
        <v>37.581610000000005</v>
      </c>
      <c r="BI7" s="195">
        <v>15.737370000000004</v>
      </c>
      <c r="BJ7" s="195">
        <v>0</v>
      </c>
      <c r="BK7" s="134">
        <v>6.6847000000000012</v>
      </c>
      <c r="BL7" s="134">
        <v>1.7334900000000002</v>
      </c>
      <c r="BM7" s="134">
        <v>0.36256000000000005</v>
      </c>
      <c r="BN7" s="134">
        <v>0.67980000000000007</v>
      </c>
      <c r="BO7" s="134">
        <v>5.6763300000000001</v>
      </c>
      <c r="BP7" s="134">
        <v>5.65367</v>
      </c>
      <c r="BQ7" s="134">
        <v>0</v>
      </c>
      <c r="BR7" s="134">
        <v>0</v>
      </c>
      <c r="BS7" s="134">
        <v>0</v>
      </c>
      <c r="BT7" s="135">
        <v>1.0536900000000002</v>
      </c>
      <c r="BU7" s="136">
        <v>728385.85133500001</v>
      </c>
      <c r="BV7" s="194">
        <v>305012.94769500004</v>
      </c>
      <c r="BW7" s="194">
        <v>0</v>
      </c>
      <c r="BX7" s="136">
        <v>129559.13545</v>
      </c>
      <c r="BY7" s="136">
        <v>33597.538515</v>
      </c>
      <c r="BZ7" s="136">
        <v>7026.9361599999993</v>
      </c>
      <c r="CA7" s="136">
        <v>13175.505300000001</v>
      </c>
      <c r="CB7" s="136">
        <v>110015.46925499999</v>
      </c>
      <c r="CC7" s="136">
        <v>109576.285745</v>
      </c>
      <c r="CD7" s="136">
        <v>0</v>
      </c>
      <c r="CE7" s="136">
        <v>0</v>
      </c>
      <c r="CF7" s="136">
        <v>0</v>
      </c>
      <c r="CG7" s="136">
        <v>20422.033215000003</v>
      </c>
      <c r="CH7" s="112">
        <v>1</v>
      </c>
      <c r="CJ7" s="137">
        <v>118528.17</v>
      </c>
      <c r="CK7" s="134">
        <v>542318.92000000004</v>
      </c>
      <c r="CL7" s="134">
        <v>531669.66</v>
      </c>
      <c r="CM7" s="134">
        <v>708108.59346282016</v>
      </c>
      <c r="CN7" s="138">
        <v>47155.525086604968</v>
      </c>
      <c r="CO7" s="136">
        <v>0</v>
      </c>
      <c r="CP7" s="136">
        <v>0</v>
      </c>
      <c r="CQ7" s="136">
        <v>0</v>
      </c>
      <c r="CR7" s="136">
        <v>0</v>
      </c>
      <c r="CS7" s="136">
        <v>0</v>
      </c>
      <c r="CT7" s="136">
        <v>0</v>
      </c>
      <c r="CU7" s="136">
        <v>0</v>
      </c>
      <c r="CV7" s="136">
        <v>0</v>
      </c>
      <c r="CW7" s="136">
        <v>0</v>
      </c>
      <c r="CX7" s="136">
        <v>25161.467999999997</v>
      </c>
      <c r="CY7" s="136">
        <v>0</v>
      </c>
      <c r="CZ7" s="136">
        <v>0</v>
      </c>
      <c r="DA7" s="136">
        <v>0</v>
      </c>
      <c r="DB7" s="136">
        <v>0</v>
      </c>
      <c r="DC7" s="136">
        <v>21994.057086604971</v>
      </c>
      <c r="DD7" s="139">
        <v>293268.91905271664</v>
      </c>
      <c r="DE7" s="136">
        <v>0</v>
      </c>
      <c r="DF7" s="136">
        <v>13370.894872671328</v>
      </c>
      <c r="DG7" s="136">
        <v>0</v>
      </c>
      <c r="DH7" s="136">
        <v>16714.606832590733</v>
      </c>
      <c r="DI7" s="136">
        <v>2407.2195987907858</v>
      </c>
      <c r="DJ7" s="136">
        <v>29328.241061491124</v>
      </c>
      <c r="DK7" s="136">
        <v>14894.411834037894</v>
      </c>
      <c r="DL7" s="136">
        <v>0</v>
      </c>
      <c r="DM7" s="136">
        <v>0</v>
      </c>
      <c r="DN7" s="136">
        <v>213079.18295830637</v>
      </c>
      <c r="DO7" s="136">
        <v>3474.3618948283565</v>
      </c>
      <c r="DP7" s="136"/>
      <c r="DQ7" s="136">
        <v>106786.22600971613</v>
      </c>
      <c r="DR7" s="136">
        <v>64635.975735836502</v>
      </c>
      <c r="DS7" s="136">
        <v>9918.0963787788569</v>
      </c>
      <c r="DT7" s="136">
        <v>1549.5460188787167</v>
      </c>
      <c r="DU7" s="136">
        <v>12006.683530631199</v>
      </c>
      <c r="DV7" s="136">
        <v>18675.92434559088</v>
      </c>
      <c r="DW7" s="136"/>
      <c r="DX7" s="136">
        <v>100636.12402081568</v>
      </c>
      <c r="DY7" s="136">
        <v>88504.069126435352</v>
      </c>
      <c r="DZ7" s="136">
        <v>0</v>
      </c>
      <c r="EA7" s="139">
        <v>0</v>
      </c>
      <c r="EB7" s="136"/>
      <c r="EC7" s="136">
        <v>0</v>
      </c>
      <c r="ED7" s="113"/>
      <c r="EE7" s="138">
        <v>34257.504010430173</v>
      </c>
      <c r="EF7" s="136">
        <v>2753.6479698789376</v>
      </c>
      <c r="EG7" s="136">
        <v>29937.041141922633</v>
      </c>
      <c r="EH7" s="136">
        <v>1566.8148986286051</v>
      </c>
      <c r="EI7" s="136">
        <v>8148.8323054507155</v>
      </c>
      <c r="EJ7" s="136">
        <v>29351.39385065054</v>
      </c>
      <c r="EK7" s="136">
        <v>29351.39385065054</v>
      </c>
      <c r="EL7" s="140"/>
      <c r="EM7" s="134">
        <v>0</v>
      </c>
      <c r="EN7" s="136">
        <v>131579.75</v>
      </c>
      <c r="EO7" s="140">
        <f t="shared" si="1"/>
        <v>37.01</v>
      </c>
      <c r="EP7" s="140">
        <f t="shared" si="2"/>
        <v>15.498007235453723</v>
      </c>
      <c r="EQ7" s="140">
        <f t="shared" si="3"/>
        <v>0</v>
      </c>
      <c r="ER7" s="140">
        <f t="shared" si="4"/>
        <v>6.5830268314742231</v>
      </c>
      <c r="ES7" s="140">
        <f t="shared" si="5"/>
        <v>1.7071239071450104</v>
      </c>
      <c r="ET7" s="140">
        <f t="shared" si="6"/>
        <v>0.35704552306300869</v>
      </c>
      <c r="EU7" s="140">
        <f t="shared" si="7"/>
        <v>0.66946035574314133</v>
      </c>
      <c r="EV7" s="140">
        <f t="shared" si="8"/>
        <v>5.5899939704552297</v>
      </c>
      <c r="EW7" s="140">
        <f t="shared" si="9"/>
        <v>5.5676786252637909</v>
      </c>
      <c r="EX7" s="140">
        <f t="shared" si="10"/>
        <v>0</v>
      </c>
      <c r="EY7" s="140">
        <f t="shared" si="11"/>
        <v>0</v>
      </c>
      <c r="EZ7" s="140">
        <f t="shared" si="12"/>
        <v>0</v>
      </c>
      <c r="FA7" s="140">
        <f t="shared" si="13"/>
        <v>1.0376635514018693</v>
      </c>
      <c r="HD7" s="112">
        <v>2</v>
      </c>
    </row>
    <row r="8" spans="1:212" ht="12" customHeight="1" x14ac:dyDescent="0.25">
      <c r="A8" s="126">
        <v>4</v>
      </c>
      <c r="B8" s="62" t="s">
        <v>243</v>
      </c>
      <c r="C8" s="62" t="s">
        <v>243</v>
      </c>
      <c r="D8" s="127">
        <v>2262.31</v>
      </c>
      <c r="E8" s="141">
        <v>2262.31</v>
      </c>
      <c r="F8" s="141">
        <v>0</v>
      </c>
      <c r="G8" s="141">
        <v>484.5</v>
      </c>
      <c r="H8" s="127">
        <v>1</v>
      </c>
      <c r="I8" s="127">
        <v>0</v>
      </c>
      <c r="J8" s="127">
        <v>1</v>
      </c>
      <c r="K8" s="128">
        <v>2262.31</v>
      </c>
      <c r="L8" s="127"/>
      <c r="M8" s="126" t="s">
        <v>42</v>
      </c>
      <c r="N8" s="129">
        <v>3</v>
      </c>
      <c r="O8" s="129" t="s">
        <v>21</v>
      </c>
      <c r="P8" s="130">
        <v>53.96</v>
      </c>
      <c r="Q8" s="131">
        <v>45.06</v>
      </c>
      <c r="R8" s="130">
        <v>5.0999999999999996</v>
      </c>
      <c r="S8" s="130">
        <v>8.6300000000000008</v>
      </c>
      <c r="T8" s="130">
        <v>13.43</v>
      </c>
      <c r="U8" s="130">
        <v>6.91</v>
      </c>
      <c r="V8" s="130">
        <v>3.15</v>
      </c>
      <c r="W8" s="130">
        <v>1.81</v>
      </c>
      <c r="X8" s="130">
        <v>5.77</v>
      </c>
      <c r="Y8" s="130">
        <v>0.26</v>
      </c>
      <c r="Z8" s="132">
        <v>40</v>
      </c>
      <c r="AA8" s="132">
        <v>40</v>
      </c>
      <c r="AB8" s="132">
        <v>2604.04</v>
      </c>
      <c r="AC8" s="130">
        <v>195.98199600000001</v>
      </c>
      <c r="AD8" s="132">
        <v>42.3</v>
      </c>
      <c r="AE8" s="132">
        <v>2604.04</v>
      </c>
      <c r="AF8" s="130">
        <v>7.85</v>
      </c>
      <c r="AG8" s="133">
        <v>0</v>
      </c>
      <c r="AH8" s="130">
        <v>6.73</v>
      </c>
      <c r="AI8" s="130">
        <v>10.67</v>
      </c>
      <c r="AJ8" s="130">
        <v>14</v>
      </c>
      <c r="AK8" s="131">
        <v>611638.13160000008</v>
      </c>
      <c r="AL8" s="130">
        <v>69226.685999999987</v>
      </c>
      <c r="AM8" s="130">
        <v>117142.4118</v>
      </c>
      <c r="AN8" s="130">
        <v>182296.93979999999</v>
      </c>
      <c r="AO8" s="130">
        <v>93795.372600000002</v>
      </c>
      <c r="AP8" s="130">
        <v>42757.659</v>
      </c>
      <c r="AQ8" s="130">
        <v>24568.686600000001</v>
      </c>
      <c r="AR8" s="130">
        <v>78321.172200000001</v>
      </c>
      <c r="AS8" s="130">
        <v>3529.2035999999998</v>
      </c>
      <c r="AU8" s="134">
        <v>48.44</v>
      </c>
      <c r="AV8" s="195">
        <v>18.489999999999998</v>
      </c>
      <c r="AW8" s="195"/>
      <c r="AX8" s="134">
        <v>6.67</v>
      </c>
      <c r="AY8" s="134">
        <v>1.53</v>
      </c>
      <c r="AZ8" s="134">
        <v>0.32</v>
      </c>
      <c r="BA8" s="134">
        <v>0.87</v>
      </c>
      <c r="BB8" s="134">
        <v>5.01</v>
      </c>
      <c r="BC8" s="134">
        <v>4.99</v>
      </c>
      <c r="BD8" s="134">
        <v>2.7</v>
      </c>
      <c r="BE8" s="134">
        <v>6.46</v>
      </c>
      <c r="BF8" s="134">
        <v>0.47</v>
      </c>
      <c r="BG8" s="135">
        <v>0.93</v>
      </c>
      <c r="BH8" s="134">
        <v>54.88252</v>
      </c>
      <c r="BI8" s="195">
        <v>20.949169999999999</v>
      </c>
      <c r="BJ8" s="195">
        <v>0</v>
      </c>
      <c r="BK8" s="134">
        <v>7.5571100000000007</v>
      </c>
      <c r="BL8" s="134">
        <v>1.7334900000000002</v>
      </c>
      <c r="BM8" s="134">
        <v>0.36256000000000005</v>
      </c>
      <c r="BN8" s="134">
        <v>0.98571000000000009</v>
      </c>
      <c r="BO8" s="134">
        <v>5.6763300000000001</v>
      </c>
      <c r="BP8" s="134">
        <v>5.65367</v>
      </c>
      <c r="BQ8" s="134">
        <v>3.0591000000000004</v>
      </c>
      <c r="BR8" s="134">
        <v>7.3191800000000002</v>
      </c>
      <c r="BS8" s="134">
        <v>0.53250999999999993</v>
      </c>
      <c r="BT8" s="135">
        <v>1.05369</v>
      </c>
      <c r="BU8" s="136">
        <v>1460785.3310119999</v>
      </c>
      <c r="BV8" s="194">
        <v>557595.39162699995</v>
      </c>
      <c r="BW8" s="194">
        <v>0</v>
      </c>
      <c r="BX8" s="136">
        <v>201144.47064099999</v>
      </c>
      <c r="BY8" s="136">
        <v>46139.586218999997</v>
      </c>
      <c r="BZ8" s="136">
        <v>9650.1095359999999</v>
      </c>
      <c r="CA8" s="136">
        <v>26236.235301000001</v>
      </c>
      <c r="CB8" s="136">
        <v>151084.52742299999</v>
      </c>
      <c r="CC8" s="136">
        <v>150481.39557699999</v>
      </c>
      <c r="CD8" s="136">
        <v>81422.799210000012</v>
      </c>
      <c r="CE8" s="136">
        <v>194811.586258</v>
      </c>
      <c r="CF8" s="136">
        <v>14173.598380999996</v>
      </c>
      <c r="CG8" s="136">
        <v>28045.630838999998</v>
      </c>
      <c r="CH8" s="112">
        <v>1</v>
      </c>
      <c r="CJ8" s="137">
        <v>111791.41</v>
      </c>
      <c r="CK8" s="134">
        <v>1365168.4799999997</v>
      </c>
      <c r="CL8" s="134">
        <v>1349429.24</v>
      </c>
      <c r="CM8" s="134">
        <v>1121289.3688659118</v>
      </c>
      <c r="CN8" s="138">
        <v>53204.307272769773</v>
      </c>
      <c r="CO8" s="136">
        <v>0</v>
      </c>
      <c r="CP8" s="136">
        <v>0</v>
      </c>
      <c r="CQ8" s="136">
        <v>0</v>
      </c>
      <c r="CR8" s="136">
        <v>0</v>
      </c>
      <c r="CS8" s="136">
        <v>18857.135999999999</v>
      </c>
      <c r="CT8" s="136">
        <v>0</v>
      </c>
      <c r="CU8" s="136">
        <v>0</v>
      </c>
      <c r="CV8" s="136">
        <v>0</v>
      </c>
      <c r="CW8" s="136">
        <v>0</v>
      </c>
      <c r="CX8" s="136">
        <v>4142.6759999999995</v>
      </c>
      <c r="CY8" s="136">
        <v>0</v>
      </c>
      <c r="CZ8" s="136">
        <v>0</v>
      </c>
      <c r="DA8" s="136">
        <v>0</v>
      </c>
      <c r="DB8" s="136">
        <v>0</v>
      </c>
      <c r="DC8" s="136">
        <v>30204.495272769778</v>
      </c>
      <c r="DD8" s="139">
        <v>402746.96224976552</v>
      </c>
      <c r="DE8" s="136">
        <v>0</v>
      </c>
      <c r="DF8" s="136">
        <v>18362.284383642258</v>
      </c>
      <c r="DG8" s="136">
        <v>0</v>
      </c>
      <c r="DH8" s="136">
        <v>22954.212634496824</v>
      </c>
      <c r="DI8" s="136">
        <v>3305.840878101425</v>
      </c>
      <c r="DJ8" s="136">
        <v>40276.549024689346</v>
      </c>
      <c r="DK8" s="136">
        <v>20454.534152585831</v>
      </c>
      <c r="DL8" s="136">
        <v>0</v>
      </c>
      <c r="DM8" s="136">
        <v>0</v>
      </c>
      <c r="DN8" s="136">
        <v>292622.19103311741</v>
      </c>
      <c r="DO8" s="136">
        <v>4771.3501431323884</v>
      </c>
      <c r="DP8" s="136"/>
      <c r="DQ8" s="136">
        <v>146649.79935292498</v>
      </c>
      <c r="DR8" s="136">
        <v>88764.752036264472</v>
      </c>
      <c r="DS8" s="136">
        <v>13620.547314581116</v>
      </c>
      <c r="DT8" s="136">
        <v>2127.9955406984004</v>
      </c>
      <c r="DU8" s="136">
        <v>16488.809432228896</v>
      </c>
      <c r="DV8" s="136">
        <v>25647.695029152095</v>
      </c>
      <c r="DW8" s="136"/>
      <c r="DX8" s="136">
        <v>138203.84844358001</v>
      </c>
      <c r="DY8" s="136">
        <v>121542.86619444925</v>
      </c>
      <c r="DZ8" s="136">
        <v>22489.04331400416</v>
      </c>
      <c r="EA8" s="139">
        <v>99952.259646670514</v>
      </c>
      <c r="EB8" s="136"/>
      <c r="EC8" s="136">
        <v>99952.259646670514</v>
      </c>
      <c r="ED8" s="136"/>
      <c r="EE8" s="138">
        <v>47045.91853451683</v>
      </c>
      <c r="EF8" s="136">
        <v>3781.5918528162319</v>
      </c>
      <c r="EG8" s="136">
        <v>41112.615743942093</v>
      </c>
      <c r="EH8" s="136">
        <v>2151.7109377585093</v>
      </c>
      <c r="EI8" s="136">
        <v>11190.812403523361</v>
      </c>
      <c r="EJ8" s="136">
        <v>78263.551453707609</v>
      </c>
      <c r="EK8" s="136">
        <v>78263.551453707609</v>
      </c>
      <c r="EL8" s="140"/>
      <c r="EM8" s="134">
        <v>1119.5731053193761</v>
      </c>
      <c r="EN8" s="136">
        <v>128046.63</v>
      </c>
      <c r="EO8" s="140">
        <f t="shared" si="1"/>
        <v>53.96</v>
      </c>
      <c r="EP8" s="140">
        <f t="shared" si="2"/>
        <v>20.597035507844755</v>
      </c>
      <c r="EQ8" s="140">
        <f t="shared" si="3"/>
        <v>0</v>
      </c>
      <c r="ER8" s="140">
        <f t="shared" si="4"/>
        <v>7.4300825763831551</v>
      </c>
      <c r="ES8" s="140">
        <f t="shared" si="5"/>
        <v>1.7043517753922381</v>
      </c>
      <c r="ET8" s="140">
        <f t="shared" si="6"/>
        <v>0.35646573080099098</v>
      </c>
      <c r="EU8" s="140">
        <f t="shared" si="7"/>
        <v>0.96914120561519412</v>
      </c>
      <c r="EV8" s="140">
        <f t="shared" si="8"/>
        <v>5.5809165978530135</v>
      </c>
      <c r="EW8" s="140">
        <f t="shared" si="9"/>
        <v>5.5586374896779525</v>
      </c>
      <c r="EX8" s="140">
        <f t="shared" si="10"/>
        <v>3.0076796036333611</v>
      </c>
      <c r="EY8" s="140">
        <f t="shared" si="11"/>
        <v>7.1961519405450041</v>
      </c>
      <c r="EZ8" s="140">
        <f t="shared" si="12"/>
        <v>0.52355904211395532</v>
      </c>
      <c r="FA8" s="140">
        <f t="shared" si="13"/>
        <v>1.0359785301403799</v>
      </c>
      <c r="HD8" s="112">
        <v>2</v>
      </c>
    </row>
    <row r="9" spans="1:212" ht="12" customHeight="1" x14ac:dyDescent="0.25">
      <c r="A9" s="126">
        <v>5</v>
      </c>
      <c r="B9" s="62" t="s">
        <v>242</v>
      </c>
      <c r="C9" s="62" t="s">
        <v>242</v>
      </c>
      <c r="D9" s="127">
        <v>2252</v>
      </c>
      <c r="E9" s="141">
        <v>2252</v>
      </c>
      <c r="F9" s="141">
        <v>0</v>
      </c>
      <c r="G9" s="141">
        <v>485.9</v>
      </c>
      <c r="H9" s="127">
        <v>1</v>
      </c>
      <c r="I9" s="127">
        <v>0</v>
      </c>
      <c r="J9" s="127">
        <v>1</v>
      </c>
      <c r="K9" s="128">
        <v>2252</v>
      </c>
      <c r="L9" s="127"/>
      <c r="M9" s="126" t="s">
        <v>42</v>
      </c>
      <c r="N9" s="129">
        <v>3</v>
      </c>
      <c r="O9" s="129" t="s">
        <v>21</v>
      </c>
      <c r="P9" s="130">
        <v>53.96</v>
      </c>
      <c r="Q9" s="131">
        <v>45.06</v>
      </c>
      <c r="R9" s="130">
        <v>5.0999999999999996</v>
      </c>
      <c r="S9" s="130">
        <v>8.6300000000000008</v>
      </c>
      <c r="T9" s="130">
        <v>13.43</v>
      </c>
      <c r="U9" s="130">
        <v>6.91</v>
      </c>
      <c r="V9" s="130">
        <v>3.15</v>
      </c>
      <c r="W9" s="130">
        <v>1.81</v>
      </c>
      <c r="X9" s="130">
        <v>5.77</v>
      </c>
      <c r="Y9" s="130">
        <v>0.26</v>
      </c>
      <c r="Z9" s="132">
        <v>40</v>
      </c>
      <c r="AA9" s="132">
        <v>40</v>
      </c>
      <c r="AB9" s="132">
        <v>2604.04</v>
      </c>
      <c r="AC9" s="130">
        <v>195.98199600000001</v>
      </c>
      <c r="AD9" s="132">
        <v>42.3</v>
      </c>
      <c r="AE9" s="132">
        <v>2604.04</v>
      </c>
      <c r="AF9" s="130">
        <v>7.85</v>
      </c>
      <c r="AG9" s="133">
        <v>0</v>
      </c>
      <c r="AH9" s="130">
        <v>6.73</v>
      </c>
      <c r="AI9" s="130">
        <v>10.67</v>
      </c>
      <c r="AJ9" s="130">
        <v>14</v>
      </c>
      <c r="AK9" s="131">
        <v>608850.72000000009</v>
      </c>
      <c r="AL9" s="130">
        <v>68911.199999999997</v>
      </c>
      <c r="AM9" s="130">
        <v>116608.56000000001</v>
      </c>
      <c r="AN9" s="130">
        <v>181466.16</v>
      </c>
      <c r="AO9" s="130">
        <v>93367.92</v>
      </c>
      <c r="AP9" s="130">
        <v>42562.8</v>
      </c>
      <c r="AQ9" s="130">
        <v>24456.720000000001</v>
      </c>
      <c r="AR9" s="130">
        <v>77964.239999999991</v>
      </c>
      <c r="AS9" s="130">
        <v>3513.12</v>
      </c>
      <c r="AU9" s="134">
        <v>48.44</v>
      </c>
      <c r="AV9" s="195">
        <v>18.489999999999998</v>
      </c>
      <c r="AW9" s="195"/>
      <c r="AX9" s="134">
        <v>6.67</v>
      </c>
      <c r="AY9" s="134">
        <v>1.53</v>
      </c>
      <c r="AZ9" s="134">
        <v>0.32</v>
      </c>
      <c r="BA9" s="134">
        <v>0.87</v>
      </c>
      <c r="BB9" s="134">
        <v>5.01</v>
      </c>
      <c r="BC9" s="134">
        <v>4.99</v>
      </c>
      <c r="BD9" s="134">
        <v>2.7</v>
      </c>
      <c r="BE9" s="134">
        <v>6.46</v>
      </c>
      <c r="BF9" s="134">
        <v>0.47</v>
      </c>
      <c r="BG9" s="135">
        <v>0.93</v>
      </c>
      <c r="BH9" s="134">
        <v>54.88252</v>
      </c>
      <c r="BI9" s="195">
        <v>20.949169999999999</v>
      </c>
      <c r="BJ9" s="195">
        <v>0</v>
      </c>
      <c r="BK9" s="134">
        <v>7.5571100000000007</v>
      </c>
      <c r="BL9" s="134">
        <v>1.7334900000000002</v>
      </c>
      <c r="BM9" s="134">
        <v>0.36256000000000005</v>
      </c>
      <c r="BN9" s="134">
        <v>0.98571000000000009</v>
      </c>
      <c r="BO9" s="134">
        <v>5.6763300000000001</v>
      </c>
      <c r="BP9" s="134">
        <v>5.65367</v>
      </c>
      <c r="BQ9" s="134">
        <v>3.0591000000000004</v>
      </c>
      <c r="BR9" s="134">
        <v>7.3191800000000002</v>
      </c>
      <c r="BS9" s="134">
        <v>0.53250999999999993</v>
      </c>
      <c r="BT9" s="135">
        <v>1.05369</v>
      </c>
      <c r="BU9" s="136">
        <v>1454128.1103999999</v>
      </c>
      <c r="BV9" s="194">
        <v>555054.26839999994</v>
      </c>
      <c r="BW9" s="194">
        <v>0</v>
      </c>
      <c r="BX9" s="136">
        <v>200227.7972</v>
      </c>
      <c r="BY9" s="136">
        <v>45929.3148</v>
      </c>
      <c r="BZ9" s="136">
        <v>9606.1311999999998</v>
      </c>
      <c r="CA9" s="136">
        <v>26116.669200000004</v>
      </c>
      <c r="CB9" s="136">
        <v>150395.99159999998</v>
      </c>
      <c r="CC9" s="136">
        <v>149795.6084</v>
      </c>
      <c r="CD9" s="136">
        <v>81051.732000000018</v>
      </c>
      <c r="CE9" s="136">
        <v>193923.77360000001</v>
      </c>
      <c r="CF9" s="136">
        <v>14109.005199999996</v>
      </c>
      <c r="CG9" s="136">
        <v>27917.818799999997</v>
      </c>
      <c r="CH9" s="112">
        <v>1</v>
      </c>
      <c r="CJ9" s="137">
        <v>243254.74</v>
      </c>
      <c r="CK9" s="134">
        <v>1358766.7599999998</v>
      </c>
      <c r="CL9" s="134">
        <v>1359904.79</v>
      </c>
      <c r="CM9" s="134">
        <v>1163016.2552497198</v>
      </c>
      <c r="CN9" s="138">
        <v>147704.86066508901</v>
      </c>
      <c r="CO9" s="136">
        <v>0</v>
      </c>
      <c r="CP9" s="136">
        <v>0</v>
      </c>
      <c r="CQ9" s="136">
        <v>0</v>
      </c>
      <c r="CR9" s="136">
        <v>0</v>
      </c>
      <c r="CS9" s="136">
        <v>0</v>
      </c>
      <c r="CT9" s="136">
        <v>0</v>
      </c>
      <c r="CU9" s="136">
        <v>0</v>
      </c>
      <c r="CV9" s="136">
        <v>0</v>
      </c>
      <c r="CW9" s="136">
        <v>0</v>
      </c>
      <c r="CX9" s="136">
        <v>26870.016</v>
      </c>
      <c r="CY9" s="136">
        <v>0</v>
      </c>
      <c r="CZ9" s="136">
        <v>0</v>
      </c>
      <c r="DA9" s="136">
        <v>90768</v>
      </c>
      <c r="DB9" s="136">
        <v>0</v>
      </c>
      <c r="DC9" s="136">
        <v>30066.844665089022</v>
      </c>
      <c r="DD9" s="139">
        <v>400911.52803394396</v>
      </c>
      <c r="DE9" s="136">
        <v>0</v>
      </c>
      <c r="DF9" s="136">
        <v>18278.602150882223</v>
      </c>
      <c r="DG9" s="136">
        <v>0</v>
      </c>
      <c r="DH9" s="136">
        <v>22849.603658599768</v>
      </c>
      <c r="DI9" s="136">
        <v>3290.77520652979</v>
      </c>
      <c r="DJ9" s="136">
        <v>40092.99715936384</v>
      </c>
      <c r="DK9" s="136">
        <v>20361.316933410228</v>
      </c>
      <c r="DL9" s="136">
        <v>0</v>
      </c>
      <c r="DM9" s="136">
        <v>0</v>
      </c>
      <c r="DN9" s="136">
        <v>291288.62720254093</v>
      </c>
      <c r="DO9" s="136">
        <v>4749.6057226172088</v>
      </c>
      <c r="DP9" s="136"/>
      <c r="DQ9" s="136">
        <v>145981.47386644053</v>
      </c>
      <c r="DR9" s="136">
        <v>88360.225426960766</v>
      </c>
      <c r="DS9" s="136">
        <v>13558.474547005791</v>
      </c>
      <c r="DT9" s="136">
        <v>2118.2976504779617</v>
      </c>
      <c r="DU9" s="136">
        <v>16413.66516586121</v>
      </c>
      <c r="DV9" s="136">
        <v>25530.8110761348</v>
      </c>
      <c r="DW9" s="136"/>
      <c r="DX9" s="136">
        <v>137574.01359448626</v>
      </c>
      <c r="DY9" s="136">
        <v>120988.96025297139</v>
      </c>
      <c r="DZ9" s="136">
        <v>22386.554249036326</v>
      </c>
      <c r="EA9" s="139">
        <v>99496.748334358257</v>
      </c>
      <c r="EB9" s="136"/>
      <c r="EC9" s="136">
        <v>99496.748334358257</v>
      </c>
      <c r="ED9" s="136"/>
      <c r="EE9" s="138">
        <v>46831.516697416322</v>
      </c>
      <c r="EF9" s="136">
        <v>3764.3580466612243</v>
      </c>
      <c r="EG9" s="136">
        <v>40925.253681130169</v>
      </c>
      <c r="EH9" s="136">
        <v>2141.9049696249244</v>
      </c>
      <c r="EI9" s="136">
        <v>11139.812639618183</v>
      </c>
      <c r="EJ9" s="136">
        <v>30000.786916359619</v>
      </c>
      <c r="EK9" s="136">
        <v>30000.786916359619</v>
      </c>
      <c r="EL9" s="140"/>
      <c r="EM9" s="134">
        <v>1114.4708873581581</v>
      </c>
      <c r="EN9" s="136">
        <v>244010.27</v>
      </c>
      <c r="EO9" s="140">
        <f t="shared" si="1"/>
        <v>53.96</v>
      </c>
      <c r="EP9" s="140">
        <f t="shared" si="2"/>
        <v>20.597035507844755</v>
      </c>
      <c r="EQ9" s="140">
        <f t="shared" si="3"/>
        <v>0</v>
      </c>
      <c r="ER9" s="140">
        <f t="shared" si="4"/>
        <v>7.4300825763831551</v>
      </c>
      <c r="ES9" s="140">
        <f t="shared" si="5"/>
        <v>1.7043517753922381</v>
      </c>
      <c r="ET9" s="140">
        <f t="shared" si="6"/>
        <v>0.35646573080099098</v>
      </c>
      <c r="EU9" s="140">
        <f t="shared" si="7"/>
        <v>0.96914120561519412</v>
      </c>
      <c r="EV9" s="140">
        <f t="shared" si="8"/>
        <v>5.5809165978530135</v>
      </c>
      <c r="EW9" s="140">
        <f t="shared" si="9"/>
        <v>5.5586374896779525</v>
      </c>
      <c r="EX9" s="140">
        <f t="shared" si="10"/>
        <v>3.0076796036333611</v>
      </c>
      <c r="EY9" s="140">
        <f t="shared" si="11"/>
        <v>7.1961519405450041</v>
      </c>
      <c r="EZ9" s="140">
        <f t="shared" si="12"/>
        <v>0.52355904211395532</v>
      </c>
      <c r="FA9" s="140">
        <f t="shared" si="13"/>
        <v>1.0359785301403799</v>
      </c>
      <c r="HD9" s="112">
        <v>2</v>
      </c>
    </row>
    <row r="10" spans="1:212" ht="12" customHeight="1" x14ac:dyDescent="0.25">
      <c r="A10" s="126">
        <v>6</v>
      </c>
      <c r="B10" s="62" t="s">
        <v>241</v>
      </c>
      <c r="C10" s="62" t="s">
        <v>241</v>
      </c>
      <c r="D10" s="127">
        <v>2252.2800000000002</v>
      </c>
      <c r="E10" s="141">
        <v>2252.2800000000002</v>
      </c>
      <c r="F10" s="141">
        <v>0</v>
      </c>
      <c r="G10" s="141">
        <v>485.9</v>
      </c>
      <c r="H10" s="127">
        <v>1</v>
      </c>
      <c r="I10" s="127">
        <v>0</v>
      </c>
      <c r="J10" s="127">
        <v>1</v>
      </c>
      <c r="K10" s="128">
        <v>2252.2800000000002</v>
      </c>
      <c r="L10" s="127"/>
      <c r="M10" s="126" t="s">
        <v>42</v>
      </c>
      <c r="N10" s="129">
        <v>3</v>
      </c>
      <c r="O10" s="129" t="s">
        <v>21</v>
      </c>
      <c r="P10" s="130">
        <v>53.96</v>
      </c>
      <c r="Q10" s="131">
        <v>45.06</v>
      </c>
      <c r="R10" s="130">
        <v>5.0999999999999996</v>
      </c>
      <c r="S10" s="130">
        <v>8.6300000000000008</v>
      </c>
      <c r="T10" s="130">
        <v>13.43</v>
      </c>
      <c r="U10" s="130">
        <v>6.91</v>
      </c>
      <c r="V10" s="130">
        <v>3.15</v>
      </c>
      <c r="W10" s="130">
        <v>1.81</v>
      </c>
      <c r="X10" s="130">
        <v>5.77</v>
      </c>
      <c r="Y10" s="130">
        <v>0.26</v>
      </c>
      <c r="Z10" s="132">
        <v>40</v>
      </c>
      <c r="AA10" s="132">
        <v>40</v>
      </c>
      <c r="AB10" s="132">
        <v>2604.04</v>
      </c>
      <c r="AC10" s="130">
        <v>195.98199600000001</v>
      </c>
      <c r="AD10" s="132">
        <v>42.3</v>
      </c>
      <c r="AE10" s="132">
        <v>2604.04</v>
      </c>
      <c r="AF10" s="130">
        <v>7.85</v>
      </c>
      <c r="AG10" s="133">
        <v>0</v>
      </c>
      <c r="AH10" s="130">
        <v>6.73</v>
      </c>
      <c r="AI10" s="130">
        <v>10.67</v>
      </c>
      <c r="AJ10" s="130">
        <v>14</v>
      </c>
      <c r="AK10" s="131">
        <v>608926.42080000008</v>
      </c>
      <c r="AL10" s="130">
        <v>68919.768000000011</v>
      </c>
      <c r="AM10" s="130">
        <v>116623.05840000002</v>
      </c>
      <c r="AN10" s="130">
        <v>181488.72240000003</v>
      </c>
      <c r="AO10" s="130">
        <v>93379.528800000015</v>
      </c>
      <c r="AP10" s="130">
        <v>42568.092000000004</v>
      </c>
      <c r="AQ10" s="130">
        <v>24459.760800000004</v>
      </c>
      <c r="AR10" s="130">
        <v>77973.933600000004</v>
      </c>
      <c r="AS10" s="130">
        <v>3513.5568000000007</v>
      </c>
      <c r="AU10" s="134">
        <v>48.44</v>
      </c>
      <c r="AV10" s="195">
        <v>18.489999999999998</v>
      </c>
      <c r="AW10" s="195"/>
      <c r="AX10" s="134">
        <v>6.67</v>
      </c>
      <c r="AY10" s="134">
        <v>1.53</v>
      </c>
      <c r="AZ10" s="134">
        <v>0.32</v>
      </c>
      <c r="BA10" s="134">
        <v>0.87</v>
      </c>
      <c r="BB10" s="134">
        <v>5.01</v>
      </c>
      <c r="BC10" s="134">
        <v>4.99</v>
      </c>
      <c r="BD10" s="134">
        <v>2.7</v>
      </c>
      <c r="BE10" s="134">
        <v>6.46</v>
      </c>
      <c r="BF10" s="134">
        <v>0.47</v>
      </c>
      <c r="BG10" s="135">
        <v>0.93</v>
      </c>
      <c r="BH10" s="134">
        <v>54.88252</v>
      </c>
      <c r="BI10" s="195">
        <v>20.949169999999999</v>
      </c>
      <c r="BJ10" s="195">
        <v>0</v>
      </c>
      <c r="BK10" s="134">
        <v>7.5571100000000007</v>
      </c>
      <c r="BL10" s="134">
        <v>1.7334900000000002</v>
      </c>
      <c r="BM10" s="134">
        <v>0.36256000000000005</v>
      </c>
      <c r="BN10" s="134">
        <v>0.98571000000000009</v>
      </c>
      <c r="BO10" s="134">
        <v>5.6763300000000001</v>
      </c>
      <c r="BP10" s="134">
        <v>5.65367</v>
      </c>
      <c r="BQ10" s="134">
        <v>3.0591000000000004</v>
      </c>
      <c r="BR10" s="134">
        <v>7.3191800000000002</v>
      </c>
      <c r="BS10" s="134">
        <v>0.53250999999999993</v>
      </c>
      <c r="BT10" s="135">
        <v>1.05369</v>
      </c>
      <c r="BU10" s="136">
        <v>1454308.9078559999</v>
      </c>
      <c r="BV10" s="194">
        <v>555123.28047599993</v>
      </c>
      <c r="BW10" s="194">
        <v>0</v>
      </c>
      <c r="BX10" s="136">
        <v>200252.69230800003</v>
      </c>
      <c r="BY10" s="136">
        <v>45935.025372000004</v>
      </c>
      <c r="BZ10" s="136">
        <v>9607.3255680000002</v>
      </c>
      <c r="CA10" s="136">
        <v>26119.916388000005</v>
      </c>
      <c r="CB10" s="136">
        <v>150414.69092399999</v>
      </c>
      <c r="CC10" s="136">
        <v>149814.233076</v>
      </c>
      <c r="CD10" s="136">
        <v>81061.809480000025</v>
      </c>
      <c r="CE10" s="136">
        <v>193947.88490400004</v>
      </c>
      <c r="CF10" s="136">
        <v>14110.759427999998</v>
      </c>
      <c r="CG10" s="136">
        <v>27921.289932</v>
      </c>
      <c r="CH10" s="112">
        <v>1</v>
      </c>
      <c r="CJ10" s="137">
        <v>729634.7699999999</v>
      </c>
      <c r="CK10" s="134">
        <v>1361530.16</v>
      </c>
      <c r="CL10" s="134">
        <v>1329059.1000000001</v>
      </c>
      <c r="CM10" s="134">
        <v>1076540.8637785786</v>
      </c>
      <c r="CN10" s="138">
        <v>72351.598993910622</v>
      </c>
      <c r="CO10" s="136">
        <v>0</v>
      </c>
      <c r="CP10" s="136">
        <v>0</v>
      </c>
      <c r="CQ10" s="136">
        <v>0</v>
      </c>
      <c r="CR10" s="136">
        <v>0</v>
      </c>
      <c r="CS10" s="136">
        <v>18285.72</v>
      </c>
      <c r="CT10" s="136">
        <v>0</v>
      </c>
      <c r="CU10" s="136">
        <v>0</v>
      </c>
      <c r="CV10" s="136">
        <v>0</v>
      </c>
      <c r="CW10" s="136">
        <v>0</v>
      </c>
      <c r="CX10" s="136">
        <v>23995.296000000002</v>
      </c>
      <c r="CY10" s="136">
        <v>0</v>
      </c>
      <c r="CZ10" s="136">
        <v>0</v>
      </c>
      <c r="DA10" s="136">
        <v>0</v>
      </c>
      <c r="DB10" s="136">
        <v>0</v>
      </c>
      <c r="DC10" s="136">
        <v>30070.582993910612</v>
      </c>
      <c r="DD10" s="139">
        <v>400961.37493796251</v>
      </c>
      <c r="DE10" s="136">
        <v>0</v>
      </c>
      <c r="DF10" s="136">
        <v>18280.874801238464</v>
      </c>
      <c r="DG10" s="136">
        <v>0</v>
      </c>
      <c r="DH10" s="136">
        <v>22852.444639516474</v>
      </c>
      <c r="DI10" s="136">
        <v>3291.1843615288262</v>
      </c>
      <c r="DJ10" s="136">
        <v>40097.982079081703</v>
      </c>
      <c r="DK10" s="136">
        <v>20363.848535870868</v>
      </c>
      <c r="DL10" s="136">
        <v>0</v>
      </c>
      <c r="DM10" s="136">
        <v>0</v>
      </c>
      <c r="DN10" s="136">
        <v>291324.84426098538</v>
      </c>
      <c r="DO10" s="136">
        <v>4750.1962597408028</v>
      </c>
      <c r="DP10" s="136"/>
      <c r="DQ10" s="136">
        <v>145999.62431612198</v>
      </c>
      <c r="DR10" s="136">
        <v>88371.211600637311</v>
      </c>
      <c r="DS10" s="136">
        <v>13560.160325368654</v>
      </c>
      <c r="DT10" s="136">
        <v>2118.5610267400107</v>
      </c>
      <c r="DU10" s="136">
        <v>16415.705941281478</v>
      </c>
      <c r="DV10" s="136">
        <v>25533.985422094538</v>
      </c>
      <c r="DW10" s="136"/>
      <c r="DX10" s="136">
        <v>137591.11871162945</v>
      </c>
      <c r="DY10" s="136">
        <v>121004.00328532967</v>
      </c>
      <c r="DZ10" s="136">
        <v>22389.337657202283</v>
      </c>
      <c r="EA10" s="139">
        <v>99509.119155643173</v>
      </c>
      <c r="EB10" s="136"/>
      <c r="EC10" s="136">
        <v>99509.119155643173</v>
      </c>
      <c r="ED10" s="136"/>
      <c r="EE10" s="138">
        <v>46837.339443719728</v>
      </c>
      <c r="EF10" s="136">
        <v>3764.8260840737757</v>
      </c>
      <c r="EG10" s="136">
        <v>40930.342078568319</v>
      </c>
      <c r="EH10" s="136">
        <v>2142.1712810776312</v>
      </c>
      <c r="EI10" s="136">
        <v>11141.197696251884</v>
      </c>
      <c r="EJ10" s="136">
        <v>18756.149580807476</v>
      </c>
      <c r="EK10" s="136">
        <v>18756.149580807476</v>
      </c>
      <c r="EL10" s="140"/>
      <c r="EM10" s="134">
        <v>1114.609453898327</v>
      </c>
      <c r="EN10" s="136">
        <v>775665.57</v>
      </c>
      <c r="EO10" s="140">
        <f t="shared" si="1"/>
        <v>53.96</v>
      </c>
      <c r="EP10" s="140">
        <f t="shared" si="2"/>
        <v>20.597035507844755</v>
      </c>
      <c r="EQ10" s="140">
        <f t="shared" si="3"/>
        <v>0</v>
      </c>
      <c r="ER10" s="140">
        <f t="shared" si="4"/>
        <v>7.4300825763831551</v>
      </c>
      <c r="ES10" s="140">
        <f t="shared" si="5"/>
        <v>1.7043517753922381</v>
      </c>
      <c r="ET10" s="140">
        <f t="shared" si="6"/>
        <v>0.35646573080099098</v>
      </c>
      <c r="EU10" s="140">
        <f t="shared" si="7"/>
        <v>0.96914120561519412</v>
      </c>
      <c r="EV10" s="140">
        <f t="shared" si="8"/>
        <v>5.5809165978530135</v>
      </c>
      <c r="EW10" s="140">
        <f t="shared" si="9"/>
        <v>5.5586374896779525</v>
      </c>
      <c r="EX10" s="140">
        <f t="shared" si="10"/>
        <v>3.0076796036333611</v>
      </c>
      <c r="EY10" s="140">
        <f t="shared" si="11"/>
        <v>7.1961519405450041</v>
      </c>
      <c r="EZ10" s="140">
        <f t="shared" si="12"/>
        <v>0.52355904211395532</v>
      </c>
      <c r="FA10" s="140">
        <f t="shared" si="13"/>
        <v>1.0359785301403799</v>
      </c>
      <c r="HD10" s="112">
        <v>2</v>
      </c>
    </row>
    <row r="11" spans="1:212" ht="12" customHeight="1" x14ac:dyDescent="0.25">
      <c r="A11" s="126">
        <v>7</v>
      </c>
      <c r="B11" s="62" t="s">
        <v>240</v>
      </c>
      <c r="C11" s="62" t="s">
        <v>240</v>
      </c>
      <c r="D11" s="127">
        <v>546.05999999999995</v>
      </c>
      <c r="E11" s="141">
        <v>546.05999999999995</v>
      </c>
      <c r="F11" s="141">
        <v>0</v>
      </c>
      <c r="G11" s="141">
        <v>89.7</v>
      </c>
      <c r="H11" s="127">
        <v>0</v>
      </c>
      <c r="I11" s="127">
        <v>0</v>
      </c>
      <c r="J11" s="127">
        <v>1</v>
      </c>
      <c r="K11" s="128">
        <v>546.05999999999995</v>
      </c>
      <c r="L11" s="127"/>
      <c r="M11" s="126" t="s">
        <v>42</v>
      </c>
      <c r="N11" s="129">
        <v>7</v>
      </c>
      <c r="O11" s="129" t="s">
        <v>21</v>
      </c>
      <c r="P11" s="130">
        <v>37.01</v>
      </c>
      <c r="Q11" s="131">
        <v>31</v>
      </c>
      <c r="R11" s="130">
        <v>5.0999999999999996</v>
      </c>
      <c r="S11" s="130">
        <v>6.59</v>
      </c>
      <c r="T11" s="130">
        <v>8.98</v>
      </c>
      <c r="U11" s="130">
        <v>6.92</v>
      </c>
      <c r="V11" s="130">
        <v>3.15</v>
      </c>
      <c r="W11" s="130">
        <v>0</v>
      </c>
      <c r="X11" s="130">
        <v>0</v>
      </c>
      <c r="Y11" s="130">
        <v>0.26</v>
      </c>
      <c r="Z11" s="132">
        <v>40</v>
      </c>
      <c r="AA11" s="132">
        <v>40</v>
      </c>
      <c r="AB11" s="132">
        <v>2604.04</v>
      </c>
      <c r="AC11" s="130">
        <v>195.98199600000001</v>
      </c>
      <c r="AD11" s="132">
        <v>42.3</v>
      </c>
      <c r="AE11" s="132">
        <v>2604.04</v>
      </c>
      <c r="AF11" s="130">
        <v>7.85</v>
      </c>
      <c r="AG11" s="133">
        <v>0</v>
      </c>
      <c r="AH11" s="130">
        <v>6.73</v>
      </c>
      <c r="AI11" s="130">
        <v>10.67</v>
      </c>
      <c r="AJ11" s="130">
        <v>14</v>
      </c>
      <c r="AK11" s="131">
        <v>101567.15999999997</v>
      </c>
      <c r="AL11" s="130">
        <v>16709.435999999998</v>
      </c>
      <c r="AM11" s="130">
        <v>21591.212399999997</v>
      </c>
      <c r="AN11" s="130">
        <v>29421.712800000001</v>
      </c>
      <c r="AO11" s="130">
        <v>22672.411199999999</v>
      </c>
      <c r="AP11" s="130">
        <v>10320.533999999998</v>
      </c>
      <c r="AQ11" s="130">
        <v>0</v>
      </c>
      <c r="AR11" s="130">
        <v>0</v>
      </c>
      <c r="AS11" s="130">
        <v>851.85359999999991</v>
      </c>
      <c r="AU11" s="134">
        <v>33.17</v>
      </c>
      <c r="AV11" s="195">
        <v>13.89</v>
      </c>
      <c r="AW11" s="195"/>
      <c r="AX11" s="134">
        <v>5.9</v>
      </c>
      <c r="AY11" s="134">
        <v>1.53</v>
      </c>
      <c r="AZ11" s="134">
        <v>0.32</v>
      </c>
      <c r="BA11" s="134">
        <v>0.6</v>
      </c>
      <c r="BB11" s="134">
        <v>5.01</v>
      </c>
      <c r="BC11" s="134">
        <v>4.99</v>
      </c>
      <c r="BD11" s="134">
        <v>0</v>
      </c>
      <c r="BE11" s="134">
        <v>0</v>
      </c>
      <c r="BF11" s="134">
        <v>0</v>
      </c>
      <c r="BG11" s="135">
        <v>0.93</v>
      </c>
      <c r="BH11" s="134">
        <v>37.581610000000005</v>
      </c>
      <c r="BI11" s="195">
        <v>15.737370000000004</v>
      </c>
      <c r="BJ11" s="195">
        <v>0</v>
      </c>
      <c r="BK11" s="134">
        <v>6.6847000000000012</v>
      </c>
      <c r="BL11" s="134">
        <v>1.7334900000000002</v>
      </c>
      <c r="BM11" s="134">
        <v>0.36256000000000005</v>
      </c>
      <c r="BN11" s="134">
        <v>0.67980000000000007</v>
      </c>
      <c r="BO11" s="134">
        <v>5.6763300000000001</v>
      </c>
      <c r="BP11" s="134">
        <v>5.65367</v>
      </c>
      <c r="BQ11" s="134">
        <v>0</v>
      </c>
      <c r="BR11" s="134">
        <v>0</v>
      </c>
      <c r="BS11" s="134">
        <v>0</v>
      </c>
      <c r="BT11" s="135">
        <v>1.0536900000000002</v>
      </c>
      <c r="BU11" s="136">
        <v>241443.75996599995</v>
      </c>
      <c r="BV11" s="194">
        <v>101105.02942200001</v>
      </c>
      <c r="BW11" s="194">
        <v>0</v>
      </c>
      <c r="BX11" s="136">
        <v>42945.980819999997</v>
      </c>
      <c r="BY11" s="136">
        <v>11136.839093999999</v>
      </c>
      <c r="BZ11" s="136">
        <v>2329.2735359999997</v>
      </c>
      <c r="CA11" s="136">
        <v>4367.3878800000002</v>
      </c>
      <c r="CB11" s="136">
        <v>36467.688797999996</v>
      </c>
      <c r="CC11" s="136">
        <v>36322.109202</v>
      </c>
      <c r="CD11" s="136">
        <v>0</v>
      </c>
      <c r="CE11" s="136">
        <v>0</v>
      </c>
      <c r="CF11" s="136">
        <v>0</v>
      </c>
      <c r="CG11" s="136">
        <v>6769.4512140000006</v>
      </c>
      <c r="CH11" s="112">
        <v>1</v>
      </c>
      <c r="CJ11" s="137">
        <v>21484.45</v>
      </c>
      <c r="CK11" s="134">
        <v>225741.32000000004</v>
      </c>
      <c r="CL11" s="134">
        <v>214421.44</v>
      </c>
      <c r="CM11" s="134">
        <v>226509.88605240389</v>
      </c>
      <c r="CN11" s="138">
        <v>7290.5422725659446</v>
      </c>
      <c r="CO11" s="136">
        <v>0</v>
      </c>
      <c r="CP11" s="136">
        <v>0</v>
      </c>
      <c r="CQ11" s="136">
        <v>0</v>
      </c>
      <c r="CR11" s="136">
        <v>0</v>
      </c>
      <c r="CS11" s="136">
        <v>0</v>
      </c>
      <c r="CT11" s="136">
        <v>0</v>
      </c>
      <c r="CU11" s="136">
        <v>0</v>
      </c>
      <c r="CV11" s="136">
        <v>0</v>
      </c>
      <c r="CW11" s="136">
        <v>0</v>
      </c>
      <c r="CX11" s="136">
        <v>0</v>
      </c>
      <c r="CY11" s="136">
        <v>0</v>
      </c>
      <c r="CZ11" s="136">
        <v>0</v>
      </c>
      <c r="DA11" s="136">
        <v>0</v>
      </c>
      <c r="DB11" s="136">
        <v>0</v>
      </c>
      <c r="DC11" s="136">
        <v>7290.5422725659446</v>
      </c>
      <c r="DD11" s="139">
        <v>97212.144315370984</v>
      </c>
      <c r="DE11" s="136">
        <v>0</v>
      </c>
      <c r="DF11" s="136">
        <v>4432.1551911681818</v>
      </c>
      <c r="DG11" s="136">
        <v>0</v>
      </c>
      <c r="DH11" s="136">
        <v>5540.5215691896046</v>
      </c>
      <c r="DI11" s="136">
        <v>797.93992419078904</v>
      </c>
      <c r="DJ11" s="136">
        <v>9721.6616469103974</v>
      </c>
      <c r="DK11" s="136">
        <v>4937.1672844840086</v>
      </c>
      <c r="DL11" s="136">
        <v>0</v>
      </c>
      <c r="DM11" s="136">
        <v>0</v>
      </c>
      <c r="DN11" s="136">
        <v>70631.024764751113</v>
      </c>
      <c r="DO11" s="136">
        <v>1151.6739346768884</v>
      </c>
      <c r="DP11" s="136"/>
      <c r="DQ11" s="136">
        <v>35397.266260882992</v>
      </c>
      <c r="DR11" s="136">
        <v>21425.392849310032</v>
      </c>
      <c r="DS11" s="136">
        <v>3287.6290457983932</v>
      </c>
      <c r="DT11" s="136">
        <v>513.64014876553983</v>
      </c>
      <c r="DU11" s="136">
        <v>3979.9493785391519</v>
      </c>
      <c r="DV11" s="136">
        <v>6190.654838469879</v>
      </c>
      <c r="DW11" s="136"/>
      <c r="DX11" s="136">
        <v>33358.643811458773</v>
      </c>
      <c r="DY11" s="136">
        <v>29337.136605567295</v>
      </c>
      <c r="DZ11" s="136">
        <v>0</v>
      </c>
      <c r="EA11" s="139">
        <v>0</v>
      </c>
      <c r="EB11" s="136"/>
      <c r="EC11" s="136">
        <v>0</v>
      </c>
      <c r="ED11" s="113"/>
      <c r="EE11" s="138">
        <v>11355.603022997846</v>
      </c>
      <c r="EF11" s="136">
        <v>912.77324820596266</v>
      </c>
      <c r="EG11" s="136">
        <v>9923.4653752743943</v>
      </c>
      <c r="EH11" s="136">
        <v>519.36439951748935</v>
      </c>
      <c r="EI11" s="136">
        <v>2701.1572335656765</v>
      </c>
      <c r="EJ11" s="136">
        <v>9857.3925299943749</v>
      </c>
      <c r="EK11" s="136">
        <v>9857.3925299943749</v>
      </c>
      <c r="EL11" s="140"/>
      <c r="EM11" s="134">
        <v>0</v>
      </c>
      <c r="EN11" s="136">
        <v>32804.33</v>
      </c>
      <c r="EO11" s="140">
        <f t="shared" si="1"/>
        <v>37.01</v>
      </c>
      <c r="EP11" s="140">
        <f t="shared" si="2"/>
        <v>15.498007235453723</v>
      </c>
      <c r="EQ11" s="140">
        <f t="shared" si="3"/>
        <v>0</v>
      </c>
      <c r="ER11" s="140">
        <f t="shared" si="4"/>
        <v>6.5830268314742231</v>
      </c>
      <c r="ES11" s="140">
        <f t="shared" si="5"/>
        <v>1.7071239071450104</v>
      </c>
      <c r="ET11" s="140">
        <f t="shared" si="6"/>
        <v>0.35704552306300869</v>
      </c>
      <c r="EU11" s="140">
        <f t="shared" si="7"/>
        <v>0.66946035574314133</v>
      </c>
      <c r="EV11" s="140">
        <f t="shared" si="8"/>
        <v>5.5899939704552297</v>
      </c>
      <c r="EW11" s="140">
        <f t="shared" si="9"/>
        <v>5.5676786252637909</v>
      </c>
      <c r="EX11" s="140">
        <f t="shared" si="10"/>
        <v>0</v>
      </c>
      <c r="EY11" s="140">
        <f t="shared" si="11"/>
        <v>0</v>
      </c>
      <c r="EZ11" s="140">
        <f t="shared" si="12"/>
        <v>0</v>
      </c>
      <c r="FA11" s="140">
        <f t="shared" si="13"/>
        <v>1.0376635514018693</v>
      </c>
      <c r="HD11" s="112">
        <v>2</v>
      </c>
    </row>
    <row r="12" spans="1:212" ht="12" customHeight="1" x14ac:dyDescent="0.25">
      <c r="A12" s="126">
        <v>8</v>
      </c>
      <c r="B12" s="62" t="s">
        <v>239</v>
      </c>
      <c r="C12" s="62" t="s">
        <v>239</v>
      </c>
      <c r="D12" s="127">
        <v>560.67999999999995</v>
      </c>
      <c r="E12" s="141">
        <v>560.67999999999995</v>
      </c>
      <c r="F12" s="141">
        <v>0</v>
      </c>
      <c r="G12" s="141">
        <v>100</v>
      </c>
      <c r="H12" s="127">
        <v>0</v>
      </c>
      <c r="I12" s="127">
        <v>0</v>
      </c>
      <c r="J12" s="127">
        <v>1</v>
      </c>
      <c r="K12" s="128">
        <v>560.67999999999995</v>
      </c>
      <c r="L12" s="127"/>
      <c r="M12" s="126" t="s">
        <v>42</v>
      </c>
      <c r="N12" s="129">
        <v>7</v>
      </c>
      <c r="O12" s="129" t="s">
        <v>21</v>
      </c>
      <c r="P12" s="130">
        <v>37.01</v>
      </c>
      <c r="Q12" s="131">
        <v>31</v>
      </c>
      <c r="R12" s="130">
        <v>5.0999999999999996</v>
      </c>
      <c r="S12" s="130">
        <v>6.59</v>
      </c>
      <c r="T12" s="130">
        <v>8.98</v>
      </c>
      <c r="U12" s="130">
        <v>6.92</v>
      </c>
      <c r="V12" s="130">
        <v>3.15</v>
      </c>
      <c r="W12" s="130">
        <v>0</v>
      </c>
      <c r="X12" s="130">
        <v>0</v>
      </c>
      <c r="Y12" s="130">
        <v>0.26</v>
      </c>
      <c r="Z12" s="132">
        <v>40</v>
      </c>
      <c r="AA12" s="132">
        <v>40</v>
      </c>
      <c r="AB12" s="132">
        <v>2604.04</v>
      </c>
      <c r="AC12" s="130">
        <v>195.98199600000001</v>
      </c>
      <c r="AD12" s="132">
        <v>42.3</v>
      </c>
      <c r="AE12" s="132">
        <v>2604.04</v>
      </c>
      <c r="AF12" s="130">
        <v>7.85</v>
      </c>
      <c r="AG12" s="133">
        <v>0</v>
      </c>
      <c r="AH12" s="130">
        <v>6.73</v>
      </c>
      <c r="AI12" s="130">
        <v>10.67</v>
      </c>
      <c r="AJ12" s="130">
        <v>14</v>
      </c>
      <c r="AK12" s="131">
        <v>104286.47999999998</v>
      </c>
      <c r="AL12" s="130">
        <v>17156.807999999997</v>
      </c>
      <c r="AM12" s="130">
        <v>22169.287199999999</v>
      </c>
      <c r="AN12" s="130">
        <v>30209.438399999999</v>
      </c>
      <c r="AO12" s="130">
        <v>23279.433599999997</v>
      </c>
      <c r="AP12" s="130">
        <v>10596.851999999999</v>
      </c>
      <c r="AQ12" s="130">
        <v>0</v>
      </c>
      <c r="AR12" s="130">
        <v>0</v>
      </c>
      <c r="AS12" s="130">
        <v>874.66079999999988</v>
      </c>
      <c r="AU12" s="134">
        <v>33.17</v>
      </c>
      <c r="AV12" s="195">
        <v>13.89</v>
      </c>
      <c r="AW12" s="195"/>
      <c r="AX12" s="134">
        <v>5.9</v>
      </c>
      <c r="AY12" s="134">
        <v>1.53</v>
      </c>
      <c r="AZ12" s="134">
        <v>0.32</v>
      </c>
      <c r="BA12" s="134">
        <v>0.6</v>
      </c>
      <c r="BB12" s="134">
        <v>5.01</v>
      </c>
      <c r="BC12" s="134">
        <v>4.99</v>
      </c>
      <c r="BD12" s="134">
        <v>0</v>
      </c>
      <c r="BE12" s="134">
        <v>0</v>
      </c>
      <c r="BF12" s="134">
        <v>0</v>
      </c>
      <c r="BG12" s="135">
        <v>0.93</v>
      </c>
      <c r="BH12" s="134">
        <v>37.581610000000005</v>
      </c>
      <c r="BI12" s="195">
        <v>15.737370000000004</v>
      </c>
      <c r="BJ12" s="195">
        <v>0</v>
      </c>
      <c r="BK12" s="134">
        <v>6.6847000000000012</v>
      </c>
      <c r="BL12" s="134">
        <v>1.7334900000000002</v>
      </c>
      <c r="BM12" s="134">
        <v>0.36256000000000005</v>
      </c>
      <c r="BN12" s="134">
        <v>0.67980000000000007</v>
      </c>
      <c r="BO12" s="134">
        <v>5.6763300000000001</v>
      </c>
      <c r="BP12" s="134">
        <v>5.65367</v>
      </c>
      <c r="BQ12" s="134">
        <v>0</v>
      </c>
      <c r="BR12" s="134">
        <v>0</v>
      </c>
      <c r="BS12" s="134">
        <v>0</v>
      </c>
      <c r="BT12" s="135">
        <v>1.0536900000000002</v>
      </c>
      <c r="BU12" s="136">
        <v>247908.08214799999</v>
      </c>
      <c r="BV12" s="194">
        <v>103811.97651600001</v>
      </c>
      <c r="BW12" s="194">
        <v>0</v>
      </c>
      <c r="BX12" s="136">
        <v>44095.799959999997</v>
      </c>
      <c r="BY12" s="136">
        <v>11435.012531999999</v>
      </c>
      <c r="BZ12" s="136">
        <v>2391.6366079999998</v>
      </c>
      <c r="CA12" s="136">
        <v>4484.3186400000004</v>
      </c>
      <c r="CB12" s="136">
        <v>37444.060643999997</v>
      </c>
      <c r="CC12" s="136">
        <v>37294.583355999996</v>
      </c>
      <c r="CD12" s="136">
        <v>0</v>
      </c>
      <c r="CE12" s="136">
        <v>0</v>
      </c>
      <c r="CF12" s="136">
        <v>0</v>
      </c>
      <c r="CG12" s="136">
        <v>6950.6938920000002</v>
      </c>
      <c r="CH12" s="112">
        <v>1</v>
      </c>
      <c r="CJ12" s="137">
        <v>60084.820000000007</v>
      </c>
      <c r="CK12" s="134">
        <v>231785.19999999998</v>
      </c>
      <c r="CL12" s="134">
        <v>77108.889999999985</v>
      </c>
      <c r="CM12" s="134">
        <v>232639.49182863024</v>
      </c>
      <c r="CN12" s="138">
        <v>7485.7364417504932</v>
      </c>
      <c r="CO12" s="136">
        <v>0</v>
      </c>
      <c r="CP12" s="136">
        <v>0</v>
      </c>
      <c r="CQ12" s="136">
        <v>0</v>
      </c>
      <c r="CR12" s="136">
        <v>0</v>
      </c>
      <c r="CS12" s="136">
        <v>0</v>
      </c>
      <c r="CT12" s="136">
        <v>0</v>
      </c>
      <c r="CU12" s="136">
        <v>0</v>
      </c>
      <c r="CV12" s="136">
        <v>0</v>
      </c>
      <c r="CW12" s="136">
        <v>0</v>
      </c>
      <c r="CX12" s="136">
        <v>0</v>
      </c>
      <c r="CY12" s="136">
        <v>0</v>
      </c>
      <c r="CZ12" s="136">
        <v>0</v>
      </c>
      <c r="DA12" s="136">
        <v>0</v>
      </c>
      <c r="DB12" s="136">
        <v>0</v>
      </c>
      <c r="DC12" s="136">
        <v>7485.7364417504932</v>
      </c>
      <c r="DD12" s="139">
        <v>99814.864803761855</v>
      </c>
      <c r="DE12" s="136">
        <v>0</v>
      </c>
      <c r="DF12" s="136">
        <v>4550.8200061974439</v>
      </c>
      <c r="DG12" s="136">
        <v>0</v>
      </c>
      <c r="DH12" s="136">
        <v>5688.8613584830009</v>
      </c>
      <c r="DI12" s="136">
        <v>819.30366021186614</v>
      </c>
      <c r="DJ12" s="136">
        <v>9981.9456693215434</v>
      </c>
      <c r="DK12" s="136">
        <v>5069.3530986787064</v>
      </c>
      <c r="DL12" s="136">
        <v>0</v>
      </c>
      <c r="DM12" s="136">
        <v>0</v>
      </c>
      <c r="DN12" s="136">
        <v>72522.072602096203</v>
      </c>
      <c r="DO12" s="136">
        <v>1182.5084087730979</v>
      </c>
      <c r="DP12" s="136"/>
      <c r="DQ12" s="136">
        <v>36344.979026392481</v>
      </c>
      <c r="DR12" s="136">
        <v>21999.028060563214</v>
      </c>
      <c r="DS12" s="136">
        <v>3375.6507588877471</v>
      </c>
      <c r="DT12" s="136">
        <v>527.39215216251489</v>
      </c>
      <c r="DU12" s="136">
        <v>4086.5070094116613</v>
      </c>
      <c r="DV12" s="136">
        <v>6356.4010453673445</v>
      </c>
      <c r="DW12" s="136"/>
      <c r="DX12" s="136">
        <v>34251.775285149444</v>
      </c>
      <c r="DY12" s="136">
        <v>30122.597795131434</v>
      </c>
      <c r="DZ12" s="136">
        <v>0</v>
      </c>
      <c r="EA12" s="139">
        <v>0</v>
      </c>
      <c r="EB12" s="136"/>
      <c r="EC12" s="136">
        <v>0</v>
      </c>
      <c r="ED12" s="113"/>
      <c r="EE12" s="138">
        <v>11659.633562125833</v>
      </c>
      <c r="EF12" s="136">
        <v>937.21148738988234</v>
      </c>
      <c r="EG12" s="136">
        <v>10189.152412937859</v>
      </c>
      <c r="EH12" s="136">
        <v>533.26966179809165</v>
      </c>
      <c r="EI12" s="136">
        <v>2773.4769763681716</v>
      </c>
      <c r="EJ12" s="136">
        <v>10186.427937950491</v>
      </c>
      <c r="EK12" s="136">
        <v>10186.427937950491</v>
      </c>
      <c r="EL12" s="140"/>
      <c r="EM12" s="134">
        <v>0</v>
      </c>
      <c r="EN12" s="136">
        <v>253579.45</v>
      </c>
      <c r="EO12" s="140">
        <f t="shared" si="1"/>
        <v>37.01</v>
      </c>
      <c r="EP12" s="140">
        <f t="shared" si="2"/>
        <v>15.498007235453723</v>
      </c>
      <c r="EQ12" s="140">
        <f t="shared" si="3"/>
        <v>0</v>
      </c>
      <c r="ER12" s="140">
        <f t="shared" si="4"/>
        <v>6.5830268314742231</v>
      </c>
      <c r="ES12" s="140">
        <f t="shared" si="5"/>
        <v>1.7071239071450104</v>
      </c>
      <c r="ET12" s="140">
        <f t="shared" si="6"/>
        <v>0.35704552306300869</v>
      </c>
      <c r="EU12" s="140">
        <f t="shared" si="7"/>
        <v>0.66946035574314133</v>
      </c>
      <c r="EV12" s="140">
        <f t="shared" si="8"/>
        <v>5.5899939704552297</v>
      </c>
      <c r="EW12" s="140">
        <f t="shared" si="9"/>
        <v>5.5676786252637909</v>
      </c>
      <c r="EX12" s="140">
        <f t="shared" si="10"/>
        <v>0</v>
      </c>
      <c r="EY12" s="140">
        <f t="shared" si="11"/>
        <v>0</v>
      </c>
      <c r="EZ12" s="140">
        <f t="shared" si="12"/>
        <v>0</v>
      </c>
      <c r="FA12" s="140">
        <f t="shared" si="13"/>
        <v>1.0376635514018693</v>
      </c>
      <c r="HD12" s="112">
        <v>2</v>
      </c>
    </row>
    <row r="13" spans="1:212" ht="12" customHeight="1" x14ac:dyDescent="0.25">
      <c r="A13" s="126">
        <v>9</v>
      </c>
      <c r="B13" s="62" t="s">
        <v>238</v>
      </c>
      <c r="C13" s="62" t="s">
        <v>238</v>
      </c>
      <c r="D13" s="127">
        <v>642.20000000000005</v>
      </c>
      <c r="E13" s="141">
        <v>642.20000000000005</v>
      </c>
      <c r="F13" s="141">
        <v>0</v>
      </c>
      <c r="G13" s="141">
        <v>65.400000000000006</v>
      </c>
      <c r="H13" s="127">
        <v>0</v>
      </c>
      <c r="I13" s="127">
        <v>0</v>
      </c>
      <c r="J13" s="127">
        <v>1</v>
      </c>
      <c r="K13" s="128">
        <v>642.20000000000005</v>
      </c>
      <c r="L13" s="127"/>
      <c r="M13" s="126" t="s">
        <v>42</v>
      </c>
      <c r="N13" s="129">
        <v>7</v>
      </c>
      <c r="O13" s="129" t="s">
        <v>21</v>
      </c>
      <c r="P13" s="130">
        <v>37.01</v>
      </c>
      <c r="Q13" s="131">
        <v>31</v>
      </c>
      <c r="R13" s="130">
        <v>5.0999999999999996</v>
      </c>
      <c r="S13" s="130">
        <v>6.59</v>
      </c>
      <c r="T13" s="130">
        <v>8.98</v>
      </c>
      <c r="U13" s="130">
        <v>6.92</v>
      </c>
      <c r="V13" s="130">
        <v>3.15</v>
      </c>
      <c r="W13" s="130">
        <v>0</v>
      </c>
      <c r="X13" s="130">
        <v>0</v>
      </c>
      <c r="Y13" s="130">
        <v>0.26</v>
      </c>
      <c r="Z13" s="132">
        <v>40</v>
      </c>
      <c r="AA13" s="132">
        <v>40</v>
      </c>
      <c r="AB13" s="132">
        <v>2604.04</v>
      </c>
      <c r="AC13" s="130">
        <v>195.98199600000001</v>
      </c>
      <c r="AD13" s="132">
        <v>42.3</v>
      </c>
      <c r="AE13" s="132">
        <v>2604.04</v>
      </c>
      <c r="AF13" s="130">
        <v>7.85</v>
      </c>
      <c r="AG13" s="133">
        <v>0</v>
      </c>
      <c r="AH13" s="130">
        <v>6.73</v>
      </c>
      <c r="AI13" s="130">
        <v>10.67</v>
      </c>
      <c r="AJ13" s="130">
        <v>14</v>
      </c>
      <c r="AK13" s="131">
        <v>119449.20000000001</v>
      </c>
      <c r="AL13" s="130">
        <v>19651.32</v>
      </c>
      <c r="AM13" s="130">
        <v>25392.588</v>
      </c>
      <c r="AN13" s="130">
        <v>34601.736000000004</v>
      </c>
      <c r="AO13" s="130">
        <v>26664.144</v>
      </c>
      <c r="AP13" s="130">
        <v>12137.58</v>
      </c>
      <c r="AQ13" s="130">
        <v>0</v>
      </c>
      <c r="AR13" s="130">
        <v>0</v>
      </c>
      <c r="AS13" s="130">
        <v>1001.8320000000001</v>
      </c>
      <c r="AU13" s="134">
        <v>33.17</v>
      </c>
      <c r="AV13" s="195">
        <v>13.89</v>
      </c>
      <c r="AW13" s="195"/>
      <c r="AX13" s="134">
        <v>5.9</v>
      </c>
      <c r="AY13" s="134">
        <v>1.53</v>
      </c>
      <c r="AZ13" s="134">
        <v>0.32</v>
      </c>
      <c r="BA13" s="134">
        <v>0.6</v>
      </c>
      <c r="BB13" s="134">
        <v>5.01</v>
      </c>
      <c r="BC13" s="134">
        <v>4.99</v>
      </c>
      <c r="BD13" s="134">
        <v>0</v>
      </c>
      <c r="BE13" s="134">
        <v>0</v>
      </c>
      <c r="BF13" s="134">
        <v>0</v>
      </c>
      <c r="BG13" s="135">
        <v>0.93</v>
      </c>
      <c r="BH13" s="134">
        <v>37.581610000000005</v>
      </c>
      <c r="BI13" s="195">
        <v>15.737370000000004</v>
      </c>
      <c r="BJ13" s="195">
        <v>0</v>
      </c>
      <c r="BK13" s="134">
        <v>6.6847000000000012</v>
      </c>
      <c r="BL13" s="134">
        <v>1.7334900000000002</v>
      </c>
      <c r="BM13" s="134">
        <v>0.36256000000000005</v>
      </c>
      <c r="BN13" s="134">
        <v>0.67980000000000007</v>
      </c>
      <c r="BO13" s="134">
        <v>5.6763300000000001</v>
      </c>
      <c r="BP13" s="134">
        <v>5.65367</v>
      </c>
      <c r="BQ13" s="134">
        <v>0</v>
      </c>
      <c r="BR13" s="134">
        <v>0</v>
      </c>
      <c r="BS13" s="134">
        <v>0</v>
      </c>
      <c r="BT13" s="135">
        <v>1.0536900000000002</v>
      </c>
      <c r="BU13" s="136">
        <v>283952.64742000011</v>
      </c>
      <c r="BV13" s="194">
        <v>118905.70614000004</v>
      </c>
      <c r="BW13" s="194">
        <v>0</v>
      </c>
      <c r="BX13" s="136">
        <v>50507.103400000007</v>
      </c>
      <c r="BY13" s="136">
        <v>13097.604780000001</v>
      </c>
      <c r="BZ13" s="136">
        <v>2739.36832</v>
      </c>
      <c r="CA13" s="136">
        <v>5136.3156000000008</v>
      </c>
      <c r="CB13" s="136">
        <v>42888.235260000001</v>
      </c>
      <c r="CC13" s="136">
        <v>42717.024740000001</v>
      </c>
      <c r="CD13" s="136">
        <v>0</v>
      </c>
      <c r="CE13" s="136">
        <v>0</v>
      </c>
      <c r="CF13" s="136">
        <v>0</v>
      </c>
      <c r="CG13" s="136">
        <v>7961.2891800000016</v>
      </c>
      <c r="CH13" s="112">
        <v>1</v>
      </c>
      <c r="CJ13" s="137">
        <v>229110.47</v>
      </c>
      <c r="CK13" s="134">
        <v>265485.64000000007</v>
      </c>
      <c r="CL13" s="134">
        <v>418887.39</v>
      </c>
      <c r="CM13" s="134">
        <v>271646.18242767063</v>
      </c>
      <c r="CN13" s="138">
        <v>8574.1241758082451</v>
      </c>
      <c r="CO13" s="136">
        <v>0</v>
      </c>
      <c r="CP13" s="136">
        <v>0</v>
      </c>
      <c r="CQ13" s="136">
        <v>0</v>
      </c>
      <c r="CR13" s="136">
        <v>0</v>
      </c>
      <c r="CS13" s="136">
        <v>0</v>
      </c>
      <c r="CT13" s="136">
        <v>0</v>
      </c>
      <c r="CU13" s="136">
        <v>0</v>
      </c>
      <c r="CV13" s="136">
        <v>0</v>
      </c>
      <c r="CW13" s="136">
        <v>0</v>
      </c>
      <c r="CX13" s="136">
        <v>0</v>
      </c>
      <c r="CY13" s="136">
        <v>0</v>
      </c>
      <c r="CZ13" s="136">
        <v>0</v>
      </c>
      <c r="DA13" s="136">
        <v>0</v>
      </c>
      <c r="DB13" s="136">
        <v>0</v>
      </c>
      <c r="DC13" s="136">
        <v>8574.1241758082451</v>
      </c>
      <c r="DD13" s="139">
        <v>114327.43485941336</v>
      </c>
      <c r="DE13" s="136">
        <v>0</v>
      </c>
      <c r="DF13" s="136">
        <v>5212.4859241991853</v>
      </c>
      <c r="DG13" s="136">
        <v>0</v>
      </c>
      <c r="DH13" s="136">
        <v>6515.9926596593141</v>
      </c>
      <c r="DI13" s="136">
        <v>938.42621564539581</v>
      </c>
      <c r="DJ13" s="136">
        <v>11433.26943860722</v>
      </c>
      <c r="DK13" s="136">
        <v>5806.4110722184951</v>
      </c>
      <c r="DL13" s="136">
        <v>0</v>
      </c>
      <c r="DM13" s="136">
        <v>0</v>
      </c>
      <c r="DN13" s="136">
        <v>83066.410474898687</v>
      </c>
      <c r="DO13" s="136">
        <v>1354.4390741850675</v>
      </c>
      <c r="DP13" s="136"/>
      <c r="DQ13" s="136">
        <v>41629.352805074654</v>
      </c>
      <c r="DR13" s="136">
        <v>25197.574053816257</v>
      </c>
      <c r="DS13" s="136">
        <v>3866.4530879605327</v>
      </c>
      <c r="DT13" s="136">
        <v>604.07226959899958</v>
      </c>
      <c r="DU13" s="136">
        <v>4680.6641960550933</v>
      </c>
      <c r="DV13" s="136">
        <v>7280.5891976437706</v>
      </c>
      <c r="DW13" s="136"/>
      <c r="DX13" s="136">
        <v>39231.807961980056</v>
      </c>
      <c r="DY13" s="136">
        <v>34502.269216011649</v>
      </c>
      <c r="DZ13" s="136">
        <v>0</v>
      </c>
      <c r="EA13" s="139">
        <v>0</v>
      </c>
      <c r="EB13" s="136"/>
      <c r="EC13" s="136">
        <v>0</v>
      </c>
      <c r="ED13" s="113"/>
      <c r="EE13" s="138">
        <v>13354.884557318277</v>
      </c>
      <c r="EF13" s="136">
        <v>1073.4772369297684</v>
      </c>
      <c r="EG13" s="136">
        <v>11670.602981359589</v>
      </c>
      <c r="EH13" s="136">
        <v>610.80433902891946</v>
      </c>
      <c r="EI13" s="136">
        <v>3176.7263220083469</v>
      </c>
      <c r="EJ13" s="136">
        <v>16849.582530056014</v>
      </c>
      <c r="EK13" s="136">
        <v>16849.582530056014</v>
      </c>
      <c r="EL13" s="140"/>
      <c r="EM13" s="134">
        <v>0</v>
      </c>
      <c r="EN13" s="136">
        <v>169804.79999999999</v>
      </c>
      <c r="EO13" s="140">
        <f t="shared" si="1"/>
        <v>37.01</v>
      </c>
      <c r="EP13" s="140">
        <f t="shared" si="2"/>
        <v>15.498007235453723</v>
      </c>
      <c r="EQ13" s="140">
        <f t="shared" si="3"/>
        <v>0</v>
      </c>
      <c r="ER13" s="140">
        <f t="shared" si="4"/>
        <v>6.5830268314742231</v>
      </c>
      <c r="ES13" s="140">
        <f t="shared" si="5"/>
        <v>1.7071239071450104</v>
      </c>
      <c r="ET13" s="140">
        <f t="shared" si="6"/>
        <v>0.35704552306300869</v>
      </c>
      <c r="EU13" s="140">
        <f t="shared" si="7"/>
        <v>0.66946035574314133</v>
      </c>
      <c r="EV13" s="140">
        <f t="shared" si="8"/>
        <v>5.5899939704552297</v>
      </c>
      <c r="EW13" s="140">
        <f t="shared" si="9"/>
        <v>5.5676786252637909</v>
      </c>
      <c r="EX13" s="140">
        <f t="shared" si="10"/>
        <v>0</v>
      </c>
      <c r="EY13" s="140">
        <f t="shared" si="11"/>
        <v>0</v>
      </c>
      <c r="EZ13" s="140">
        <f t="shared" si="12"/>
        <v>0</v>
      </c>
      <c r="FA13" s="140">
        <f t="shared" si="13"/>
        <v>1.0376635514018693</v>
      </c>
      <c r="HD13" s="112">
        <v>2</v>
      </c>
    </row>
    <row r="14" spans="1:212" ht="12" customHeight="1" x14ac:dyDescent="0.25">
      <c r="A14" s="126">
        <v>10</v>
      </c>
      <c r="B14" s="62" t="s">
        <v>237</v>
      </c>
      <c r="C14" s="62" t="s">
        <v>237</v>
      </c>
      <c r="D14" s="127">
        <v>646.79999999999995</v>
      </c>
      <c r="E14" s="141">
        <v>646.79999999999995</v>
      </c>
      <c r="F14" s="141">
        <v>0</v>
      </c>
      <c r="G14" s="141">
        <v>65.400000000000006</v>
      </c>
      <c r="H14" s="127">
        <v>0</v>
      </c>
      <c r="I14" s="127">
        <v>0</v>
      </c>
      <c r="J14" s="127">
        <v>1</v>
      </c>
      <c r="K14" s="128">
        <v>646.79999999999995</v>
      </c>
      <c r="L14" s="127"/>
      <c r="M14" s="126" t="s">
        <v>42</v>
      </c>
      <c r="N14" s="129">
        <v>7</v>
      </c>
      <c r="O14" s="129" t="s">
        <v>21</v>
      </c>
      <c r="P14" s="130">
        <v>37.01</v>
      </c>
      <c r="Q14" s="131">
        <v>31</v>
      </c>
      <c r="R14" s="130">
        <v>5.0999999999999996</v>
      </c>
      <c r="S14" s="130">
        <v>6.59</v>
      </c>
      <c r="T14" s="130">
        <v>8.98</v>
      </c>
      <c r="U14" s="130">
        <v>6.92</v>
      </c>
      <c r="V14" s="130">
        <v>3.15</v>
      </c>
      <c r="W14" s="130">
        <v>0</v>
      </c>
      <c r="X14" s="130">
        <v>0</v>
      </c>
      <c r="Y14" s="130">
        <v>0.26</v>
      </c>
      <c r="Z14" s="132">
        <v>40</v>
      </c>
      <c r="AA14" s="132">
        <v>40</v>
      </c>
      <c r="AB14" s="132">
        <v>2604.04</v>
      </c>
      <c r="AC14" s="130">
        <v>195.98199600000001</v>
      </c>
      <c r="AD14" s="132">
        <v>42.3</v>
      </c>
      <c r="AE14" s="132">
        <v>2604.04</v>
      </c>
      <c r="AF14" s="130">
        <v>7.85</v>
      </c>
      <c r="AG14" s="133">
        <v>0</v>
      </c>
      <c r="AH14" s="130">
        <v>6.73</v>
      </c>
      <c r="AI14" s="130">
        <v>10.67</v>
      </c>
      <c r="AJ14" s="130">
        <v>14</v>
      </c>
      <c r="AK14" s="131">
        <v>120304.79999999999</v>
      </c>
      <c r="AL14" s="130">
        <v>19792.079999999994</v>
      </c>
      <c r="AM14" s="130">
        <v>25574.471999999994</v>
      </c>
      <c r="AN14" s="130">
        <v>34849.584000000003</v>
      </c>
      <c r="AO14" s="130">
        <v>26855.135999999999</v>
      </c>
      <c r="AP14" s="130">
        <v>12224.519999999999</v>
      </c>
      <c r="AQ14" s="130">
        <v>0</v>
      </c>
      <c r="AR14" s="130">
        <v>0</v>
      </c>
      <c r="AS14" s="130">
        <v>1009.008</v>
      </c>
      <c r="AU14" s="134">
        <v>33.17</v>
      </c>
      <c r="AV14" s="195">
        <v>13.89</v>
      </c>
      <c r="AW14" s="195"/>
      <c r="AX14" s="134">
        <v>5.9</v>
      </c>
      <c r="AY14" s="134">
        <v>1.53</v>
      </c>
      <c r="AZ14" s="134">
        <v>0.32</v>
      </c>
      <c r="BA14" s="134">
        <v>0.6</v>
      </c>
      <c r="BB14" s="134">
        <v>5.01</v>
      </c>
      <c r="BC14" s="134">
        <v>4.99</v>
      </c>
      <c r="BD14" s="134">
        <v>0</v>
      </c>
      <c r="BE14" s="134">
        <v>0</v>
      </c>
      <c r="BF14" s="134">
        <v>0</v>
      </c>
      <c r="BG14" s="135">
        <v>0.93</v>
      </c>
      <c r="BH14" s="134">
        <v>37.581610000000005</v>
      </c>
      <c r="BI14" s="195">
        <v>15.737370000000004</v>
      </c>
      <c r="BJ14" s="195">
        <v>0</v>
      </c>
      <c r="BK14" s="134">
        <v>6.6847000000000012</v>
      </c>
      <c r="BL14" s="134">
        <v>1.7334900000000002</v>
      </c>
      <c r="BM14" s="134">
        <v>0.36256000000000005</v>
      </c>
      <c r="BN14" s="134">
        <v>0.67980000000000007</v>
      </c>
      <c r="BO14" s="134">
        <v>5.6763300000000001</v>
      </c>
      <c r="BP14" s="134">
        <v>5.65367</v>
      </c>
      <c r="BQ14" s="134">
        <v>0</v>
      </c>
      <c r="BR14" s="134">
        <v>0</v>
      </c>
      <c r="BS14" s="134">
        <v>0</v>
      </c>
      <c r="BT14" s="135">
        <v>1.0536900000000002</v>
      </c>
      <c r="BU14" s="136">
        <v>285986.56547999999</v>
      </c>
      <c r="BV14" s="194">
        <v>119757.41316000003</v>
      </c>
      <c r="BW14" s="194">
        <v>0</v>
      </c>
      <c r="BX14" s="136">
        <v>50868.8796</v>
      </c>
      <c r="BY14" s="136">
        <v>13191.421319999999</v>
      </c>
      <c r="BZ14" s="136">
        <v>2758.99008</v>
      </c>
      <c r="CA14" s="136">
        <v>5173.1064000000006</v>
      </c>
      <c r="CB14" s="136">
        <v>43195.438439999998</v>
      </c>
      <c r="CC14" s="136">
        <v>43023.001559999997</v>
      </c>
      <c r="CD14" s="136">
        <v>0</v>
      </c>
      <c r="CE14" s="136">
        <v>0</v>
      </c>
      <c r="CF14" s="136">
        <v>0</v>
      </c>
      <c r="CG14" s="136">
        <v>8018.3149200000007</v>
      </c>
      <c r="CH14" s="112">
        <v>1</v>
      </c>
      <c r="CJ14" s="137">
        <v>44163.47</v>
      </c>
      <c r="CK14" s="134">
        <v>267387.36000000004</v>
      </c>
      <c r="CL14" s="134">
        <v>369380.58999999997</v>
      </c>
      <c r="CM14" s="134">
        <v>272749.43563222873</v>
      </c>
      <c r="CN14" s="138">
        <v>8635.5395778772545</v>
      </c>
      <c r="CO14" s="136">
        <v>0</v>
      </c>
      <c r="CP14" s="136">
        <v>0</v>
      </c>
      <c r="CQ14" s="136">
        <v>0</v>
      </c>
      <c r="CR14" s="136">
        <v>0</v>
      </c>
      <c r="CS14" s="136">
        <v>0</v>
      </c>
      <c r="CT14" s="136">
        <v>0</v>
      </c>
      <c r="CU14" s="136">
        <v>0</v>
      </c>
      <c r="CV14" s="136">
        <v>0</v>
      </c>
      <c r="CW14" s="136">
        <v>0</v>
      </c>
      <c r="CX14" s="136">
        <v>0</v>
      </c>
      <c r="CY14" s="136">
        <v>0</v>
      </c>
      <c r="CZ14" s="136">
        <v>0</v>
      </c>
      <c r="DA14" s="136">
        <v>0</v>
      </c>
      <c r="DB14" s="136">
        <v>0</v>
      </c>
      <c r="DC14" s="136">
        <v>8635.5395778772545</v>
      </c>
      <c r="DD14" s="139">
        <v>115146.34828257324</v>
      </c>
      <c r="DE14" s="136">
        <v>0</v>
      </c>
      <c r="DF14" s="136">
        <v>5249.8223229088017</v>
      </c>
      <c r="DG14" s="136">
        <v>0</v>
      </c>
      <c r="DH14" s="136">
        <v>6562.6659175765235</v>
      </c>
      <c r="DI14" s="136">
        <v>945.14804777241034</v>
      </c>
      <c r="DJ14" s="136">
        <v>11515.164548257784</v>
      </c>
      <c r="DK14" s="136">
        <v>5848.0016840718181</v>
      </c>
      <c r="DL14" s="136">
        <v>0</v>
      </c>
      <c r="DM14" s="136">
        <v>0</v>
      </c>
      <c r="DN14" s="136">
        <v>83661.405006484667</v>
      </c>
      <c r="DO14" s="136">
        <v>1364.1407555012481</v>
      </c>
      <c r="DP14" s="136"/>
      <c r="DQ14" s="136">
        <v>41927.538764126875</v>
      </c>
      <c r="DR14" s="136">
        <v>25378.061192787842</v>
      </c>
      <c r="DS14" s="136">
        <v>3894.1480182075243</v>
      </c>
      <c r="DT14" s="136">
        <v>608.39916533265796</v>
      </c>
      <c r="DU14" s="136">
        <v>4714.1912208166204</v>
      </c>
      <c r="DV14" s="136">
        <v>7332.7391669822327</v>
      </c>
      <c r="DW14" s="136"/>
      <c r="DX14" s="136">
        <v>39512.82060076097</v>
      </c>
      <c r="DY14" s="136">
        <v>34749.40474761185</v>
      </c>
      <c r="DZ14" s="136">
        <v>0</v>
      </c>
      <c r="EA14" s="139">
        <v>0</v>
      </c>
      <c r="EB14" s="136"/>
      <c r="EC14" s="136">
        <v>0</v>
      </c>
      <c r="ED14" s="113"/>
      <c r="EE14" s="138">
        <v>13450.543960874274</v>
      </c>
      <c r="EF14" s="136">
        <v>1081.1664229931082</v>
      </c>
      <c r="EG14" s="136">
        <v>11754.198082129213</v>
      </c>
      <c r="EH14" s="136">
        <v>615.17945575195426</v>
      </c>
      <c r="EI14" s="136">
        <v>3199.4808238477085</v>
      </c>
      <c r="EJ14" s="136">
        <v>16127.758874556572</v>
      </c>
      <c r="EK14" s="136">
        <v>16127.758874556572</v>
      </c>
      <c r="EL14" s="140"/>
      <c r="EM14" s="134">
        <v>0</v>
      </c>
      <c r="EN14" s="136">
        <v>82012.039999999994</v>
      </c>
      <c r="EO14" s="140">
        <f t="shared" si="1"/>
        <v>37.01</v>
      </c>
      <c r="EP14" s="140">
        <f t="shared" si="2"/>
        <v>15.498007235453723</v>
      </c>
      <c r="EQ14" s="140">
        <f t="shared" si="3"/>
        <v>0</v>
      </c>
      <c r="ER14" s="140">
        <f t="shared" si="4"/>
        <v>6.5830268314742231</v>
      </c>
      <c r="ES14" s="140">
        <f t="shared" si="5"/>
        <v>1.7071239071450104</v>
      </c>
      <c r="ET14" s="140">
        <f t="shared" si="6"/>
        <v>0.35704552306300869</v>
      </c>
      <c r="EU14" s="140">
        <f t="shared" si="7"/>
        <v>0.66946035574314133</v>
      </c>
      <c r="EV14" s="140">
        <f t="shared" si="8"/>
        <v>5.5899939704552297</v>
      </c>
      <c r="EW14" s="140">
        <f t="shared" si="9"/>
        <v>5.5676786252637909</v>
      </c>
      <c r="EX14" s="140">
        <f t="shared" si="10"/>
        <v>0</v>
      </c>
      <c r="EY14" s="140">
        <f t="shared" si="11"/>
        <v>0</v>
      </c>
      <c r="EZ14" s="140">
        <f t="shared" si="12"/>
        <v>0</v>
      </c>
      <c r="FA14" s="140">
        <f t="shared" si="13"/>
        <v>1.0376635514018693</v>
      </c>
      <c r="HD14" s="112">
        <v>2</v>
      </c>
    </row>
    <row r="15" spans="1:212" ht="12" customHeight="1" x14ac:dyDescent="0.25">
      <c r="A15" s="126">
        <v>11</v>
      </c>
      <c r="B15" s="62" t="s">
        <v>236</v>
      </c>
      <c r="C15" s="62" t="s">
        <v>236</v>
      </c>
      <c r="D15" s="127">
        <v>633</v>
      </c>
      <c r="E15" s="141">
        <v>633</v>
      </c>
      <c r="F15" s="141">
        <v>0</v>
      </c>
      <c r="G15" s="141">
        <v>65.400000000000006</v>
      </c>
      <c r="H15" s="127">
        <v>0</v>
      </c>
      <c r="I15" s="127">
        <v>0</v>
      </c>
      <c r="J15" s="127">
        <v>1</v>
      </c>
      <c r="K15" s="128">
        <v>633</v>
      </c>
      <c r="L15" s="127"/>
      <c r="M15" s="126" t="s">
        <v>42</v>
      </c>
      <c r="N15" s="129">
        <v>7</v>
      </c>
      <c r="O15" s="129" t="s">
        <v>21</v>
      </c>
      <c r="P15" s="130">
        <v>37.01</v>
      </c>
      <c r="Q15" s="131">
        <v>31</v>
      </c>
      <c r="R15" s="130">
        <v>5.0999999999999996</v>
      </c>
      <c r="S15" s="130">
        <v>6.59</v>
      </c>
      <c r="T15" s="130">
        <v>8.98</v>
      </c>
      <c r="U15" s="130">
        <v>6.92</v>
      </c>
      <c r="V15" s="130">
        <v>3.15</v>
      </c>
      <c r="W15" s="130">
        <v>0</v>
      </c>
      <c r="X15" s="130">
        <v>0</v>
      </c>
      <c r="Y15" s="130">
        <v>0.26</v>
      </c>
      <c r="Z15" s="132">
        <v>40</v>
      </c>
      <c r="AA15" s="132">
        <v>40</v>
      </c>
      <c r="AB15" s="132">
        <v>2604.04</v>
      </c>
      <c r="AC15" s="130">
        <v>195.98199600000001</v>
      </c>
      <c r="AD15" s="132">
        <v>42.3</v>
      </c>
      <c r="AE15" s="132">
        <v>2604.04</v>
      </c>
      <c r="AF15" s="130">
        <v>7.85</v>
      </c>
      <c r="AG15" s="133">
        <v>0</v>
      </c>
      <c r="AH15" s="130">
        <v>6.73</v>
      </c>
      <c r="AI15" s="130">
        <v>10.67</v>
      </c>
      <c r="AJ15" s="130">
        <v>14</v>
      </c>
      <c r="AK15" s="131">
        <v>117738</v>
      </c>
      <c r="AL15" s="130">
        <v>19369.8</v>
      </c>
      <c r="AM15" s="130">
        <v>25028.82</v>
      </c>
      <c r="AN15" s="130">
        <v>34106.04</v>
      </c>
      <c r="AO15" s="130">
        <v>26282.159999999996</v>
      </c>
      <c r="AP15" s="130">
        <v>11963.7</v>
      </c>
      <c r="AQ15" s="130">
        <v>0</v>
      </c>
      <c r="AR15" s="130">
        <v>0</v>
      </c>
      <c r="AS15" s="130">
        <v>987.48</v>
      </c>
      <c r="AU15" s="134">
        <v>33.17</v>
      </c>
      <c r="AV15" s="195">
        <v>13.89</v>
      </c>
      <c r="AW15" s="195"/>
      <c r="AX15" s="134">
        <v>5.9</v>
      </c>
      <c r="AY15" s="134">
        <v>1.53</v>
      </c>
      <c r="AZ15" s="134">
        <v>0.32</v>
      </c>
      <c r="BA15" s="134">
        <v>0.6</v>
      </c>
      <c r="BB15" s="134">
        <v>5.01</v>
      </c>
      <c r="BC15" s="134">
        <v>4.99</v>
      </c>
      <c r="BD15" s="134">
        <v>0</v>
      </c>
      <c r="BE15" s="134">
        <v>0</v>
      </c>
      <c r="BF15" s="134">
        <v>0</v>
      </c>
      <c r="BG15" s="135">
        <v>0.93</v>
      </c>
      <c r="BH15" s="134">
        <v>37.581610000000005</v>
      </c>
      <c r="BI15" s="195">
        <v>15.737370000000004</v>
      </c>
      <c r="BJ15" s="195">
        <v>0</v>
      </c>
      <c r="BK15" s="134">
        <v>6.6847000000000012</v>
      </c>
      <c r="BL15" s="134">
        <v>1.7334900000000002</v>
      </c>
      <c r="BM15" s="134">
        <v>0.36256000000000005</v>
      </c>
      <c r="BN15" s="134">
        <v>0.67980000000000007</v>
      </c>
      <c r="BO15" s="134">
        <v>5.6763300000000001</v>
      </c>
      <c r="BP15" s="134">
        <v>5.65367</v>
      </c>
      <c r="BQ15" s="134">
        <v>0</v>
      </c>
      <c r="BR15" s="134">
        <v>0</v>
      </c>
      <c r="BS15" s="134">
        <v>0</v>
      </c>
      <c r="BT15" s="135">
        <v>1.0536900000000002</v>
      </c>
      <c r="BU15" s="136">
        <v>279884.8113</v>
      </c>
      <c r="BV15" s="194">
        <v>117202.29210000002</v>
      </c>
      <c r="BW15" s="194">
        <v>0</v>
      </c>
      <c r="BX15" s="136">
        <v>49783.551000000007</v>
      </c>
      <c r="BY15" s="136">
        <v>12909.9717</v>
      </c>
      <c r="BZ15" s="136">
        <v>2700.1248000000001</v>
      </c>
      <c r="CA15" s="136">
        <v>5062.7340000000004</v>
      </c>
      <c r="CB15" s="136">
        <v>42273.8289</v>
      </c>
      <c r="CC15" s="136">
        <v>42105.071100000001</v>
      </c>
      <c r="CD15" s="136">
        <v>0</v>
      </c>
      <c r="CE15" s="136">
        <v>0</v>
      </c>
      <c r="CF15" s="136">
        <v>0</v>
      </c>
      <c r="CG15" s="136">
        <v>7847.2377000000015</v>
      </c>
      <c r="CH15" s="112">
        <v>1</v>
      </c>
      <c r="CJ15" s="137">
        <v>80061.429999999993</v>
      </c>
      <c r="CK15" s="134">
        <v>261682.20000000007</v>
      </c>
      <c r="CL15" s="134">
        <v>278158.84999999998</v>
      </c>
      <c r="CM15" s="134">
        <v>267571.68401855411</v>
      </c>
      <c r="CN15" s="138">
        <v>8451.2933716702264</v>
      </c>
      <c r="CO15" s="136">
        <v>0</v>
      </c>
      <c r="CP15" s="136">
        <v>0</v>
      </c>
      <c r="CQ15" s="136">
        <v>0</v>
      </c>
      <c r="CR15" s="136">
        <v>0</v>
      </c>
      <c r="CS15" s="136">
        <v>0</v>
      </c>
      <c r="CT15" s="136">
        <v>0</v>
      </c>
      <c r="CU15" s="136">
        <v>0</v>
      </c>
      <c r="CV15" s="136">
        <v>0</v>
      </c>
      <c r="CW15" s="136">
        <v>0</v>
      </c>
      <c r="CX15" s="136">
        <v>0</v>
      </c>
      <c r="CY15" s="136">
        <v>0</v>
      </c>
      <c r="CZ15" s="136">
        <v>0</v>
      </c>
      <c r="DA15" s="136">
        <v>0</v>
      </c>
      <c r="DB15" s="136">
        <v>0</v>
      </c>
      <c r="DC15" s="136">
        <v>8451.2933716702264</v>
      </c>
      <c r="DD15" s="139">
        <v>112689.60801309349</v>
      </c>
      <c r="DE15" s="136">
        <v>0</v>
      </c>
      <c r="DF15" s="136">
        <v>5137.8131267799499</v>
      </c>
      <c r="DG15" s="136">
        <v>0</v>
      </c>
      <c r="DH15" s="136">
        <v>6422.6461438248907</v>
      </c>
      <c r="DI15" s="136">
        <v>924.98255139136643</v>
      </c>
      <c r="DJ15" s="136">
        <v>11269.479219306088</v>
      </c>
      <c r="DK15" s="136">
        <v>5723.2298485118454</v>
      </c>
      <c r="DL15" s="136">
        <v>0</v>
      </c>
      <c r="DM15" s="136">
        <v>0</v>
      </c>
      <c r="DN15" s="136">
        <v>81876.421411726653</v>
      </c>
      <c r="DO15" s="136">
        <v>1335.0357115527058</v>
      </c>
      <c r="DP15" s="136"/>
      <c r="DQ15" s="136">
        <v>41032.980886970181</v>
      </c>
      <c r="DR15" s="136">
        <v>24836.599775873074</v>
      </c>
      <c r="DS15" s="136">
        <v>3811.0632274665481</v>
      </c>
      <c r="DT15" s="136">
        <v>595.41847813168283</v>
      </c>
      <c r="DU15" s="136">
        <v>4613.6101465320362</v>
      </c>
      <c r="DV15" s="136">
        <v>7176.2892589668427</v>
      </c>
      <c r="DW15" s="136"/>
      <c r="DX15" s="136">
        <v>38669.782684418205</v>
      </c>
      <c r="DY15" s="136">
        <v>34007.998152811233</v>
      </c>
      <c r="DZ15" s="136">
        <v>0</v>
      </c>
      <c r="EA15" s="139">
        <v>0</v>
      </c>
      <c r="EB15" s="136"/>
      <c r="EC15" s="136">
        <v>0</v>
      </c>
      <c r="ED15" s="113"/>
      <c r="EE15" s="138">
        <v>13163.565750206273</v>
      </c>
      <c r="EF15" s="136">
        <v>1058.0988648030884</v>
      </c>
      <c r="EG15" s="136">
        <v>11503.412779820335</v>
      </c>
      <c r="EH15" s="136">
        <v>602.0541055828495</v>
      </c>
      <c r="EI15" s="136">
        <v>3131.2173183296222</v>
      </c>
      <c r="EJ15" s="136">
        <v>16425.237841054903</v>
      </c>
      <c r="EK15" s="136">
        <v>16425.237841054903</v>
      </c>
      <c r="EL15" s="140"/>
      <c r="EM15" s="134">
        <v>0</v>
      </c>
      <c r="EN15" s="136">
        <v>63584.94</v>
      </c>
      <c r="EO15" s="140">
        <f t="shared" si="1"/>
        <v>37.01</v>
      </c>
      <c r="EP15" s="140">
        <f t="shared" si="2"/>
        <v>15.498007235453723</v>
      </c>
      <c r="EQ15" s="140">
        <f t="shared" si="3"/>
        <v>0</v>
      </c>
      <c r="ER15" s="140">
        <f t="shared" si="4"/>
        <v>6.5830268314742231</v>
      </c>
      <c r="ES15" s="140">
        <f t="shared" si="5"/>
        <v>1.7071239071450104</v>
      </c>
      <c r="ET15" s="140">
        <f t="shared" si="6"/>
        <v>0.35704552306300869</v>
      </c>
      <c r="EU15" s="140">
        <f t="shared" si="7"/>
        <v>0.66946035574314133</v>
      </c>
      <c r="EV15" s="140">
        <f t="shared" si="8"/>
        <v>5.5899939704552297</v>
      </c>
      <c r="EW15" s="140">
        <f t="shared" si="9"/>
        <v>5.5676786252637909</v>
      </c>
      <c r="EX15" s="140">
        <f t="shared" si="10"/>
        <v>0</v>
      </c>
      <c r="EY15" s="140">
        <f t="shared" si="11"/>
        <v>0</v>
      </c>
      <c r="EZ15" s="140">
        <f t="shared" si="12"/>
        <v>0</v>
      </c>
      <c r="FA15" s="140">
        <f t="shared" si="13"/>
        <v>1.0376635514018693</v>
      </c>
      <c r="HD15" s="112">
        <v>2</v>
      </c>
    </row>
    <row r="16" spans="1:212" ht="12" customHeight="1" x14ac:dyDescent="0.25">
      <c r="A16" s="126">
        <v>12</v>
      </c>
      <c r="B16" s="62" t="s">
        <v>235</v>
      </c>
      <c r="C16" s="62" t="s">
        <v>235</v>
      </c>
      <c r="D16" s="127">
        <v>604.79999999999995</v>
      </c>
      <c r="E16" s="141">
        <v>604.79999999999995</v>
      </c>
      <c r="F16" s="141">
        <v>0</v>
      </c>
      <c r="G16" s="141">
        <v>67.400000000000006</v>
      </c>
      <c r="H16" s="127">
        <v>0</v>
      </c>
      <c r="I16" s="127">
        <v>0</v>
      </c>
      <c r="J16" s="127">
        <v>1</v>
      </c>
      <c r="K16" s="128">
        <v>604.79999999999995</v>
      </c>
      <c r="L16" s="127"/>
      <c r="M16" s="126" t="s">
        <v>42</v>
      </c>
      <c r="N16" s="129">
        <v>7</v>
      </c>
      <c r="O16" s="129" t="s">
        <v>21</v>
      </c>
      <c r="P16" s="130">
        <v>37.01</v>
      </c>
      <c r="Q16" s="131">
        <v>31</v>
      </c>
      <c r="R16" s="130">
        <v>5.0999999999999996</v>
      </c>
      <c r="S16" s="130">
        <v>6.59</v>
      </c>
      <c r="T16" s="130">
        <v>8.98</v>
      </c>
      <c r="U16" s="130">
        <v>6.92</v>
      </c>
      <c r="V16" s="130">
        <v>3.15</v>
      </c>
      <c r="W16" s="130">
        <v>0</v>
      </c>
      <c r="X16" s="130">
        <v>0</v>
      </c>
      <c r="Y16" s="130">
        <v>0.26</v>
      </c>
      <c r="Z16" s="132">
        <v>40</v>
      </c>
      <c r="AA16" s="132">
        <v>40</v>
      </c>
      <c r="AB16" s="132">
        <v>2604.04</v>
      </c>
      <c r="AC16" s="130">
        <v>195.98199600000001</v>
      </c>
      <c r="AD16" s="132">
        <v>42.3</v>
      </c>
      <c r="AE16" s="132">
        <v>2604.04</v>
      </c>
      <c r="AF16" s="130">
        <v>7.85</v>
      </c>
      <c r="AG16" s="133">
        <v>0</v>
      </c>
      <c r="AH16" s="130">
        <v>6.73</v>
      </c>
      <c r="AI16" s="130">
        <v>10.67</v>
      </c>
      <c r="AJ16" s="130">
        <v>14</v>
      </c>
      <c r="AK16" s="131">
        <v>112492.79999999999</v>
      </c>
      <c r="AL16" s="130">
        <v>18506.879999999997</v>
      </c>
      <c r="AM16" s="130">
        <v>23913.791999999998</v>
      </c>
      <c r="AN16" s="130">
        <v>32586.624000000003</v>
      </c>
      <c r="AO16" s="130">
        <v>25111.295999999995</v>
      </c>
      <c r="AP16" s="130">
        <v>11430.72</v>
      </c>
      <c r="AQ16" s="130">
        <v>0</v>
      </c>
      <c r="AR16" s="130">
        <v>0</v>
      </c>
      <c r="AS16" s="130">
        <v>943.48799999999994</v>
      </c>
      <c r="AU16" s="134">
        <v>33.17</v>
      </c>
      <c r="AV16" s="195">
        <v>13.89</v>
      </c>
      <c r="AW16" s="195"/>
      <c r="AX16" s="134">
        <v>5.9</v>
      </c>
      <c r="AY16" s="134">
        <v>1.53</v>
      </c>
      <c r="AZ16" s="134">
        <v>0.32</v>
      </c>
      <c r="BA16" s="134">
        <v>0.6</v>
      </c>
      <c r="BB16" s="134">
        <v>5.01</v>
      </c>
      <c r="BC16" s="134">
        <v>4.99</v>
      </c>
      <c r="BD16" s="134">
        <v>0</v>
      </c>
      <c r="BE16" s="134">
        <v>0</v>
      </c>
      <c r="BF16" s="134">
        <v>0</v>
      </c>
      <c r="BG16" s="135">
        <v>0.93</v>
      </c>
      <c r="BH16" s="134">
        <v>37.581610000000005</v>
      </c>
      <c r="BI16" s="195">
        <v>15.737370000000004</v>
      </c>
      <c r="BJ16" s="195">
        <v>0</v>
      </c>
      <c r="BK16" s="134">
        <v>6.6847000000000012</v>
      </c>
      <c r="BL16" s="134">
        <v>1.7334900000000002</v>
      </c>
      <c r="BM16" s="134">
        <v>0.36256000000000005</v>
      </c>
      <c r="BN16" s="134">
        <v>0.67980000000000007</v>
      </c>
      <c r="BO16" s="134">
        <v>5.6763300000000001</v>
      </c>
      <c r="BP16" s="134">
        <v>5.65367</v>
      </c>
      <c r="BQ16" s="134">
        <v>0</v>
      </c>
      <c r="BR16" s="134">
        <v>0</v>
      </c>
      <c r="BS16" s="134">
        <v>0</v>
      </c>
      <c r="BT16" s="135">
        <v>1.0536900000000002</v>
      </c>
      <c r="BU16" s="136">
        <v>267416.00928</v>
      </c>
      <c r="BV16" s="194">
        <v>111980.95776000002</v>
      </c>
      <c r="BW16" s="194">
        <v>0</v>
      </c>
      <c r="BX16" s="136">
        <v>47565.705600000001</v>
      </c>
      <c r="BY16" s="136">
        <v>12334.835519999999</v>
      </c>
      <c r="BZ16" s="136">
        <v>2579.8348799999999</v>
      </c>
      <c r="CA16" s="136">
        <v>4837.1904000000004</v>
      </c>
      <c r="CB16" s="136">
        <v>40390.539839999998</v>
      </c>
      <c r="CC16" s="136">
        <v>40229.300159999999</v>
      </c>
      <c r="CD16" s="136">
        <v>0</v>
      </c>
      <c r="CE16" s="136">
        <v>0</v>
      </c>
      <c r="CF16" s="136">
        <v>0</v>
      </c>
      <c r="CG16" s="136">
        <v>7497.645120000001</v>
      </c>
      <c r="CH16" s="112">
        <v>1</v>
      </c>
      <c r="CJ16" s="137">
        <v>99833.22</v>
      </c>
      <c r="CK16" s="134">
        <v>250024.43999999997</v>
      </c>
      <c r="CL16" s="134">
        <v>246364.38</v>
      </c>
      <c r="CM16" s="134">
        <v>256296.28672104509</v>
      </c>
      <c r="CN16" s="138">
        <v>8074.7902546384712</v>
      </c>
      <c r="CO16" s="136">
        <v>0</v>
      </c>
      <c r="CP16" s="136">
        <v>0</v>
      </c>
      <c r="CQ16" s="136">
        <v>0</v>
      </c>
      <c r="CR16" s="136">
        <v>0</v>
      </c>
      <c r="CS16" s="136">
        <v>0</v>
      </c>
      <c r="CT16" s="136">
        <v>0</v>
      </c>
      <c r="CU16" s="136">
        <v>0</v>
      </c>
      <c r="CV16" s="136">
        <v>0</v>
      </c>
      <c r="CW16" s="136">
        <v>0</v>
      </c>
      <c r="CX16" s="136">
        <v>0</v>
      </c>
      <c r="CY16" s="136">
        <v>0</v>
      </c>
      <c r="CZ16" s="136">
        <v>0</v>
      </c>
      <c r="DA16" s="136">
        <v>0</v>
      </c>
      <c r="DB16" s="136">
        <v>0</v>
      </c>
      <c r="DC16" s="136">
        <v>8074.7902546384712</v>
      </c>
      <c r="DD16" s="139">
        <v>107669.31267980875</v>
      </c>
      <c r="DE16" s="136">
        <v>0</v>
      </c>
      <c r="DF16" s="136">
        <v>4908.9247694731657</v>
      </c>
      <c r="DG16" s="136">
        <v>0</v>
      </c>
      <c r="DH16" s="136">
        <v>6136.5187800715539</v>
      </c>
      <c r="DI16" s="136">
        <v>883.774797917059</v>
      </c>
      <c r="DJ16" s="136">
        <v>10767.426590578707</v>
      </c>
      <c r="DK16" s="136">
        <v>5468.2613149762456</v>
      </c>
      <c r="DL16" s="136">
        <v>0</v>
      </c>
      <c r="DM16" s="136">
        <v>0</v>
      </c>
      <c r="DN16" s="136">
        <v>78228.846239829814</v>
      </c>
      <c r="DO16" s="136">
        <v>1275.560186962206</v>
      </c>
      <c r="DP16" s="136"/>
      <c r="DQ16" s="136">
        <v>39204.971311910842</v>
      </c>
      <c r="DR16" s="136">
        <v>23730.13514130811</v>
      </c>
      <c r="DS16" s="136">
        <v>3641.2812637784646</v>
      </c>
      <c r="DT16" s="136">
        <v>568.89272602534243</v>
      </c>
      <c r="DU16" s="136">
        <v>4408.0749077765804</v>
      </c>
      <c r="DV16" s="136">
        <v>6856.5872730223482</v>
      </c>
      <c r="DW16" s="136"/>
      <c r="DX16" s="136">
        <v>36947.053029282986</v>
      </c>
      <c r="DY16" s="136">
        <v>32492.949893870824</v>
      </c>
      <c r="DZ16" s="136">
        <v>0</v>
      </c>
      <c r="EA16" s="139">
        <v>0</v>
      </c>
      <c r="EB16" s="136"/>
      <c r="EC16" s="136">
        <v>0</v>
      </c>
      <c r="ED16" s="113"/>
      <c r="EE16" s="138">
        <v>12577.13201536296</v>
      </c>
      <c r="EF16" s="136">
        <v>1010.9608111104388</v>
      </c>
      <c r="EG16" s="136">
        <v>10990.938466406538</v>
      </c>
      <c r="EH16" s="136">
        <v>575.23273784598325</v>
      </c>
      <c r="EI16" s="136">
        <v>2991.7223287926627</v>
      </c>
      <c r="EJ16" s="136">
        <v>16338.355207377574</v>
      </c>
      <c r="EK16" s="136">
        <v>16338.355207377574</v>
      </c>
      <c r="EL16" s="140"/>
      <c r="EM16" s="134">
        <v>0</v>
      </c>
      <c r="EN16" s="136">
        <v>103493.28</v>
      </c>
      <c r="EO16" s="140">
        <f t="shared" si="1"/>
        <v>37.01</v>
      </c>
      <c r="EP16" s="140">
        <f t="shared" si="2"/>
        <v>15.498007235453723</v>
      </c>
      <c r="EQ16" s="140">
        <f t="shared" si="3"/>
        <v>0</v>
      </c>
      <c r="ER16" s="140">
        <f t="shared" si="4"/>
        <v>6.5830268314742231</v>
      </c>
      <c r="ES16" s="140">
        <f t="shared" si="5"/>
        <v>1.7071239071450104</v>
      </c>
      <c r="ET16" s="140">
        <f t="shared" si="6"/>
        <v>0.35704552306300869</v>
      </c>
      <c r="EU16" s="140">
        <f t="shared" si="7"/>
        <v>0.66946035574314133</v>
      </c>
      <c r="EV16" s="140">
        <f t="shared" si="8"/>
        <v>5.5899939704552297</v>
      </c>
      <c r="EW16" s="140">
        <f t="shared" si="9"/>
        <v>5.5676786252637909</v>
      </c>
      <c r="EX16" s="140">
        <f t="shared" si="10"/>
        <v>0</v>
      </c>
      <c r="EY16" s="140">
        <f t="shared" si="11"/>
        <v>0</v>
      </c>
      <c r="EZ16" s="140">
        <f t="shared" si="12"/>
        <v>0</v>
      </c>
      <c r="FA16" s="140">
        <f t="shared" si="13"/>
        <v>1.0376635514018693</v>
      </c>
      <c r="HD16" s="112">
        <v>2</v>
      </c>
    </row>
    <row r="17" spans="1:212" ht="12" customHeight="1" x14ac:dyDescent="0.25">
      <c r="A17" s="126">
        <v>13</v>
      </c>
      <c r="B17" s="62" t="s">
        <v>234</v>
      </c>
      <c r="C17" s="62" t="s">
        <v>234</v>
      </c>
      <c r="D17" s="127">
        <v>1021.96</v>
      </c>
      <c r="E17" s="141">
        <v>1021.96</v>
      </c>
      <c r="F17" s="141">
        <v>0</v>
      </c>
      <c r="G17" s="141">
        <v>90.7</v>
      </c>
      <c r="H17" s="127">
        <v>0</v>
      </c>
      <c r="I17" s="127">
        <v>0</v>
      </c>
      <c r="J17" s="127">
        <v>1</v>
      </c>
      <c r="K17" s="128">
        <v>1021.96</v>
      </c>
      <c r="L17" s="127"/>
      <c r="M17" s="126" t="s">
        <v>42</v>
      </c>
      <c r="N17" s="129">
        <v>7</v>
      </c>
      <c r="O17" s="129" t="s">
        <v>21</v>
      </c>
      <c r="P17" s="130">
        <v>37.01</v>
      </c>
      <c r="Q17" s="131">
        <v>31</v>
      </c>
      <c r="R17" s="130">
        <v>5.0999999999999996</v>
      </c>
      <c r="S17" s="130">
        <v>6.59</v>
      </c>
      <c r="T17" s="130">
        <v>8.98</v>
      </c>
      <c r="U17" s="130">
        <v>6.92</v>
      </c>
      <c r="V17" s="130">
        <v>3.15</v>
      </c>
      <c r="W17" s="130">
        <v>0</v>
      </c>
      <c r="X17" s="130">
        <v>0</v>
      </c>
      <c r="Y17" s="130">
        <v>0.26</v>
      </c>
      <c r="Z17" s="132">
        <v>40</v>
      </c>
      <c r="AA17" s="132">
        <v>40</v>
      </c>
      <c r="AB17" s="132">
        <v>2604.04</v>
      </c>
      <c r="AC17" s="130">
        <v>195.98199600000001</v>
      </c>
      <c r="AD17" s="132">
        <v>42.3</v>
      </c>
      <c r="AE17" s="132">
        <v>2604.04</v>
      </c>
      <c r="AF17" s="130">
        <v>7.85</v>
      </c>
      <c r="AG17" s="133">
        <v>0</v>
      </c>
      <c r="AH17" s="130">
        <v>6.73</v>
      </c>
      <c r="AI17" s="130">
        <v>10.67</v>
      </c>
      <c r="AJ17" s="130">
        <v>14</v>
      </c>
      <c r="AK17" s="131">
        <v>190084.56</v>
      </c>
      <c r="AL17" s="130">
        <v>31271.976000000002</v>
      </c>
      <c r="AM17" s="130">
        <v>40408.2984</v>
      </c>
      <c r="AN17" s="130">
        <v>55063.204800000007</v>
      </c>
      <c r="AO17" s="130">
        <v>42431.779200000004</v>
      </c>
      <c r="AP17" s="130">
        <v>19315.044000000002</v>
      </c>
      <c r="AQ17" s="130">
        <v>0</v>
      </c>
      <c r="AR17" s="130">
        <v>0</v>
      </c>
      <c r="AS17" s="130">
        <v>1594.2576000000001</v>
      </c>
      <c r="AU17" s="134">
        <v>33.17</v>
      </c>
      <c r="AV17" s="195">
        <v>13.89</v>
      </c>
      <c r="AW17" s="195"/>
      <c r="AX17" s="134">
        <v>5.9</v>
      </c>
      <c r="AY17" s="134">
        <v>1.53</v>
      </c>
      <c r="AZ17" s="134">
        <v>0.32</v>
      </c>
      <c r="BA17" s="134">
        <v>0.6</v>
      </c>
      <c r="BB17" s="134">
        <v>5.01</v>
      </c>
      <c r="BC17" s="134">
        <v>4.99</v>
      </c>
      <c r="BD17" s="134">
        <v>0</v>
      </c>
      <c r="BE17" s="134">
        <v>0</v>
      </c>
      <c r="BF17" s="134">
        <v>0</v>
      </c>
      <c r="BG17" s="135">
        <v>0.93</v>
      </c>
      <c r="BH17" s="134">
        <v>37.581610000000005</v>
      </c>
      <c r="BI17" s="195">
        <v>15.737370000000004</v>
      </c>
      <c r="BJ17" s="195">
        <v>0</v>
      </c>
      <c r="BK17" s="134">
        <v>6.6847000000000012</v>
      </c>
      <c r="BL17" s="134">
        <v>1.7334900000000002</v>
      </c>
      <c r="BM17" s="134">
        <v>0.36256000000000005</v>
      </c>
      <c r="BN17" s="134">
        <v>0.67980000000000007</v>
      </c>
      <c r="BO17" s="134">
        <v>5.6763300000000001</v>
      </c>
      <c r="BP17" s="134">
        <v>5.65367</v>
      </c>
      <c r="BQ17" s="134">
        <v>0</v>
      </c>
      <c r="BR17" s="134">
        <v>0</v>
      </c>
      <c r="BS17" s="134">
        <v>0</v>
      </c>
      <c r="BT17" s="135">
        <v>1.0536900000000002</v>
      </c>
      <c r="BU17" s="136">
        <v>451865.84795600013</v>
      </c>
      <c r="BV17" s="196">
        <v>189219.67525200004</v>
      </c>
      <c r="BW17" s="197">
        <v>0</v>
      </c>
      <c r="BX17" s="136">
        <v>80374.088120000015</v>
      </c>
      <c r="BY17" s="136">
        <v>20842.772004000002</v>
      </c>
      <c r="BZ17" s="136">
        <v>4359.2725760000003</v>
      </c>
      <c r="CA17" s="136">
        <v>8173.6360800000011</v>
      </c>
      <c r="CB17" s="136">
        <v>68249.861267999993</v>
      </c>
      <c r="CC17" s="136">
        <v>67977.406732000003</v>
      </c>
      <c r="CD17" s="136">
        <v>0</v>
      </c>
      <c r="CE17" s="136">
        <v>0</v>
      </c>
      <c r="CF17" s="136">
        <v>0</v>
      </c>
      <c r="CG17" s="136">
        <v>12669.135924000002</v>
      </c>
      <c r="CH17" s="112">
        <v>1</v>
      </c>
      <c r="CJ17" s="137">
        <v>143540.44</v>
      </c>
      <c r="CK17" s="134">
        <v>422478.16</v>
      </c>
      <c r="CL17" s="134">
        <v>407163.61</v>
      </c>
      <c r="CM17" s="134">
        <v>430181.94336745911</v>
      </c>
      <c r="CN17" s="138">
        <v>27034.098151835868</v>
      </c>
      <c r="CO17" s="136">
        <v>0</v>
      </c>
      <c r="CP17" s="136">
        <v>0</v>
      </c>
      <c r="CQ17" s="136">
        <v>0</v>
      </c>
      <c r="CR17" s="136">
        <v>0</v>
      </c>
      <c r="CS17" s="136">
        <v>0</v>
      </c>
      <c r="CT17" s="136">
        <v>0</v>
      </c>
      <c r="CU17" s="136">
        <v>0</v>
      </c>
      <c r="CV17" s="136">
        <v>0</v>
      </c>
      <c r="CW17" s="136">
        <v>0</v>
      </c>
      <c r="CX17" s="136">
        <v>13389.732</v>
      </c>
      <c r="CY17" s="136">
        <v>0</v>
      </c>
      <c r="CZ17" s="136">
        <v>0</v>
      </c>
      <c r="DA17" s="136">
        <v>0</v>
      </c>
      <c r="DB17" s="136">
        <v>0</v>
      </c>
      <c r="DC17" s="136">
        <v>13644.366151835869</v>
      </c>
      <c r="DD17" s="139">
        <v>181934.0786809811</v>
      </c>
      <c r="DE17" s="136">
        <v>0</v>
      </c>
      <c r="DF17" s="136">
        <v>8294.8491359305499</v>
      </c>
      <c r="DG17" s="136">
        <v>0</v>
      </c>
      <c r="DH17" s="136">
        <v>10369.174491537577</v>
      </c>
      <c r="DI17" s="136">
        <v>1493.3572957660676</v>
      </c>
      <c r="DJ17" s="136">
        <v>18194.244838802606</v>
      </c>
      <c r="DK17" s="136">
        <v>9239.9873238312248</v>
      </c>
      <c r="DL17" s="136">
        <v>0</v>
      </c>
      <c r="DM17" s="136">
        <v>0</v>
      </c>
      <c r="DN17" s="136">
        <v>132187.0894564426</v>
      </c>
      <c r="DO17" s="136">
        <v>2155.3761386704632</v>
      </c>
      <c r="DP17" s="136"/>
      <c r="DQ17" s="136">
        <v>66246.548415873694</v>
      </c>
      <c r="DR17" s="136">
        <v>40097.964465957732</v>
      </c>
      <c r="DS17" s="136">
        <v>6152.8501989600527</v>
      </c>
      <c r="DT17" s="136">
        <v>961.28573129771655</v>
      </c>
      <c r="DU17" s="136">
        <v>7448.5387446285613</v>
      </c>
      <c r="DV17" s="136">
        <v>11585.909275029628</v>
      </c>
      <c r="DW17" s="136"/>
      <c r="DX17" s="136">
        <v>62431.233984467661</v>
      </c>
      <c r="DY17" s="136">
        <v>54904.919103075772</v>
      </c>
      <c r="DZ17" s="136">
        <v>0</v>
      </c>
      <c r="EA17" s="139">
        <v>0</v>
      </c>
      <c r="EB17" s="136"/>
      <c r="EC17" s="136">
        <v>0</v>
      </c>
      <c r="ED17" s="113"/>
      <c r="EE17" s="138">
        <v>21252.192186541553</v>
      </c>
      <c r="EF17" s="136">
        <v>1708.2696933241139</v>
      </c>
      <c r="EG17" s="136">
        <v>18571.923735332053</v>
      </c>
      <c r="EH17" s="136">
        <v>971.99875788538532</v>
      </c>
      <c r="EI17" s="136">
        <v>5055.258847772734</v>
      </c>
      <c r="EJ17" s="136">
        <v>11323.61399691069</v>
      </c>
      <c r="EK17" s="136">
        <v>11323.61399691069</v>
      </c>
      <c r="EL17" s="140"/>
      <c r="EM17" s="134">
        <v>0</v>
      </c>
      <c r="EN17" s="136">
        <v>161480.16999999998</v>
      </c>
      <c r="EO17" s="140">
        <f t="shared" si="1"/>
        <v>37.01</v>
      </c>
      <c r="EP17" s="140">
        <f t="shared" si="2"/>
        <v>15.498007235453723</v>
      </c>
      <c r="EQ17" s="140">
        <f t="shared" si="3"/>
        <v>0</v>
      </c>
      <c r="ER17" s="140">
        <f t="shared" si="4"/>
        <v>6.5830268314742231</v>
      </c>
      <c r="ES17" s="140">
        <f t="shared" si="5"/>
        <v>1.7071239071450104</v>
      </c>
      <c r="ET17" s="140">
        <f t="shared" si="6"/>
        <v>0.35704552306300869</v>
      </c>
      <c r="EU17" s="140">
        <f t="shared" si="7"/>
        <v>0.66946035574314133</v>
      </c>
      <c r="EV17" s="140">
        <f t="shared" si="8"/>
        <v>5.5899939704552297</v>
      </c>
      <c r="EW17" s="140">
        <f t="shared" si="9"/>
        <v>5.5676786252637909</v>
      </c>
      <c r="EX17" s="140">
        <f t="shared" si="10"/>
        <v>0</v>
      </c>
      <c r="EY17" s="140">
        <f t="shared" si="11"/>
        <v>0</v>
      </c>
      <c r="EZ17" s="140">
        <f t="shared" si="12"/>
        <v>0</v>
      </c>
      <c r="FA17" s="140">
        <f t="shared" si="13"/>
        <v>1.0376635514018693</v>
      </c>
      <c r="HD17" s="112">
        <v>2</v>
      </c>
    </row>
    <row r="18" spans="1:212" ht="12" customHeight="1" x14ac:dyDescent="0.25">
      <c r="A18" s="126">
        <v>14</v>
      </c>
      <c r="B18" s="62" t="s">
        <v>233</v>
      </c>
      <c r="C18" s="62" t="s">
        <v>233</v>
      </c>
      <c r="D18" s="127">
        <v>385.6</v>
      </c>
      <c r="E18" s="141">
        <v>385.6</v>
      </c>
      <c r="F18" s="141">
        <v>0</v>
      </c>
      <c r="G18" s="141">
        <v>54.9</v>
      </c>
      <c r="H18" s="127">
        <v>0</v>
      </c>
      <c r="I18" s="127">
        <v>0</v>
      </c>
      <c r="J18" s="127">
        <v>1</v>
      </c>
      <c r="K18" s="128">
        <v>385.6</v>
      </c>
      <c r="L18" s="127"/>
      <c r="M18" s="126" t="s">
        <v>4</v>
      </c>
      <c r="N18" s="129">
        <v>9</v>
      </c>
      <c r="O18" s="129" t="s">
        <v>21</v>
      </c>
      <c r="P18" s="130">
        <v>26.91</v>
      </c>
      <c r="Q18" s="131">
        <v>25.05</v>
      </c>
      <c r="R18" s="130">
        <v>3.9</v>
      </c>
      <c r="S18" s="130">
        <v>5.09</v>
      </c>
      <c r="T18" s="130">
        <v>8.4499999999999993</v>
      </c>
      <c r="U18" s="130">
        <v>4.93</v>
      </c>
      <c r="V18" s="130">
        <v>2.42</v>
      </c>
      <c r="W18" s="130">
        <v>0</v>
      </c>
      <c r="X18" s="130">
        <v>0</v>
      </c>
      <c r="Y18" s="130">
        <v>0.26</v>
      </c>
      <c r="Z18" s="132">
        <v>0</v>
      </c>
      <c r="AA18" s="132">
        <v>0</v>
      </c>
      <c r="AB18" s="132">
        <v>0</v>
      </c>
      <c r="AC18" s="130">
        <v>0</v>
      </c>
      <c r="AD18" s="132">
        <v>0</v>
      </c>
      <c r="AE18" s="130" t="s">
        <v>0</v>
      </c>
      <c r="AF18" s="130">
        <v>7.85</v>
      </c>
      <c r="AG18" s="133">
        <v>0</v>
      </c>
      <c r="AH18" s="130">
        <v>6.73</v>
      </c>
      <c r="AI18" s="130">
        <v>10.67</v>
      </c>
      <c r="AJ18" s="130">
        <v>14</v>
      </c>
      <c r="AK18" s="131">
        <v>57955.680000000008</v>
      </c>
      <c r="AL18" s="130">
        <v>9023.0400000000009</v>
      </c>
      <c r="AM18" s="130">
        <v>11776.224</v>
      </c>
      <c r="AN18" s="130">
        <v>19549.919999999998</v>
      </c>
      <c r="AO18" s="130">
        <v>11406.048000000001</v>
      </c>
      <c r="AP18" s="130">
        <v>5598.9120000000003</v>
      </c>
      <c r="AQ18" s="130">
        <v>0</v>
      </c>
      <c r="AR18" s="130">
        <v>0</v>
      </c>
      <c r="AS18" s="130">
        <v>601.53600000000006</v>
      </c>
      <c r="AU18" s="134">
        <v>26.91</v>
      </c>
      <c r="AV18" s="195">
        <v>7.81</v>
      </c>
      <c r="AW18" s="195"/>
      <c r="AX18" s="134">
        <v>8.4499999999999993</v>
      </c>
      <c r="AY18" s="134">
        <v>1.53</v>
      </c>
      <c r="AZ18" s="134">
        <v>0.18</v>
      </c>
      <c r="BA18" s="134">
        <v>0.48</v>
      </c>
      <c r="BB18" s="134">
        <v>4.93</v>
      </c>
      <c r="BC18" s="134">
        <v>2.6</v>
      </c>
      <c r="BD18" s="134">
        <v>0</v>
      </c>
      <c r="BE18" s="134">
        <v>0</v>
      </c>
      <c r="BF18" s="134">
        <v>0</v>
      </c>
      <c r="BG18" s="135">
        <v>0.93</v>
      </c>
      <c r="BH18" s="134">
        <v>30.48903</v>
      </c>
      <c r="BI18" s="195">
        <v>8.8487299999999998</v>
      </c>
      <c r="BJ18" s="195">
        <v>0</v>
      </c>
      <c r="BK18" s="134">
        <v>9.5738499999999984</v>
      </c>
      <c r="BL18" s="134">
        <v>1.73349</v>
      </c>
      <c r="BM18" s="134">
        <v>0.20393999999999998</v>
      </c>
      <c r="BN18" s="134">
        <v>0.54383999999999999</v>
      </c>
      <c r="BO18" s="134">
        <v>5.5856899999999996</v>
      </c>
      <c r="BP18" s="134">
        <v>2.9458000000000002</v>
      </c>
      <c r="BQ18" s="134">
        <v>0</v>
      </c>
      <c r="BR18" s="134">
        <v>0</v>
      </c>
      <c r="BS18" s="134">
        <v>0</v>
      </c>
      <c r="BT18" s="135">
        <v>1.05369</v>
      </c>
      <c r="BU18" s="136">
        <v>138318.69167999999</v>
      </c>
      <c r="BV18" s="196">
        <v>40143.774880000004</v>
      </c>
      <c r="BW18" s="197">
        <v>0</v>
      </c>
      <c r="BX18" s="136">
        <v>43433.405599999998</v>
      </c>
      <c r="BY18" s="136">
        <v>7864.2734399999999</v>
      </c>
      <c r="BZ18" s="136">
        <v>925.20863999999983</v>
      </c>
      <c r="CA18" s="136">
        <v>2467.2230399999999</v>
      </c>
      <c r="CB18" s="136">
        <v>25340.43664</v>
      </c>
      <c r="CC18" s="136">
        <v>13364.124800000001</v>
      </c>
      <c r="CD18" s="136">
        <v>0</v>
      </c>
      <c r="CE18" s="136">
        <v>0</v>
      </c>
      <c r="CF18" s="136">
        <v>0</v>
      </c>
      <c r="CG18" s="136">
        <v>4780.2446399999999</v>
      </c>
      <c r="CH18" s="112">
        <v>1</v>
      </c>
      <c r="CJ18" s="137">
        <v>0</v>
      </c>
      <c r="CK18" s="134">
        <v>109437.59</v>
      </c>
      <c r="CL18" s="134">
        <v>0</v>
      </c>
      <c r="CM18" s="134">
        <v>197073.87303064042</v>
      </c>
      <c r="CN18" s="138">
        <v>24430.400834306536</v>
      </c>
      <c r="CO18" s="136">
        <v>0</v>
      </c>
      <c r="CP18" s="136">
        <v>0</v>
      </c>
      <c r="CQ18" s="136">
        <v>0</v>
      </c>
      <c r="CR18" s="136">
        <v>0</v>
      </c>
      <c r="CS18" s="136">
        <v>0</v>
      </c>
      <c r="CT18" s="136">
        <v>0</v>
      </c>
      <c r="CU18" s="136">
        <v>0</v>
      </c>
      <c r="CV18" s="136">
        <v>13140.767999999998</v>
      </c>
      <c r="CW18" s="136">
        <v>0</v>
      </c>
      <c r="CX18" s="136">
        <v>6141.42</v>
      </c>
      <c r="CY18" s="136">
        <v>0</v>
      </c>
      <c r="CZ18" s="136">
        <v>0</v>
      </c>
      <c r="DA18" s="136">
        <v>0</v>
      </c>
      <c r="DB18" s="136">
        <v>0</v>
      </c>
      <c r="DC18" s="136">
        <v>5148.2128343065397</v>
      </c>
      <c r="DD18" s="139">
        <v>80060.128195420577</v>
      </c>
      <c r="DE18" s="136">
        <v>0</v>
      </c>
      <c r="DF18" s="136">
        <v>3129.7642048757484</v>
      </c>
      <c r="DG18" s="136">
        <v>0</v>
      </c>
      <c r="DH18" s="136">
        <v>3912.4365767122877</v>
      </c>
      <c r="DI18" s="136">
        <v>563.46488438627307</v>
      </c>
      <c r="DJ18" s="136">
        <v>6864.9465828821922</v>
      </c>
      <c r="DK18" s="136">
        <v>3486.3782457917337</v>
      </c>
      <c r="DL18" s="136">
        <v>0</v>
      </c>
      <c r="DM18" s="136">
        <v>0</v>
      </c>
      <c r="DN18" s="136">
        <v>61289.883719137702</v>
      </c>
      <c r="DO18" s="136">
        <v>813.25398163463399</v>
      </c>
      <c r="DP18" s="136"/>
      <c r="DQ18" s="136">
        <v>24995.762132726228</v>
      </c>
      <c r="DR18" s="136">
        <v>15129.53060596628</v>
      </c>
      <c r="DS18" s="136">
        <v>2321.5576311391796</v>
      </c>
      <c r="DT18" s="136">
        <v>362.70673802144853</v>
      </c>
      <c r="DU18" s="136">
        <v>2810.4392930533222</v>
      </c>
      <c r="DV18" s="136">
        <v>4371.5278645459948</v>
      </c>
      <c r="DW18" s="136"/>
      <c r="DX18" s="136">
        <v>23556.189894331215</v>
      </c>
      <c r="DY18" s="136">
        <v>20716.404561965261</v>
      </c>
      <c r="DZ18" s="136">
        <v>0</v>
      </c>
      <c r="EA18" s="139">
        <v>0</v>
      </c>
      <c r="EB18" s="136"/>
      <c r="EC18" s="136">
        <v>0</v>
      </c>
      <c r="ED18" s="113"/>
      <c r="EE18" s="138">
        <v>644.55437957041215</v>
      </c>
      <c r="EF18" s="136">
        <v>644.55437957041215</v>
      </c>
      <c r="EG18" s="136"/>
      <c r="EH18" s="136"/>
      <c r="EI18" s="136">
        <v>1907.4208498387084</v>
      </c>
      <c r="EJ18" s="136">
        <v>20763.012182481471</v>
      </c>
      <c r="EK18" s="136">
        <v>20763.012182481471</v>
      </c>
      <c r="EL18" s="140"/>
      <c r="EM18" s="134">
        <v>0</v>
      </c>
      <c r="EN18" s="136">
        <v>0</v>
      </c>
      <c r="EO18" s="140">
        <f t="shared" si="1"/>
        <v>26.91</v>
      </c>
      <c r="EP18" s="140">
        <f t="shared" si="2"/>
        <v>7.81</v>
      </c>
      <c r="EQ18" s="140">
        <f t="shared" si="3"/>
        <v>0</v>
      </c>
      <c r="ER18" s="140">
        <f t="shared" si="4"/>
        <v>8.4499999999999993</v>
      </c>
      <c r="ES18" s="140">
        <f t="shared" si="5"/>
        <v>1.5299999999999998</v>
      </c>
      <c r="ET18" s="140">
        <f t="shared" si="6"/>
        <v>0.18</v>
      </c>
      <c r="EU18" s="140">
        <f t="shared" si="7"/>
        <v>0.48</v>
      </c>
      <c r="EV18" s="140">
        <f t="shared" si="8"/>
        <v>4.93</v>
      </c>
      <c r="EW18" s="140">
        <f t="shared" si="9"/>
        <v>2.6</v>
      </c>
      <c r="EX18" s="140">
        <f t="shared" si="10"/>
        <v>0</v>
      </c>
      <c r="EY18" s="140">
        <f t="shared" si="11"/>
        <v>0</v>
      </c>
      <c r="EZ18" s="140">
        <f t="shared" si="12"/>
        <v>0</v>
      </c>
      <c r="FA18" s="140">
        <f t="shared" si="13"/>
        <v>0.93</v>
      </c>
      <c r="HD18" s="112">
        <v>2</v>
      </c>
    </row>
    <row r="19" spans="1:212" ht="12" customHeight="1" x14ac:dyDescent="0.25">
      <c r="A19" s="126">
        <v>15</v>
      </c>
      <c r="B19" s="62" t="s">
        <v>232</v>
      </c>
      <c r="C19" s="62" t="s">
        <v>232</v>
      </c>
      <c r="D19" s="127">
        <v>385.6</v>
      </c>
      <c r="E19" s="141">
        <v>385.6</v>
      </c>
      <c r="F19" s="141">
        <v>0</v>
      </c>
      <c r="G19" s="141">
        <v>54.9</v>
      </c>
      <c r="H19" s="127">
        <v>0</v>
      </c>
      <c r="I19" s="127">
        <v>0</v>
      </c>
      <c r="J19" s="127">
        <v>1</v>
      </c>
      <c r="K19" s="128">
        <v>385.6</v>
      </c>
      <c r="L19" s="127"/>
      <c r="M19" s="126" t="s">
        <v>4</v>
      </c>
      <c r="N19" s="129">
        <v>9</v>
      </c>
      <c r="O19" s="129" t="s">
        <v>21</v>
      </c>
      <c r="P19" s="130">
        <v>26.91</v>
      </c>
      <c r="Q19" s="131">
        <v>25.05</v>
      </c>
      <c r="R19" s="130">
        <v>3.9</v>
      </c>
      <c r="S19" s="130">
        <v>5.09</v>
      </c>
      <c r="T19" s="130">
        <v>8.4499999999999993</v>
      </c>
      <c r="U19" s="130">
        <v>4.93</v>
      </c>
      <c r="V19" s="130">
        <v>2.42</v>
      </c>
      <c r="W19" s="130">
        <v>0</v>
      </c>
      <c r="X19" s="130">
        <v>0</v>
      </c>
      <c r="Y19" s="130">
        <v>0.26</v>
      </c>
      <c r="Z19" s="132">
        <v>0</v>
      </c>
      <c r="AA19" s="132">
        <v>0</v>
      </c>
      <c r="AB19" s="132">
        <v>0</v>
      </c>
      <c r="AC19" s="130">
        <v>0</v>
      </c>
      <c r="AD19" s="132">
        <v>0</v>
      </c>
      <c r="AE19" s="130" t="s">
        <v>0</v>
      </c>
      <c r="AF19" s="130">
        <v>7.85</v>
      </c>
      <c r="AG19" s="133">
        <v>0</v>
      </c>
      <c r="AH19" s="130">
        <v>6.73</v>
      </c>
      <c r="AI19" s="130">
        <v>10.67</v>
      </c>
      <c r="AJ19" s="130">
        <v>14</v>
      </c>
      <c r="AK19" s="131">
        <v>57955.680000000008</v>
      </c>
      <c r="AL19" s="130">
        <v>9023.0400000000009</v>
      </c>
      <c r="AM19" s="130">
        <v>11776.224</v>
      </c>
      <c r="AN19" s="130">
        <v>19549.919999999998</v>
      </c>
      <c r="AO19" s="130">
        <v>11406.048000000001</v>
      </c>
      <c r="AP19" s="130">
        <v>5598.9120000000003</v>
      </c>
      <c r="AQ19" s="130">
        <v>0</v>
      </c>
      <c r="AR19" s="130">
        <v>0</v>
      </c>
      <c r="AS19" s="130">
        <v>601.53600000000006</v>
      </c>
      <c r="AU19" s="134">
        <v>26.91</v>
      </c>
      <c r="AV19" s="195">
        <v>7.81</v>
      </c>
      <c r="AW19" s="195"/>
      <c r="AX19" s="134">
        <v>8.4499999999999993</v>
      </c>
      <c r="AY19" s="134">
        <v>1.53</v>
      </c>
      <c r="AZ19" s="134">
        <v>0.18</v>
      </c>
      <c r="BA19" s="134">
        <v>0.48</v>
      </c>
      <c r="BB19" s="134">
        <v>4.93</v>
      </c>
      <c r="BC19" s="134">
        <v>2.6</v>
      </c>
      <c r="BD19" s="134">
        <v>0</v>
      </c>
      <c r="BE19" s="134">
        <v>0</v>
      </c>
      <c r="BF19" s="134">
        <v>0</v>
      </c>
      <c r="BG19" s="135">
        <v>0.93</v>
      </c>
      <c r="BH19" s="134">
        <v>30.48903</v>
      </c>
      <c r="BI19" s="195">
        <v>8.8487299999999998</v>
      </c>
      <c r="BJ19" s="195">
        <v>0</v>
      </c>
      <c r="BK19" s="134">
        <v>9.5738499999999984</v>
      </c>
      <c r="BL19" s="134">
        <v>1.73349</v>
      </c>
      <c r="BM19" s="134">
        <v>0.20393999999999998</v>
      </c>
      <c r="BN19" s="134">
        <v>0.54383999999999999</v>
      </c>
      <c r="BO19" s="134">
        <v>5.5856899999999996</v>
      </c>
      <c r="BP19" s="134">
        <v>2.9458000000000002</v>
      </c>
      <c r="BQ19" s="134">
        <v>0</v>
      </c>
      <c r="BR19" s="134">
        <v>0</v>
      </c>
      <c r="BS19" s="134">
        <v>0</v>
      </c>
      <c r="BT19" s="135">
        <v>1.05369</v>
      </c>
      <c r="BU19" s="136">
        <v>138318.69167999999</v>
      </c>
      <c r="BV19" s="196">
        <v>40143.774880000004</v>
      </c>
      <c r="BW19" s="197">
        <v>0</v>
      </c>
      <c r="BX19" s="136">
        <v>43433.405599999998</v>
      </c>
      <c r="BY19" s="136">
        <v>7864.2734399999999</v>
      </c>
      <c r="BZ19" s="136">
        <v>925.20863999999983</v>
      </c>
      <c r="CA19" s="136">
        <v>2467.2230399999999</v>
      </c>
      <c r="CB19" s="136">
        <v>25340.43664</v>
      </c>
      <c r="CC19" s="136">
        <v>13364.124800000001</v>
      </c>
      <c r="CD19" s="136">
        <v>0</v>
      </c>
      <c r="CE19" s="136">
        <v>0</v>
      </c>
      <c r="CF19" s="136">
        <v>0</v>
      </c>
      <c r="CG19" s="136">
        <v>4780.2446399999999</v>
      </c>
      <c r="CH19" s="112">
        <v>1</v>
      </c>
      <c r="CJ19" s="137">
        <v>0</v>
      </c>
      <c r="CK19" s="134">
        <v>124517.95</v>
      </c>
      <c r="CL19" s="134">
        <v>0</v>
      </c>
      <c r="CM19" s="134">
        <v>207233.08503064039</v>
      </c>
      <c r="CN19" s="138">
        <v>34589.612834306536</v>
      </c>
      <c r="CO19" s="136">
        <v>0</v>
      </c>
      <c r="CP19" s="136">
        <v>0</v>
      </c>
      <c r="CQ19" s="136">
        <v>0</v>
      </c>
      <c r="CR19" s="136">
        <v>0</v>
      </c>
      <c r="CS19" s="136">
        <v>0</v>
      </c>
      <c r="CT19" s="136">
        <v>0</v>
      </c>
      <c r="CU19" s="136">
        <v>0</v>
      </c>
      <c r="CV19" s="136">
        <v>0</v>
      </c>
      <c r="CW19" s="136">
        <v>0</v>
      </c>
      <c r="CX19" s="136">
        <v>29441.399999999998</v>
      </c>
      <c r="CY19" s="136">
        <v>0</v>
      </c>
      <c r="CZ19" s="136">
        <v>0</v>
      </c>
      <c r="DA19" s="136">
        <v>0</v>
      </c>
      <c r="DB19" s="136">
        <v>0</v>
      </c>
      <c r="DC19" s="136">
        <v>5148.2128343065397</v>
      </c>
      <c r="DD19" s="139">
        <v>80060.128195420577</v>
      </c>
      <c r="DE19" s="136">
        <v>0</v>
      </c>
      <c r="DF19" s="136">
        <v>3129.7642048757484</v>
      </c>
      <c r="DG19" s="136">
        <v>0</v>
      </c>
      <c r="DH19" s="136">
        <v>3912.4365767122877</v>
      </c>
      <c r="DI19" s="136">
        <v>563.46488438627307</v>
      </c>
      <c r="DJ19" s="136">
        <v>6864.9465828821922</v>
      </c>
      <c r="DK19" s="136">
        <v>3486.3782457917337</v>
      </c>
      <c r="DL19" s="136">
        <v>0</v>
      </c>
      <c r="DM19" s="136">
        <v>0</v>
      </c>
      <c r="DN19" s="136">
        <v>61289.883719137702</v>
      </c>
      <c r="DO19" s="136">
        <v>813.25398163463399</v>
      </c>
      <c r="DP19" s="136"/>
      <c r="DQ19" s="136">
        <v>24995.762132726228</v>
      </c>
      <c r="DR19" s="136">
        <v>15129.53060596628</v>
      </c>
      <c r="DS19" s="136">
        <v>2321.5576311391796</v>
      </c>
      <c r="DT19" s="136">
        <v>362.70673802144853</v>
      </c>
      <c r="DU19" s="136">
        <v>2810.4392930533222</v>
      </c>
      <c r="DV19" s="136">
        <v>4371.5278645459948</v>
      </c>
      <c r="DW19" s="136"/>
      <c r="DX19" s="136">
        <v>23556.189894331215</v>
      </c>
      <c r="DY19" s="136">
        <v>20716.404561965261</v>
      </c>
      <c r="DZ19" s="136">
        <v>0</v>
      </c>
      <c r="EA19" s="139">
        <v>0</v>
      </c>
      <c r="EB19" s="136"/>
      <c r="EC19" s="136">
        <v>0</v>
      </c>
      <c r="ED19" s="113"/>
      <c r="EE19" s="138">
        <v>644.55437957041215</v>
      </c>
      <c r="EF19" s="136">
        <v>644.55437957041215</v>
      </c>
      <c r="EG19" s="136"/>
      <c r="EH19" s="136"/>
      <c r="EI19" s="136">
        <v>1907.4208498387084</v>
      </c>
      <c r="EJ19" s="136">
        <v>20763.012182481471</v>
      </c>
      <c r="EK19" s="136">
        <v>20763.012182481471</v>
      </c>
      <c r="EL19" s="140"/>
      <c r="EM19" s="134">
        <v>0</v>
      </c>
      <c r="EN19" s="136">
        <v>0</v>
      </c>
      <c r="EO19" s="140">
        <f t="shared" si="1"/>
        <v>26.91</v>
      </c>
      <c r="EP19" s="140">
        <f t="shared" si="2"/>
        <v>7.81</v>
      </c>
      <c r="EQ19" s="140">
        <f t="shared" si="3"/>
        <v>0</v>
      </c>
      <c r="ER19" s="140">
        <f t="shared" si="4"/>
        <v>8.4499999999999993</v>
      </c>
      <c r="ES19" s="140">
        <f t="shared" si="5"/>
        <v>1.5299999999999998</v>
      </c>
      <c r="ET19" s="140">
        <f t="shared" si="6"/>
        <v>0.18</v>
      </c>
      <c r="EU19" s="140">
        <f t="shared" si="7"/>
        <v>0.48</v>
      </c>
      <c r="EV19" s="140">
        <f t="shared" si="8"/>
        <v>4.93</v>
      </c>
      <c r="EW19" s="140">
        <f t="shared" si="9"/>
        <v>2.6</v>
      </c>
      <c r="EX19" s="140">
        <f t="shared" si="10"/>
        <v>0</v>
      </c>
      <c r="EY19" s="140">
        <f t="shared" si="11"/>
        <v>0</v>
      </c>
      <c r="EZ19" s="140">
        <f t="shared" si="12"/>
        <v>0</v>
      </c>
      <c r="FA19" s="140">
        <f t="shared" si="13"/>
        <v>0.93</v>
      </c>
      <c r="HD19" s="112">
        <v>2</v>
      </c>
    </row>
    <row r="20" spans="1:212" ht="12" customHeight="1" x14ac:dyDescent="0.25">
      <c r="A20" s="126">
        <v>16</v>
      </c>
      <c r="B20" s="62" t="s">
        <v>231</v>
      </c>
      <c r="C20" s="62" t="s">
        <v>231</v>
      </c>
      <c r="D20" s="127">
        <v>10450.300000000001</v>
      </c>
      <c r="E20" s="141">
        <v>9759.6</v>
      </c>
      <c r="F20" s="141">
        <v>690.7</v>
      </c>
      <c r="G20" s="141">
        <v>2001.5</v>
      </c>
      <c r="H20" s="127">
        <v>5</v>
      </c>
      <c r="I20" s="127">
        <v>0</v>
      </c>
      <c r="J20" s="127">
        <v>1</v>
      </c>
      <c r="K20" s="128">
        <v>10450.300000000001</v>
      </c>
      <c r="L20" s="127"/>
      <c r="M20" s="126" t="s">
        <v>22</v>
      </c>
      <c r="N20" s="129">
        <v>3</v>
      </c>
      <c r="O20" s="129" t="s">
        <v>21</v>
      </c>
      <c r="P20" s="130">
        <v>53.96</v>
      </c>
      <c r="Q20" s="131">
        <v>45.06</v>
      </c>
      <c r="R20" s="130">
        <v>5.0999999999999996</v>
      </c>
      <c r="S20" s="130">
        <v>8.6300000000000008</v>
      </c>
      <c r="T20" s="130">
        <v>13.43</v>
      </c>
      <c r="U20" s="130">
        <v>6.91</v>
      </c>
      <c r="V20" s="130">
        <v>3.15</v>
      </c>
      <c r="W20" s="130">
        <v>1.81</v>
      </c>
      <c r="X20" s="130">
        <v>5.77</v>
      </c>
      <c r="Y20" s="130">
        <v>0.26</v>
      </c>
      <c r="Z20" s="132">
        <v>40</v>
      </c>
      <c r="AA20" s="132">
        <v>40</v>
      </c>
      <c r="AB20" s="132">
        <v>2604.04</v>
      </c>
      <c r="AC20" s="130">
        <v>195.98199600000001</v>
      </c>
      <c r="AD20" s="132">
        <v>42.3</v>
      </c>
      <c r="AE20" s="132">
        <v>2604.04</v>
      </c>
      <c r="AF20" s="130">
        <v>7.85</v>
      </c>
      <c r="AG20" s="133">
        <v>0</v>
      </c>
      <c r="AH20" s="130">
        <v>6.73</v>
      </c>
      <c r="AI20" s="130">
        <v>10.67</v>
      </c>
      <c r="AJ20" s="130">
        <v>14</v>
      </c>
      <c r="AK20" s="131">
        <v>2825343.1080000005</v>
      </c>
      <c r="AL20" s="130">
        <v>319779.18</v>
      </c>
      <c r="AM20" s="130">
        <v>541116.5340000001</v>
      </c>
      <c r="AN20" s="130">
        <v>842085.17400000012</v>
      </c>
      <c r="AO20" s="130">
        <v>433269.43800000002</v>
      </c>
      <c r="AP20" s="130">
        <v>197510.66999999998</v>
      </c>
      <c r="AQ20" s="130">
        <v>113490.258</v>
      </c>
      <c r="AR20" s="130">
        <v>361789.386</v>
      </c>
      <c r="AS20" s="130">
        <v>16302.468000000003</v>
      </c>
      <c r="AU20" s="134">
        <v>48.44</v>
      </c>
      <c r="AV20" s="195">
        <v>18.489999999999998</v>
      </c>
      <c r="AW20" s="195"/>
      <c r="AX20" s="134">
        <v>6.67</v>
      </c>
      <c r="AY20" s="134">
        <v>1.53</v>
      </c>
      <c r="AZ20" s="134">
        <v>0.32</v>
      </c>
      <c r="BA20" s="134">
        <v>0.87</v>
      </c>
      <c r="BB20" s="134">
        <v>5.01</v>
      </c>
      <c r="BC20" s="134">
        <v>4.99</v>
      </c>
      <c r="BD20" s="134">
        <v>2.7</v>
      </c>
      <c r="BE20" s="134">
        <v>6.46</v>
      </c>
      <c r="BF20" s="134">
        <v>0.47</v>
      </c>
      <c r="BG20" s="135">
        <v>0.93</v>
      </c>
      <c r="BH20" s="134">
        <v>54.88252</v>
      </c>
      <c r="BI20" s="195">
        <v>20.949169999999999</v>
      </c>
      <c r="BJ20" s="195">
        <v>0</v>
      </c>
      <c r="BK20" s="134">
        <v>7.5571100000000007</v>
      </c>
      <c r="BL20" s="134">
        <v>1.7334900000000002</v>
      </c>
      <c r="BM20" s="134">
        <v>0.36256000000000005</v>
      </c>
      <c r="BN20" s="134">
        <v>0.98571000000000009</v>
      </c>
      <c r="BO20" s="134">
        <v>5.6763300000000001</v>
      </c>
      <c r="BP20" s="134">
        <v>5.65367</v>
      </c>
      <c r="BQ20" s="134">
        <v>3.0591000000000004</v>
      </c>
      <c r="BR20" s="134">
        <v>7.3191800000000002</v>
      </c>
      <c r="BS20" s="134">
        <v>0.53250999999999993</v>
      </c>
      <c r="BT20" s="135">
        <v>1.05369</v>
      </c>
      <c r="BU20" s="136">
        <v>6747813.0515600014</v>
      </c>
      <c r="BV20" s="194">
        <v>2575703.2065099999</v>
      </c>
      <c r="BW20" s="194">
        <v>0</v>
      </c>
      <c r="BX20" s="136">
        <v>929147.66833000013</v>
      </c>
      <c r="BY20" s="136">
        <v>213132.82347000003</v>
      </c>
      <c r="BZ20" s="136">
        <v>44576.799680000004</v>
      </c>
      <c r="CA20" s="136">
        <v>121193.17413000003</v>
      </c>
      <c r="CB20" s="136">
        <v>697905.51999000006</v>
      </c>
      <c r="CC20" s="136">
        <v>695119.47001000005</v>
      </c>
      <c r="CD20" s="136">
        <v>376116.7473000001</v>
      </c>
      <c r="CE20" s="136">
        <v>899894.14354000008</v>
      </c>
      <c r="CF20" s="136">
        <v>65472.174529999989</v>
      </c>
      <c r="CG20" s="136">
        <v>129551.32407</v>
      </c>
      <c r="CH20" s="112">
        <v>1</v>
      </c>
      <c r="CJ20" s="137">
        <v>592609.50999999989</v>
      </c>
      <c r="CK20" s="134">
        <v>5871191.4099999983</v>
      </c>
      <c r="CL20" s="134">
        <v>5842018.2300000004</v>
      </c>
      <c r="CM20" s="134">
        <v>4525666.9225424901</v>
      </c>
      <c r="CN20" s="138">
        <v>379270.16944386315</v>
      </c>
      <c r="CO20" s="136">
        <v>0</v>
      </c>
      <c r="CP20" s="136">
        <v>41123.651999999995</v>
      </c>
      <c r="CQ20" s="136">
        <v>0</v>
      </c>
      <c r="CR20" s="136">
        <v>0</v>
      </c>
      <c r="CS20" s="136">
        <v>38514.288</v>
      </c>
      <c r="CT20" s="136">
        <v>0</v>
      </c>
      <c r="CU20" s="136">
        <v>0</v>
      </c>
      <c r="CV20" s="136">
        <v>58605.060000000005</v>
      </c>
      <c r="CW20" s="136">
        <v>42898.332000000002</v>
      </c>
      <c r="CX20" s="136">
        <v>0</v>
      </c>
      <c r="CY20" s="136">
        <v>58605.060000000005</v>
      </c>
      <c r="CZ20" s="136">
        <v>0</v>
      </c>
      <c r="DA20" s="136">
        <v>0</v>
      </c>
      <c r="DB20" s="136">
        <v>0</v>
      </c>
      <c r="DC20" s="136">
        <v>139523.77744386316</v>
      </c>
      <c r="DD20" s="139">
        <v>1341224.5294393722</v>
      </c>
      <c r="DE20" s="136">
        <v>0</v>
      </c>
      <c r="DF20" s="136">
        <v>84820.992920676959</v>
      </c>
      <c r="DG20" s="136">
        <v>0</v>
      </c>
      <c r="DH20" s="136">
        <v>106032.51026352806</v>
      </c>
      <c r="DI20" s="136">
        <v>15270.687451509</v>
      </c>
      <c r="DJ20" s="136">
        <v>186049.66616984899</v>
      </c>
      <c r="DK20" s="136">
        <v>94485.732837130083</v>
      </c>
      <c r="DL20" s="136">
        <v>0</v>
      </c>
      <c r="DM20" s="136">
        <v>0</v>
      </c>
      <c r="DN20" s="136">
        <v>832524.61800135637</v>
      </c>
      <c r="DO20" s="136">
        <v>22040.321795322659</v>
      </c>
      <c r="DP20" s="136"/>
      <c r="DQ20" s="136">
        <v>677420.15823555226</v>
      </c>
      <c r="DR20" s="136">
        <v>410031.46704234823</v>
      </c>
      <c r="DS20" s="136">
        <v>62917.462947857297</v>
      </c>
      <c r="DT20" s="136">
        <v>9829.8605403152069</v>
      </c>
      <c r="DU20" s="136">
        <v>76166.840622912699</v>
      </c>
      <c r="DV20" s="136">
        <v>118474.5270821188</v>
      </c>
      <c r="DW20" s="136"/>
      <c r="DX20" s="136">
        <v>638405.7345765807</v>
      </c>
      <c r="DY20" s="136">
        <v>561443.57519166393</v>
      </c>
      <c r="DZ20" s="136">
        <v>103883.75127384739</v>
      </c>
      <c r="EA20" s="139">
        <v>461709.97740610305</v>
      </c>
      <c r="EB20" s="136"/>
      <c r="EC20" s="136">
        <v>461709.97740610305</v>
      </c>
      <c r="ED20" s="136"/>
      <c r="EE20" s="138">
        <v>217319.44890897413</v>
      </c>
      <c r="EF20" s="136">
        <v>17468.326329939518</v>
      </c>
      <c r="EG20" s="136">
        <v>189911.71338539725</v>
      </c>
      <c r="EH20" s="136">
        <v>9939.4091936373661</v>
      </c>
      <c r="EI20" s="136">
        <v>51693.776211279706</v>
      </c>
      <c r="EJ20" s="136">
        <v>93295.801855254394</v>
      </c>
      <c r="EK20" s="136">
        <v>93295.801855254394</v>
      </c>
      <c r="EL20" s="140"/>
      <c r="EM20" s="134">
        <v>5171.64969545247</v>
      </c>
      <c r="EN20" s="136">
        <v>633857.41</v>
      </c>
      <c r="EO20" s="140">
        <f t="shared" si="1"/>
        <v>53.96</v>
      </c>
      <c r="EP20" s="140">
        <f t="shared" si="2"/>
        <v>20.597035507844755</v>
      </c>
      <c r="EQ20" s="140">
        <f t="shared" si="3"/>
        <v>0</v>
      </c>
      <c r="ER20" s="140">
        <f t="shared" si="4"/>
        <v>7.4300825763831551</v>
      </c>
      <c r="ES20" s="140">
        <f t="shared" si="5"/>
        <v>1.7043517753922381</v>
      </c>
      <c r="ET20" s="140">
        <f t="shared" si="6"/>
        <v>0.35646573080099098</v>
      </c>
      <c r="EU20" s="140">
        <f t="shared" si="7"/>
        <v>0.96914120561519412</v>
      </c>
      <c r="EV20" s="140">
        <f t="shared" si="8"/>
        <v>5.5809165978530135</v>
      </c>
      <c r="EW20" s="140">
        <f t="shared" si="9"/>
        <v>5.5586374896779525</v>
      </c>
      <c r="EX20" s="140">
        <f t="shared" si="10"/>
        <v>3.0076796036333611</v>
      </c>
      <c r="EY20" s="140">
        <f t="shared" si="11"/>
        <v>7.1961519405450041</v>
      </c>
      <c r="EZ20" s="140">
        <f t="shared" si="12"/>
        <v>0.52355904211395532</v>
      </c>
      <c r="FA20" s="140">
        <f t="shared" si="13"/>
        <v>1.0359785301403799</v>
      </c>
      <c r="HD20" s="112">
        <v>2</v>
      </c>
    </row>
    <row r="21" spans="1:212" ht="12" customHeight="1" x14ac:dyDescent="0.25">
      <c r="A21" s="126">
        <v>17</v>
      </c>
      <c r="B21" s="62" t="s">
        <v>230</v>
      </c>
      <c r="C21" s="62" t="s">
        <v>230</v>
      </c>
      <c r="D21" s="127">
        <v>3844.53</v>
      </c>
      <c r="E21" s="141">
        <v>3633.53</v>
      </c>
      <c r="F21" s="141">
        <v>211</v>
      </c>
      <c r="G21" s="141">
        <v>808.1</v>
      </c>
      <c r="H21" s="127">
        <v>2</v>
      </c>
      <c r="I21" s="127">
        <v>0</v>
      </c>
      <c r="J21" s="127">
        <v>1</v>
      </c>
      <c r="K21" s="128">
        <v>3844.53</v>
      </c>
      <c r="L21" s="127"/>
      <c r="M21" s="126" t="s">
        <v>22</v>
      </c>
      <c r="N21" s="129">
        <v>3</v>
      </c>
      <c r="O21" s="129" t="s">
        <v>21</v>
      </c>
      <c r="P21" s="130">
        <v>53.96</v>
      </c>
      <c r="Q21" s="131">
        <v>45.06</v>
      </c>
      <c r="R21" s="130">
        <v>5.0999999999999996</v>
      </c>
      <c r="S21" s="130">
        <v>8.6300000000000008</v>
      </c>
      <c r="T21" s="130">
        <v>13.43</v>
      </c>
      <c r="U21" s="130">
        <v>6.91</v>
      </c>
      <c r="V21" s="130">
        <v>3.15</v>
      </c>
      <c r="W21" s="130">
        <v>1.81</v>
      </c>
      <c r="X21" s="130">
        <v>5.77</v>
      </c>
      <c r="Y21" s="130">
        <v>0.26</v>
      </c>
      <c r="Z21" s="132">
        <v>40</v>
      </c>
      <c r="AA21" s="132">
        <v>40</v>
      </c>
      <c r="AB21" s="132">
        <v>2604.04</v>
      </c>
      <c r="AC21" s="130">
        <v>195.98199600000001</v>
      </c>
      <c r="AD21" s="132">
        <v>42.3</v>
      </c>
      <c r="AE21" s="132">
        <v>2604.04</v>
      </c>
      <c r="AF21" s="130">
        <v>7.85</v>
      </c>
      <c r="AG21" s="133">
        <v>0</v>
      </c>
      <c r="AH21" s="130">
        <v>6.73</v>
      </c>
      <c r="AI21" s="130">
        <v>10.67</v>
      </c>
      <c r="AJ21" s="130">
        <v>14</v>
      </c>
      <c r="AK21" s="131">
        <v>1039407.1308000002</v>
      </c>
      <c r="AL21" s="130">
        <v>117642.61799999999</v>
      </c>
      <c r="AM21" s="130">
        <v>199069.76340000003</v>
      </c>
      <c r="AN21" s="130">
        <v>309792.22740000003</v>
      </c>
      <c r="AO21" s="130">
        <v>159394.2138</v>
      </c>
      <c r="AP21" s="130">
        <v>72661.616999999998</v>
      </c>
      <c r="AQ21" s="130">
        <v>41751.595800000003</v>
      </c>
      <c r="AR21" s="130">
        <v>133097.6286</v>
      </c>
      <c r="AS21" s="130">
        <v>5997.4668000000011</v>
      </c>
      <c r="AU21" s="134">
        <v>48.44</v>
      </c>
      <c r="AV21" s="195">
        <v>18.489999999999998</v>
      </c>
      <c r="AW21" s="195"/>
      <c r="AX21" s="134">
        <v>6.67</v>
      </c>
      <c r="AY21" s="134">
        <v>1.53</v>
      </c>
      <c r="AZ21" s="134">
        <v>0.32</v>
      </c>
      <c r="BA21" s="134">
        <v>0.87</v>
      </c>
      <c r="BB21" s="134">
        <v>5.01</v>
      </c>
      <c r="BC21" s="134">
        <v>4.99</v>
      </c>
      <c r="BD21" s="134">
        <v>2.7</v>
      </c>
      <c r="BE21" s="134">
        <v>6.46</v>
      </c>
      <c r="BF21" s="134">
        <v>0.47</v>
      </c>
      <c r="BG21" s="135">
        <v>0.93</v>
      </c>
      <c r="BH21" s="134">
        <v>54.88252</v>
      </c>
      <c r="BI21" s="195">
        <v>20.949169999999999</v>
      </c>
      <c r="BJ21" s="195">
        <v>0</v>
      </c>
      <c r="BK21" s="134">
        <v>7.5571100000000007</v>
      </c>
      <c r="BL21" s="134">
        <v>1.7334900000000002</v>
      </c>
      <c r="BM21" s="134">
        <v>0.36256000000000005</v>
      </c>
      <c r="BN21" s="134">
        <v>0.98571000000000009</v>
      </c>
      <c r="BO21" s="134">
        <v>5.6763300000000001</v>
      </c>
      <c r="BP21" s="134">
        <v>5.65367</v>
      </c>
      <c r="BQ21" s="134">
        <v>3.0591000000000004</v>
      </c>
      <c r="BR21" s="134">
        <v>7.3191800000000002</v>
      </c>
      <c r="BS21" s="134">
        <v>0.53250999999999993</v>
      </c>
      <c r="BT21" s="135">
        <v>1.05369</v>
      </c>
      <c r="BU21" s="136">
        <v>2482433.0125560001</v>
      </c>
      <c r="BV21" s="194">
        <v>947567.84480099997</v>
      </c>
      <c r="BW21" s="194">
        <v>0</v>
      </c>
      <c r="BX21" s="136">
        <v>341821.39128300006</v>
      </c>
      <c r="BY21" s="136">
        <v>78408.804897000009</v>
      </c>
      <c r="BZ21" s="136">
        <v>16399.227168000001</v>
      </c>
      <c r="CA21" s="136">
        <v>44585.398863000009</v>
      </c>
      <c r="CB21" s="136">
        <v>256750.400349</v>
      </c>
      <c r="CC21" s="136">
        <v>255725.44865100001</v>
      </c>
      <c r="CD21" s="136">
        <v>138368.47923000003</v>
      </c>
      <c r="CE21" s="136">
        <v>331059.39845400001</v>
      </c>
      <c r="CF21" s="136">
        <v>24086.364902999994</v>
      </c>
      <c r="CG21" s="136">
        <v>47660.253957000001</v>
      </c>
      <c r="CH21" s="112">
        <v>1</v>
      </c>
      <c r="CJ21" s="137">
        <v>274092.43</v>
      </c>
      <c r="CK21" s="134">
        <v>2192300.64</v>
      </c>
      <c r="CL21" s="134">
        <v>2211684.8199999998</v>
      </c>
      <c r="CM21" s="134">
        <v>1769293.0310934884</v>
      </c>
      <c r="CN21" s="138">
        <v>246341.90237312374</v>
      </c>
      <c r="CO21" s="136">
        <v>0</v>
      </c>
      <c r="CP21" s="136">
        <v>37492.619999999995</v>
      </c>
      <c r="CQ21" s="136">
        <v>0</v>
      </c>
      <c r="CR21" s="136">
        <v>0</v>
      </c>
      <c r="CS21" s="136">
        <v>0</v>
      </c>
      <c r="CT21" s="136">
        <v>0</v>
      </c>
      <c r="CU21" s="136">
        <v>0</v>
      </c>
      <c r="CV21" s="136">
        <v>0</v>
      </c>
      <c r="CW21" s="136">
        <v>0</v>
      </c>
      <c r="CX21" s="136">
        <v>0</v>
      </c>
      <c r="CY21" s="136">
        <v>0</v>
      </c>
      <c r="CZ21" s="136">
        <v>157520.29199999999</v>
      </c>
      <c r="DA21" s="136">
        <v>0</v>
      </c>
      <c r="DB21" s="136">
        <v>0</v>
      </c>
      <c r="DC21" s="136">
        <v>51328.99037312375</v>
      </c>
      <c r="DD21" s="139">
        <v>493419.13056711759</v>
      </c>
      <c r="DE21" s="136">
        <v>0</v>
      </c>
      <c r="DF21" s="136">
        <v>31204.544550235896</v>
      </c>
      <c r="DG21" s="136">
        <v>0</v>
      </c>
      <c r="DH21" s="136">
        <v>39007.987013142352</v>
      </c>
      <c r="DI21" s="136">
        <v>5617.8881015808056</v>
      </c>
      <c r="DJ21" s="136">
        <v>68445.262153236705</v>
      </c>
      <c r="DK21" s="136">
        <v>34760.07717140481</v>
      </c>
      <c r="DL21" s="136">
        <v>0</v>
      </c>
      <c r="DM21" s="136">
        <v>0</v>
      </c>
      <c r="DN21" s="136">
        <v>306275.02269262646</v>
      </c>
      <c r="DO21" s="136">
        <v>8108.348884890559</v>
      </c>
      <c r="DP21" s="136"/>
      <c r="DQ21" s="136">
        <v>249214.10112066899</v>
      </c>
      <c r="DR21" s="136">
        <v>150845.26530227062</v>
      </c>
      <c r="DS21" s="136">
        <v>23146.519604884623</v>
      </c>
      <c r="DT21" s="136">
        <v>3616.2783597655589</v>
      </c>
      <c r="DU21" s="136">
        <v>28020.794023138718</v>
      </c>
      <c r="DV21" s="136">
        <v>43585.24383060947</v>
      </c>
      <c r="DW21" s="136"/>
      <c r="DX21" s="136">
        <v>234861.20003748234</v>
      </c>
      <c r="DY21" s="136">
        <v>206547.81854411907</v>
      </c>
      <c r="DZ21" s="136">
        <v>38217.486415207655</v>
      </c>
      <c r="EA21" s="139">
        <v>169857.11983742911</v>
      </c>
      <c r="EB21" s="136"/>
      <c r="EC21" s="136">
        <v>169857.11983742911</v>
      </c>
      <c r="ED21" s="136"/>
      <c r="EE21" s="138">
        <v>79949.010163729108</v>
      </c>
      <c r="EF21" s="136">
        <v>6426.3709774114013</v>
      </c>
      <c r="EG21" s="136">
        <v>69866.05929605478</v>
      </c>
      <c r="EH21" s="136">
        <v>3656.5798902629267</v>
      </c>
      <c r="EI21" s="136">
        <v>19017.470642713717</v>
      </c>
      <c r="EJ21" s="136">
        <v>31867.791391896993</v>
      </c>
      <c r="EK21" s="136">
        <v>31867.791391896993</v>
      </c>
      <c r="EL21" s="140"/>
      <c r="EM21" s="134">
        <v>1902.582930983597</v>
      </c>
      <c r="EN21" s="136">
        <v>263982.84999999998</v>
      </c>
      <c r="EO21" s="140">
        <f t="shared" si="1"/>
        <v>53.96</v>
      </c>
      <c r="EP21" s="140">
        <f t="shared" si="2"/>
        <v>20.597035507844755</v>
      </c>
      <c r="EQ21" s="140">
        <f t="shared" si="3"/>
        <v>0</v>
      </c>
      <c r="ER21" s="140">
        <f t="shared" si="4"/>
        <v>7.4300825763831551</v>
      </c>
      <c r="ES21" s="140">
        <f t="shared" si="5"/>
        <v>1.7043517753922381</v>
      </c>
      <c r="ET21" s="140">
        <f t="shared" si="6"/>
        <v>0.35646573080099098</v>
      </c>
      <c r="EU21" s="140">
        <f t="shared" si="7"/>
        <v>0.96914120561519412</v>
      </c>
      <c r="EV21" s="140">
        <f t="shared" si="8"/>
        <v>5.5809165978530135</v>
      </c>
      <c r="EW21" s="140">
        <f t="shared" si="9"/>
        <v>5.5586374896779525</v>
      </c>
      <c r="EX21" s="140">
        <f t="shared" si="10"/>
        <v>3.0076796036333611</v>
      </c>
      <c r="EY21" s="140">
        <f t="shared" si="11"/>
        <v>7.1961519405450041</v>
      </c>
      <c r="EZ21" s="140">
        <f t="shared" si="12"/>
        <v>0.52355904211395532</v>
      </c>
      <c r="FA21" s="140">
        <f t="shared" si="13"/>
        <v>1.0359785301403799</v>
      </c>
      <c r="HD21" s="112">
        <v>2</v>
      </c>
    </row>
    <row r="22" spans="1:212" ht="12" customHeight="1" x14ac:dyDescent="0.25">
      <c r="A22" s="126">
        <v>18</v>
      </c>
      <c r="B22" s="62" t="s">
        <v>229</v>
      </c>
      <c r="C22" s="62" t="s">
        <v>229</v>
      </c>
      <c r="D22" s="127">
        <v>8950.7999999999993</v>
      </c>
      <c r="E22" s="141">
        <v>8950.7999999999993</v>
      </c>
      <c r="F22" s="141">
        <v>0</v>
      </c>
      <c r="G22" s="141">
        <v>1174.4000000000001</v>
      </c>
      <c r="H22" s="127">
        <v>4</v>
      </c>
      <c r="I22" s="127">
        <v>0</v>
      </c>
      <c r="J22" s="127">
        <v>1</v>
      </c>
      <c r="K22" s="128">
        <v>8950.7999999999993</v>
      </c>
      <c r="L22" s="127"/>
      <c r="M22" s="126" t="s">
        <v>22</v>
      </c>
      <c r="N22" s="129">
        <v>1</v>
      </c>
      <c r="O22" s="129" t="s">
        <v>21</v>
      </c>
      <c r="P22" s="130">
        <v>53.46</v>
      </c>
      <c r="Q22" s="131">
        <v>44.8</v>
      </c>
      <c r="R22" s="130">
        <v>5.0999999999999996</v>
      </c>
      <c r="S22" s="130">
        <v>8.6300000000000008</v>
      </c>
      <c r="T22" s="130">
        <v>13.43</v>
      </c>
      <c r="U22" s="130">
        <v>6.91</v>
      </c>
      <c r="V22" s="130">
        <v>3.15</v>
      </c>
      <c r="W22" s="130">
        <v>1.81</v>
      </c>
      <c r="X22" s="130">
        <v>5.77</v>
      </c>
      <c r="Y22" s="130">
        <v>0</v>
      </c>
      <c r="Z22" s="132">
        <v>40</v>
      </c>
      <c r="AA22" s="132">
        <v>40</v>
      </c>
      <c r="AB22" s="132">
        <v>2604.04</v>
      </c>
      <c r="AC22" s="130">
        <v>195.98199600000001</v>
      </c>
      <c r="AD22" s="132">
        <v>42.3</v>
      </c>
      <c r="AE22" s="132">
        <v>2604.04</v>
      </c>
      <c r="AF22" s="130">
        <v>0</v>
      </c>
      <c r="AG22" s="133">
        <v>0</v>
      </c>
      <c r="AH22" s="130">
        <v>5.05</v>
      </c>
      <c r="AI22" s="130">
        <v>10.67</v>
      </c>
      <c r="AJ22" s="130">
        <v>14</v>
      </c>
      <c r="AK22" s="131">
        <v>2405975.04</v>
      </c>
      <c r="AL22" s="130">
        <v>273894.48</v>
      </c>
      <c r="AM22" s="130">
        <v>463472.424</v>
      </c>
      <c r="AN22" s="130">
        <v>721255.46399999992</v>
      </c>
      <c r="AO22" s="130">
        <v>371100.16800000001</v>
      </c>
      <c r="AP22" s="130">
        <v>169170.12</v>
      </c>
      <c r="AQ22" s="130">
        <v>97205.687999999995</v>
      </c>
      <c r="AR22" s="130">
        <v>309876.696</v>
      </c>
      <c r="AS22" s="130">
        <v>0</v>
      </c>
      <c r="AU22" s="134">
        <v>48.16</v>
      </c>
      <c r="AV22" s="195">
        <v>18.649999999999999</v>
      </c>
      <c r="AW22" s="195"/>
      <c r="AX22" s="134">
        <v>7.16</v>
      </c>
      <c r="AY22" s="134">
        <v>1.53</v>
      </c>
      <c r="AZ22" s="134">
        <v>0.32</v>
      </c>
      <c r="BA22" s="134">
        <v>0.87</v>
      </c>
      <c r="BB22" s="134">
        <v>5.01</v>
      </c>
      <c r="BC22" s="134">
        <v>4.99</v>
      </c>
      <c r="BD22" s="134">
        <v>2.7</v>
      </c>
      <c r="BE22" s="134">
        <v>6.46</v>
      </c>
      <c r="BF22" s="134">
        <v>0.47</v>
      </c>
      <c r="BG22" s="135">
        <v>0</v>
      </c>
      <c r="BH22" s="134">
        <v>54.565279999999994</v>
      </c>
      <c r="BI22" s="195">
        <v>21.130449999999996</v>
      </c>
      <c r="BJ22" s="195">
        <v>0</v>
      </c>
      <c r="BK22" s="134">
        <v>8.1122800000000002</v>
      </c>
      <c r="BL22" s="134">
        <v>1.7334900000000002</v>
      </c>
      <c r="BM22" s="134">
        <v>0.36255999999999999</v>
      </c>
      <c r="BN22" s="134">
        <v>0.98570999999999998</v>
      </c>
      <c r="BO22" s="134">
        <v>5.6763299999999992</v>
      </c>
      <c r="BP22" s="134">
        <v>5.6536700000000009</v>
      </c>
      <c r="BQ22" s="134">
        <v>3.0591000000000004</v>
      </c>
      <c r="BR22" s="134">
        <v>7.3191800000000002</v>
      </c>
      <c r="BS22" s="134">
        <v>0.53250999999999993</v>
      </c>
      <c r="BT22" s="135">
        <v>0</v>
      </c>
      <c r="BU22" s="136">
        <v>5746170.1382400002</v>
      </c>
      <c r="BV22" s="194">
        <v>2225209.1585999997</v>
      </c>
      <c r="BW22" s="194">
        <v>0</v>
      </c>
      <c r="BX22" s="136">
        <v>854289.41423999995</v>
      </c>
      <c r="BY22" s="136">
        <v>182550.67091999998</v>
      </c>
      <c r="BZ22" s="136">
        <v>38180.532479999994</v>
      </c>
      <c r="CA22" s="136">
        <v>103803.32267999998</v>
      </c>
      <c r="CB22" s="136">
        <v>597763.96163999988</v>
      </c>
      <c r="CC22" s="136">
        <v>595377.67836000014</v>
      </c>
      <c r="CD22" s="136">
        <v>322148.24280000001</v>
      </c>
      <c r="CE22" s="136">
        <v>770769.49943999993</v>
      </c>
      <c r="CF22" s="136">
        <v>56077.657079999983</v>
      </c>
      <c r="CG22" s="136">
        <v>0</v>
      </c>
      <c r="CH22" s="112">
        <v>1</v>
      </c>
      <c r="CJ22" s="137">
        <v>548116</v>
      </c>
      <c r="CK22" s="134">
        <v>5360746.12</v>
      </c>
      <c r="CL22" s="134">
        <v>5486767.8899999997</v>
      </c>
      <c r="CM22" s="134">
        <v>3868936.6773781148</v>
      </c>
      <c r="CN22" s="138">
        <v>397409.92748680228</v>
      </c>
      <c r="CO22" s="136">
        <v>0</v>
      </c>
      <c r="CP22" s="136">
        <v>0</v>
      </c>
      <c r="CQ22" s="136">
        <v>0</v>
      </c>
      <c r="CR22" s="136">
        <v>0</v>
      </c>
      <c r="CS22" s="136">
        <v>18285.72</v>
      </c>
      <c r="CT22" s="136">
        <v>0</v>
      </c>
      <c r="CU22" s="136">
        <v>0</v>
      </c>
      <c r="CV22" s="136">
        <v>0</v>
      </c>
      <c r="CW22" s="136">
        <v>0</v>
      </c>
      <c r="CX22" s="136">
        <v>0</v>
      </c>
      <c r="CY22" s="136">
        <v>0</v>
      </c>
      <c r="CZ22" s="136">
        <v>259620.51599999997</v>
      </c>
      <c r="DA22" s="136">
        <v>0</v>
      </c>
      <c r="DB22" s="136">
        <v>0</v>
      </c>
      <c r="DC22" s="136">
        <v>119503.6914868023</v>
      </c>
      <c r="DD22" s="139">
        <v>1148773.9603749109</v>
      </c>
      <c r="DE22" s="136">
        <v>0</v>
      </c>
      <c r="DF22" s="136">
        <v>72650.138602183215</v>
      </c>
      <c r="DG22" s="136">
        <v>0</v>
      </c>
      <c r="DH22" s="136">
        <v>90818.042818558984</v>
      </c>
      <c r="DI22" s="136">
        <v>13079.516304887586</v>
      </c>
      <c r="DJ22" s="136">
        <v>159353.64075223528</v>
      </c>
      <c r="DK22" s="136">
        <v>80928.097516682174</v>
      </c>
      <c r="DL22" s="136">
        <v>0</v>
      </c>
      <c r="DM22" s="136">
        <v>0</v>
      </c>
      <c r="DN22" s="136">
        <v>713066.73978800024</v>
      </c>
      <c r="DO22" s="136">
        <v>18877.784592363281</v>
      </c>
      <c r="DP22" s="136"/>
      <c r="DQ22" s="136">
        <v>580218.01788798207</v>
      </c>
      <c r="DR22" s="136">
        <v>351196.58337106585</v>
      </c>
      <c r="DS22" s="136">
        <v>53889.517751038824</v>
      </c>
      <c r="DT22" s="136">
        <v>8419.3865940933119</v>
      </c>
      <c r="DU22" s="136">
        <v>65237.759399018869</v>
      </c>
      <c r="DV22" s="136">
        <v>101474.77077276526</v>
      </c>
      <c r="DW22" s="136"/>
      <c r="DX22" s="136">
        <v>546801.72330440825</v>
      </c>
      <c r="DY22" s="136">
        <v>480882.7644015525</v>
      </c>
      <c r="DZ22" s="136">
        <v>88977.606470814542</v>
      </c>
      <c r="EA22" s="139">
        <v>395459.81127494393</v>
      </c>
      <c r="EB22" s="136"/>
      <c r="EC22" s="136">
        <v>395459.81127494393</v>
      </c>
      <c r="ED22" s="136"/>
      <c r="EE22" s="138">
        <v>186136.56290196886</v>
      </c>
      <c r="EF22" s="136">
        <v>14961.818829509451</v>
      </c>
      <c r="EG22" s="136">
        <v>162661.52781929832</v>
      </c>
      <c r="EH22" s="136">
        <v>8513.2162531610884</v>
      </c>
      <c r="EI22" s="136">
        <v>44276.303274731094</v>
      </c>
      <c r="EJ22" s="136">
        <v>0</v>
      </c>
      <c r="EK22" s="136">
        <v>0</v>
      </c>
      <c r="EL22" s="113"/>
      <c r="EM22" s="134">
        <v>4429.5763847981352</v>
      </c>
      <c r="EN22" s="136">
        <v>430581.73</v>
      </c>
      <c r="EO22" s="140">
        <f t="shared" si="1"/>
        <v>53.46</v>
      </c>
      <c r="EP22" s="140">
        <f t="shared" si="2"/>
        <v>20.702429401993353</v>
      </c>
      <c r="EQ22" s="140">
        <f t="shared" si="3"/>
        <v>0</v>
      </c>
      <c r="ER22" s="140">
        <f t="shared" si="4"/>
        <v>7.9479568106312302</v>
      </c>
      <c r="ES22" s="140">
        <f t="shared" si="5"/>
        <v>1.6983762458471763</v>
      </c>
      <c r="ET22" s="140">
        <f t="shared" si="6"/>
        <v>0.35521594684385382</v>
      </c>
      <c r="EU22" s="140">
        <f t="shared" si="7"/>
        <v>0.96574335548172763</v>
      </c>
      <c r="EV22" s="140">
        <f t="shared" si="8"/>
        <v>5.5613496677740866</v>
      </c>
      <c r="EW22" s="140">
        <f t="shared" si="9"/>
        <v>5.5391486710963473</v>
      </c>
      <c r="EX22" s="140">
        <f t="shared" si="10"/>
        <v>2.9971345514950172</v>
      </c>
      <c r="EY22" s="140">
        <f t="shared" si="11"/>
        <v>7.1709219269103004</v>
      </c>
      <c r="EZ22" s="140">
        <f t="shared" si="12"/>
        <v>0.52172342192691035</v>
      </c>
      <c r="FA22" s="140">
        <f t="shared" si="13"/>
        <v>0</v>
      </c>
      <c r="HD22" s="112">
        <v>2</v>
      </c>
    </row>
    <row r="23" spans="1:212" ht="12" customHeight="1" x14ac:dyDescent="0.25">
      <c r="A23" s="126">
        <v>19</v>
      </c>
      <c r="B23" s="62" t="s">
        <v>227</v>
      </c>
      <c r="C23" s="62" t="s">
        <v>227</v>
      </c>
      <c r="D23" s="127">
        <v>3817.2000000000003</v>
      </c>
      <c r="E23" s="141">
        <v>3785.3</v>
      </c>
      <c r="F23" s="141">
        <v>31.9</v>
      </c>
      <c r="G23" s="141">
        <v>524.16</v>
      </c>
      <c r="H23" s="127">
        <v>1</v>
      </c>
      <c r="I23" s="127">
        <v>1</v>
      </c>
      <c r="J23" s="127">
        <v>1</v>
      </c>
      <c r="K23" s="128">
        <v>3817.2000000000003</v>
      </c>
      <c r="L23" s="127"/>
      <c r="M23" s="126" t="s">
        <v>24</v>
      </c>
      <c r="N23" s="129">
        <v>3</v>
      </c>
      <c r="O23" s="129" t="s">
        <v>8</v>
      </c>
      <c r="P23" s="130">
        <v>39.51</v>
      </c>
      <c r="Q23" s="142">
        <v>36.75</v>
      </c>
      <c r="R23" s="130">
        <v>4.0199999999999996</v>
      </c>
      <c r="S23" s="130">
        <v>7</v>
      </c>
      <c r="T23" s="130">
        <v>11</v>
      </c>
      <c r="U23" s="130">
        <v>5.4</v>
      </c>
      <c r="V23" s="130">
        <v>2.67</v>
      </c>
      <c r="W23" s="130">
        <v>1.54</v>
      </c>
      <c r="X23" s="130">
        <v>4.9000000000000004</v>
      </c>
      <c r="Y23" s="130">
        <v>0.22</v>
      </c>
      <c r="Z23" s="132">
        <v>40</v>
      </c>
      <c r="AA23" s="132">
        <v>40</v>
      </c>
      <c r="AB23" s="132">
        <v>2604.04</v>
      </c>
      <c r="AC23" s="130">
        <v>195.98199600000001</v>
      </c>
      <c r="AD23" s="132">
        <v>42.3</v>
      </c>
      <c r="AE23" s="132">
        <v>2604.04</v>
      </c>
      <c r="AF23" s="130">
        <v>7.85</v>
      </c>
      <c r="AG23" s="133">
        <v>0</v>
      </c>
      <c r="AH23" s="130">
        <v>6.73</v>
      </c>
      <c r="AI23" s="130">
        <v>10.67</v>
      </c>
      <c r="AJ23" s="130">
        <v>14</v>
      </c>
      <c r="AK23" s="131">
        <v>841692.60000000009</v>
      </c>
      <c r="AL23" s="130">
        <v>92070.864000000001</v>
      </c>
      <c r="AM23" s="130">
        <v>160322.40000000002</v>
      </c>
      <c r="AN23" s="130">
        <v>251935.2</v>
      </c>
      <c r="AO23" s="130">
        <v>123677.28</v>
      </c>
      <c r="AP23" s="130">
        <v>61151.544000000009</v>
      </c>
      <c r="AQ23" s="130">
        <v>35270.928</v>
      </c>
      <c r="AR23" s="130">
        <v>112225.68000000002</v>
      </c>
      <c r="AS23" s="130">
        <v>5038.7040000000006</v>
      </c>
      <c r="AT23" s="112" t="s">
        <v>8</v>
      </c>
      <c r="AU23" s="134">
        <v>39.51</v>
      </c>
      <c r="AV23" s="134">
        <v>4.3219102040816324</v>
      </c>
      <c r="AW23" s="134">
        <v>7.5257142857142849</v>
      </c>
      <c r="AX23" s="134">
        <v>11.826122448979591</v>
      </c>
      <c r="AY23" s="134"/>
      <c r="AZ23" s="134"/>
      <c r="BA23" s="134"/>
      <c r="BB23" s="134">
        <v>5.8055510204081635</v>
      </c>
      <c r="BC23" s="134">
        <v>2.8705224489795915</v>
      </c>
      <c r="BD23" s="134">
        <v>1.6556571428571427</v>
      </c>
      <c r="BE23" s="134">
        <v>5.2679999999999998</v>
      </c>
      <c r="BF23" s="134"/>
      <c r="BG23" s="135">
        <v>0.23652244897959185</v>
      </c>
      <c r="BH23" s="134">
        <v>39.51</v>
      </c>
      <c r="BI23" s="134">
        <v>4.3219102040816324</v>
      </c>
      <c r="BJ23" s="134">
        <v>7.5257142857142849</v>
      </c>
      <c r="BK23" s="134">
        <v>11.826122448979591</v>
      </c>
      <c r="BL23" s="134">
        <v>0</v>
      </c>
      <c r="BM23" s="134">
        <v>0</v>
      </c>
      <c r="BN23" s="134">
        <v>0</v>
      </c>
      <c r="BO23" s="134">
        <v>5.8055510204081635</v>
      </c>
      <c r="BP23" s="134">
        <v>2.8705224489795915</v>
      </c>
      <c r="BQ23" s="134">
        <v>1.6556571428571427</v>
      </c>
      <c r="BR23" s="134">
        <v>5.2679999999999998</v>
      </c>
      <c r="BS23" s="134">
        <v>0</v>
      </c>
      <c r="BT23" s="135">
        <v>0.23652244897959182</v>
      </c>
      <c r="BU23" s="136">
        <v>1809810.8640000003</v>
      </c>
      <c r="BV23" s="136">
        <v>197971.1475722449</v>
      </c>
      <c r="BW23" s="136">
        <v>344725.87885714287</v>
      </c>
      <c r="BX23" s="136">
        <v>541712.09534693882</v>
      </c>
      <c r="BY23" s="136">
        <v>0</v>
      </c>
      <c r="BZ23" s="136">
        <v>0</v>
      </c>
      <c r="CA23" s="136">
        <v>0</v>
      </c>
      <c r="CB23" s="136">
        <v>265931.39226122451</v>
      </c>
      <c r="CC23" s="136">
        <v>131488.29950693878</v>
      </c>
      <c r="CD23" s="136">
        <v>75839.693348571425</v>
      </c>
      <c r="CE23" s="136">
        <v>241308.11520000003</v>
      </c>
      <c r="CF23" s="136">
        <v>0</v>
      </c>
      <c r="CG23" s="136">
        <v>10834.241906938774</v>
      </c>
      <c r="CH23" s="143">
        <v>2</v>
      </c>
      <c r="CJ23" s="137">
        <v>208354.65</v>
      </c>
      <c r="CK23" s="134">
        <v>1794687.12</v>
      </c>
      <c r="CL23" s="134">
        <v>1793607.44</v>
      </c>
      <c r="CM23" s="134">
        <v>2843818.7900426341</v>
      </c>
      <c r="CN23" s="138">
        <v>803429.27477778774</v>
      </c>
      <c r="CO23" s="136">
        <v>0</v>
      </c>
      <c r="CP23" s="136">
        <v>0</v>
      </c>
      <c r="CQ23" s="136">
        <v>0</v>
      </c>
      <c r="CR23" s="136">
        <v>0</v>
      </c>
      <c r="CS23" s="136">
        <v>0</v>
      </c>
      <c r="CT23" s="136">
        <v>437997.516</v>
      </c>
      <c r="CU23" s="136">
        <v>0</v>
      </c>
      <c r="CV23" s="136">
        <v>1530.54</v>
      </c>
      <c r="CW23" s="136">
        <v>0</v>
      </c>
      <c r="CX23" s="136">
        <v>0</v>
      </c>
      <c r="CY23" s="136">
        <v>0</v>
      </c>
      <c r="CZ23" s="136">
        <v>312937.11599999998</v>
      </c>
      <c r="DA23" s="136">
        <v>0</v>
      </c>
      <c r="DB23" s="136">
        <v>0</v>
      </c>
      <c r="DC23" s="136">
        <v>50964.102777787666</v>
      </c>
      <c r="DD23" s="139">
        <v>900572.92396942852</v>
      </c>
      <c r="DE23" s="136">
        <v>24620.892057259185</v>
      </c>
      <c r="DF23" s="136">
        <v>30982.717642250278</v>
      </c>
      <c r="DG23" s="136">
        <v>0</v>
      </c>
      <c r="DH23" s="136">
        <v>38730.686982951622</v>
      </c>
      <c r="DI23" s="136">
        <v>5577.9516511392167</v>
      </c>
      <c r="DJ23" s="136">
        <v>67958.698382204107</v>
      </c>
      <c r="DK23" s="136">
        <v>34512.974688371905</v>
      </c>
      <c r="DL23" s="136">
        <v>0</v>
      </c>
      <c r="DM23" s="136">
        <v>0</v>
      </c>
      <c r="DN23" s="136">
        <v>690138.29432174668</v>
      </c>
      <c r="DO23" s="136">
        <v>8050.7082435055117</v>
      </c>
      <c r="DP23" s="136"/>
      <c r="DQ23" s="136">
        <v>247442.4875856913</v>
      </c>
      <c r="DR23" s="136">
        <v>149772.93627877205</v>
      </c>
      <c r="DS23" s="136">
        <v>22981.975595395426</v>
      </c>
      <c r="DT23" s="136">
        <v>3590.5709553305846</v>
      </c>
      <c r="DU23" s="136">
        <v>27821.59976515338</v>
      </c>
      <c r="DV23" s="136">
        <v>43275.404991039861</v>
      </c>
      <c r="DW23" s="136"/>
      <c r="DX23" s="136">
        <v>233191.61842489918</v>
      </c>
      <c r="DY23" s="136">
        <v>205079.51113572044</v>
      </c>
      <c r="DZ23" s="136">
        <v>37945.80589672357</v>
      </c>
      <c r="EA23" s="139">
        <v>168649.6393170126</v>
      </c>
      <c r="EB23" s="136"/>
      <c r="EC23" s="136">
        <v>168649.6393170126</v>
      </c>
      <c r="ED23" s="136"/>
      <c r="EE23" s="138">
        <v>79380.668533471384</v>
      </c>
      <c r="EF23" s="136">
        <v>6380.6871828220364</v>
      </c>
      <c r="EG23" s="136">
        <v>69369.39536039524</v>
      </c>
      <c r="EH23" s="136">
        <v>3630.5859902541129</v>
      </c>
      <c r="EI23" s="136">
        <v>18882.2792220029</v>
      </c>
      <c r="EJ23" s="136">
        <v>149244.58117989695</v>
      </c>
      <c r="EK23" s="136">
        <v>149244.58117989695</v>
      </c>
      <c r="EL23" s="140"/>
      <c r="EM23" s="134">
        <v>0</v>
      </c>
      <c r="EN23" s="136">
        <v>217802.91</v>
      </c>
      <c r="EO23" s="140">
        <f t="shared" si="1"/>
        <v>39.51</v>
      </c>
      <c r="EP23" s="140">
        <f t="shared" si="2"/>
        <v>4.3219102040816324</v>
      </c>
      <c r="EQ23" s="140">
        <f t="shared" si="3"/>
        <v>7.5257142857142849</v>
      </c>
      <c r="ER23" s="140">
        <f t="shared" si="4"/>
        <v>11.826122448979591</v>
      </c>
      <c r="ES23" s="140">
        <f t="shared" si="5"/>
        <v>0</v>
      </c>
      <c r="ET23" s="140">
        <f t="shared" si="6"/>
        <v>0</v>
      </c>
      <c r="EU23" s="140">
        <f t="shared" si="7"/>
        <v>0</v>
      </c>
      <c r="EV23" s="140">
        <f t="shared" si="8"/>
        <v>5.8055510204081635</v>
      </c>
      <c r="EW23" s="140">
        <f t="shared" si="9"/>
        <v>2.8705224489795915</v>
      </c>
      <c r="EX23" s="140">
        <f t="shared" si="10"/>
        <v>1.6556571428571427</v>
      </c>
      <c r="EY23" s="140">
        <f t="shared" si="11"/>
        <v>5.2679999999999998</v>
      </c>
      <c r="EZ23" s="140">
        <f t="shared" si="12"/>
        <v>0</v>
      </c>
      <c r="FA23" s="140">
        <f t="shared" si="13"/>
        <v>0.23652244897959182</v>
      </c>
      <c r="HD23" s="143">
        <v>1</v>
      </c>
    </row>
    <row r="24" spans="1:212" ht="12" customHeight="1" x14ac:dyDescent="0.25">
      <c r="A24" s="126">
        <v>20</v>
      </c>
      <c r="B24" s="62" t="s">
        <v>226</v>
      </c>
      <c r="C24" s="62" t="s">
        <v>226</v>
      </c>
      <c r="D24" s="127">
        <v>3908.8</v>
      </c>
      <c r="E24" s="141">
        <v>3876.8</v>
      </c>
      <c r="F24" s="141">
        <v>32</v>
      </c>
      <c r="G24" s="141">
        <v>802.06</v>
      </c>
      <c r="H24" s="127">
        <v>1</v>
      </c>
      <c r="I24" s="127">
        <v>1</v>
      </c>
      <c r="J24" s="127">
        <v>1</v>
      </c>
      <c r="K24" s="128">
        <v>3908.8</v>
      </c>
      <c r="L24" s="127"/>
      <c r="M24" s="126" t="s">
        <v>24</v>
      </c>
      <c r="N24" s="129">
        <v>1</v>
      </c>
      <c r="O24" s="129" t="s">
        <v>8</v>
      </c>
      <c r="P24" s="130">
        <v>39.28</v>
      </c>
      <c r="Q24" s="142">
        <v>36.54</v>
      </c>
      <c r="R24" s="130">
        <v>4.03</v>
      </c>
      <c r="S24" s="130">
        <v>7</v>
      </c>
      <c r="T24" s="130">
        <v>11</v>
      </c>
      <c r="U24" s="130">
        <v>5.4</v>
      </c>
      <c r="V24" s="130">
        <v>2.67</v>
      </c>
      <c r="W24" s="130">
        <v>1.54</v>
      </c>
      <c r="X24" s="130">
        <v>4.9000000000000004</v>
      </c>
      <c r="Y24" s="130">
        <v>0</v>
      </c>
      <c r="Z24" s="132">
        <v>40</v>
      </c>
      <c r="AA24" s="132">
        <v>40</v>
      </c>
      <c r="AB24" s="132">
        <v>2604.04</v>
      </c>
      <c r="AC24" s="130">
        <v>195.98199600000001</v>
      </c>
      <c r="AD24" s="132">
        <v>42.3</v>
      </c>
      <c r="AE24" s="132">
        <v>2604.04</v>
      </c>
      <c r="AF24" s="130">
        <v>0</v>
      </c>
      <c r="AG24" s="133">
        <v>0</v>
      </c>
      <c r="AH24" s="130">
        <v>5.05</v>
      </c>
      <c r="AI24" s="130">
        <v>10.67</v>
      </c>
      <c r="AJ24" s="130">
        <v>14</v>
      </c>
      <c r="AK24" s="131">
        <v>856965.31199999992</v>
      </c>
      <c r="AL24" s="130">
        <v>94514.784000000014</v>
      </c>
      <c r="AM24" s="130">
        <v>164169.60000000001</v>
      </c>
      <c r="AN24" s="130">
        <v>257980.80000000002</v>
      </c>
      <c r="AO24" s="130">
        <v>126645.12000000002</v>
      </c>
      <c r="AP24" s="130">
        <v>62618.97600000001</v>
      </c>
      <c r="AQ24" s="130">
        <v>36117.312000000005</v>
      </c>
      <c r="AR24" s="130">
        <v>114918.72000000002</v>
      </c>
      <c r="AS24" s="130">
        <v>0</v>
      </c>
      <c r="AT24" s="112" t="s">
        <v>8</v>
      </c>
      <c r="AU24" s="134">
        <v>39.28</v>
      </c>
      <c r="AV24" s="134">
        <v>4.3321948549534763</v>
      </c>
      <c r="AW24" s="134">
        <v>7.5249042145593874</v>
      </c>
      <c r="AX24" s="134">
        <v>11.824849480021895</v>
      </c>
      <c r="AY24" s="134"/>
      <c r="AZ24" s="134"/>
      <c r="BA24" s="134"/>
      <c r="BB24" s="134">
        <v>5.8049261083743851</v>
      </c>
      <c r="BC24" s="134">
        <v>2.870213464696223</v>
      </c>
      <c r="BD24" s="134">
        <v>1.6554789272030652</v>
      </c>
      <c r="BE24" s="134">
        <v>5.267432950191572</v>
      </c>
      <c r="BF24" s="134"/>
      <c r="BG24" s="135">
        <v>0</v>
      </c>
      <c r="BH24" s="134">
        <v>39.28</v>
      </c>
      <c r="BI24" s="134">
        <v>4.3321948549534763</v>
      </c>
      <c r="BJ24" s="134">
        <v>7.5249042145593874</v>
      </c>
      <c r="BK24" s="134">
        <v>11.824849480021895</v>
      </c>
      <c r="BL24" s="134">
        <v>0</v>
      </c>
      <c r="BM24" s="134">
        <v>0</v>
      </c>
      <c r="BN24" s="134">
        <v>0</v>
      </c>
      <c r="BO24" s="134">
        <v>5.8049261083743851</v>
      </c>
      <c r="BP24" s="134">
        <v>2.870213464696223</v>
      </c>
      <c r="BQ24" s="134">
        <v>1.6554789272030652</v>
      </c>
      <c r="BR24" s="134">
        <v>5.267432950191572</v>
      </c>
      <c r="BS24" s="134">
        <v>0</v>
      </c>
      <c r="BT24" s="135">
        <v>0</v>
      </c>
      <c r="BU24" s="136">
        <v>1842451.9680000001</v>
      </c>
      <c r="BV24" s="136">
        <v>203204.19898850581</v>
      </c>
      <c r="BW24" s="136">
        <v>352960.14712643682</v>
      </c>
      <c r="BX24" s="136">
        <v>554651.65977011493</v>
      </c>
      <c r="BY24" s="136">
        <v>0</v>
      </c>
      <c r="BZ24" s="136">
        <v>0</v>
      </c>
      <c r="CA24" s="136">
        <v>0</v>
      </c>
      <c r="CB24" s="136">
        <v>272283.54206896556</v>
      </c>
      <c r="CC24" s="136">
        <v>134629.08468965517</v>
      </c>
      <c r="CD24" s="136">
        <v>77651.232367816105</v>
      </c>
      <c r="CE24" s="136">
        <v>247072.10298850582</v>
      </c>
      <c r="CF24" s="136">
        <v>0</v>
      </c>
      <c r="CG24" s="136">
        <v>0</v>
      </c>
      <c r="CH24" s="143">
        <v>2</v>
      </c>
      <c r="CJ24" s="137">
        <v>92399.000000000015</v>
      </c>
      <c r="CK24" s="134">
        <v>1827368.3999999997</v>
      </c>
      <c r="CL24" s="134">
        <v>1842216.9599999997</v>
      </c>
      <c r="CM24" s="134">
        <v>2071484.2093834926</v>
      </c>
      <c r="CN24" s="138">
        <v>134958.13834942272</v>
      </c>
      <c r="CO24" s="136">
        <v>0</v>
      </c>
      <c r="CP24" s="136">
        <v>0</v>
      </c>
      <c r="CQ24" s="136">
        <v>0</v>
      </c>
      <c r="CR24" s="136">
        <v>0</v>
      </c>
      <c r="CS24" s="136">
        <v>0</v>
      </c>
      <c r="CT24" s="136">
        <v>0</v>
      </c>
      <c r="CU24" s="136">
        <v>0</v>
      </c>
      <c r="CV24" s="136">
        <v>82771.067999999999</v>
      </c>
      <c r="CW24" s="136">
        <v>0</v>
      </c>
      <c r="CX24" s="136">
        <v>0</v>
      </c>
      <c r="CY24" s="136">
        <v>0</v>
      </c>
      <c r="CZ24" s="136">
        <v>0</v>
      </c>
      <c r="DA24" s="136">
        <v>0</v>
      </c>
      <c r="DB24" s="136">
        <v>0</v>
      </c>
      <c r="DC24" s="136">
        <v>52187.070349422727</v>
      </c>
      <c r="DD24" s="139">
        <v>922183.65430464793</v>
      </c>
      <c r="DE24" s="136">
        <v>25211.710906794167</v>
      </c>
      <c r="DF24" s="136">
        <v>31726.198973076571</v>
      </c>
      <c r="DG24" s="136">
        <v>0</v>
      </c>
      <c r="DH24" s="136">
        <v>39660.093597129118</v>
      </c>
      <c r="DI24" s="136">
        <v>5711.8037865380302</v>
      </c>
      <c r="DJ24" s="136">
        <v>69589.479261332759</v>
      </c>
      <c r="DK24" s="136">
        <v>35341.170350494627</v>
      </c>
      <c r="DL24" s="136">
        <v>0</v>
      </c>
      <c r="DM24" s="136">
        <v>0</v>
      </c>
      <c r="DN24" s="136">
        <v>706699.29918391583</v>
      </c>
      <c r="DO24" s="136">
        <v>8243.8982453668505</v>
      </c>
      <c r="DP24" s="136"/>
      <c r="DQ24" s="136">
        <v>253380.27755290532</v>
      </c>
      <c r="DR24" s="136">
        <v>153366.98452438024</v>
      </c>
      <c r="DS24" s="136">
        <v>23533.465945531188</v>
      </c>
      <c r="DT24" s="136">
        <v>3676.7326182008251</v>
      </c>
      <c r="DU24" s="136">
        <v>28489.224866926419</v>
      </c>
      <c r="DV24" s="136">
        <v>44313.869597866658</v>
      </c>
      <c r="DW24" s="136"/>
      <c r="DX24" s="136">
        <v>238787.4353188845</v>
      </c>
      <c r="DY24" s="136">
        <v>210000.73172149851</v>
      </c>
      <c r="DZ24" s="136">
        <v>38856.377996728777</v>
      </c>
      <c r="EA24" s="139">
        <v>172696.66513736214</v>
      </c>
      <c r="EB24" s="136"/>
      <c r="EC24" s="136">
        <v>172696.66513736214</v>
      </c>
      <c r="ED24" s="136"/>
      <c r="EE24" s="138">
        <v>81285.538395586555</v>
      </c>
      <c r="EF24" s="136">
        <v>6533.8022792137626</v>
      </c>
      <c r="EG24" s="136">
        <v>71034.028236590413</v>
      </c>
      <c r="EH24" s="136">
        <v>3717.7078797823733</v>
      </c>
      <c r="EI24" s="136">
        <v>19335.390606456283</v>
      </c>
      <c r="EJ24" s="136">
        <v>0</v>
      </c>
      <c r="EK24" s="136">
        <v>0</v>
      </c>
      <c r="EL24" s="113"/>
      <c r="EM24" s="134">
        <v>1934.3889007573573</v>
      </c>
      <c r="EN24" s="136">
        <v>168860.82</v>
      </c>
      <c r="EO24" s="140">
        <f t="shared" si="1"/>
        <v>39.28</v>
      </c>
      <c r="EP24" s="140">
        <f t="shared" si="2"/>
        <v>4.3321948549534763</v>
      </c>
      <c r="EQ24" s="140">
        <f t="shared" si="3"/>
        <v>7.5249042145593874</v>
      </c>
      <c r="ER24" s="140">
        <f t="shared" si="4"/>
        <v>11.824849480021895</v>
      </c>
      <c r="ES24" s="140">
        <f t="shared" si="5"/>
        <v>0</v>
      </c>
      <c r="ET24" s="140">
        <f t="shared" si="6"/>
        <v>0</v>
      </c>
      <c r="EU24" s="140">
        <f t="shared" si="7"/>
        <v>0</v>
      </c>
      <c r="EV24" s="140">
        <f t="shared" si="8"/>
        <v>5.8049261083743851</v>
      </c>
      <c r="EW24" s="140">
        <f t="shared" si="9"/>
        <v>2.870213464696223</v>
      </c>
      <c r="EX24" s="140">
        <f t="shared" si="10"/>
        <v>1.6554789272030652</v>
      </c>
      <c r="EY24" s="140">
        <f t="shared" si="11"/>
        <v>5.267432950191572</v>
      </c>
      <c r="EZ24" s="140">
        <f t="shared" si="12"/>
        <v>0</v>
      </c>
      <c r="FA24" s="140">
        <f t="shared" si="13"/>
        <v>0</v>
      </c>
      <c r="HD24" s="143">
        <v>1</v>
      </c>
    </row>
    <row r="25" spans="1:212" ht="12" customHeight="1" x14ac:dyDescent="0.25">
      <c r="A25" s="126">
        <v>21</v>
      </c>
      <c r="B25" s="62" t="s">
        <v>225</v>
      </c>
      <c r="C25" s="62" t="s">
        <v>225</v>
      </c>
      <c r="D25" s="127">
        <v>4187.5</v>
      </c>
      <c r="E25" s="141">
        <v>3783.2</v>
      </c>
      <c r="F25" s="141">
        <v>404.3</v>
      </c>
      <c r="G25" s="141">
        <v>859.24</v>
      </c>
      <c r="H25" s="127">
        <v>1</v>
      </c>
      <c r="I25" s="127">
        <v>1</v>
      </c>
      <c r="J25" s="127">
        <v>1</v>
      </c>
      <c r="K25" s="128">
        <v>4187.5</v>
      </c>
      <c r="L25" s="127"/>
      <c r="M25" s="126" t="s">
        <v>24</v>
      </c>
      <c r="N25" s="129">
        <v>1</v>
      </c>
      <c r="O25" s="129" t="s">
        <v>8</v>
      </c>
      <c r="P25" s="130">
        <v>39.28</v>
      </c>
      <c r="Q25" s="142">
        <v>36.54</v>
      </c>
      <c r="R25" s="130">
        <v>4.03</v>
      </c>
      <c r="S25" s="130">
        <v>7</v>
      </c>
      <c r="T25" s="130">
        <v>11</v>
      </c>
      <c r="U25" s="130">
        <v>5.4</v>
      </c>
      <c r="V25" s="130">
        <v>2.67</v>
      </c>
      <c r="W25" s="130">
        <v>1.54</v>
      </c>
      <c r="X25" s="130">
        <v>4.9000000000000004</v>
      </c>
      <c r="Y25" s="130">
        <v>0</v>
      </c>
      <c r="Z25" s="132">
        <v>40</v>
      </c>
      <c r="AA25" s="132">
        <v>40</v>
      </c>
      <c r="AB25" s="132">
        <v>2604.04</v>
      </c>
      <c r="AC25" s="130">
        <v>195.98199600000001</v>
      </c>
      <c r="AD25" s="132">
        <v>42.3</v>
      </c>
      <c r="AE25" s="132">
        <v>2604.04</v>
      </c>
      <c r="AF25" s="130">
        <v>0</v>
      </c>
      <c r="AG25" s="133">
        <v>0</v>
      </c>
      <c r="AH25" s="130">
        <v>5.05</v>
      </c>
      <c r="AI25" s="130">
        <v>10.67</v>
      </c>
      <c r="AJ25" s="130">
        <v>14</v>
      </c>
      <c r="AK25" s="131">
        <v>918067.5</v>
      </c>
      <c r="AL25" s="130">
        <v>101253.75</v>
      </c>
      <c r="AM25" s="130">
        <v>175875</v>
      </c>
      <c r="AN25" s="130">
        <v>276375</v>
      </c>
      <c r="AO25" s="130">
        <v>135675</v>
      </c>
      <c r="AP25" s="130">
        <v>67083.75</v>
      </c>
      <c r="AQ25" s="130">
        <v>38692.5</v>
      </c>
      <c r="AR25" s="130">
        <v>123112.5</v>
      </c>
      <c r="AS25" s="130">
        <v>0</v>
      </c>
      <c r="AT25" s="112" t="s">
        <v>8</v>
      </c>
      <c r="AU25" s="134">
        <v>39.28</v>
      </c>
      <c r="AV25" s="134">
        <v>4.3321948549534763</v>
      </c>
      <c r="AW25" s="134">
        <v>7.5249042145593874</v>
      </c>
      <c r="AX25" s="134">
        <v>11.824849480021895</v>
      </c>
      <c r="AY25" s="134"/>
      <c r="AZ25" s="134"/>
      <c r="BA25" s="134"/>
      <c r="BB25" s="134">
        <v>5.8049261083743851</v>
      </c>
      <c r="BC25" s="134">
        <v>2.870213464696223</v>
      </c>
      <c r="BD25" s="134">
        <v>1.6554789272030652</v>
      </c>
      <c r="BE25" s="134">
        <v>5.267432950191572</v>
      </c>
      <c r="BF25" s="134"/>
      <c r="BG25" s="135">
        <v>0</v>
      </c>
      <c r="BH25" s="134">
        <v>39.28</v>
      </c>
      <c r="BI25" s="134">
        <v>4.3321948549534763</v>
      </c>
      <c r="BJ25" s="134">
        <v>7.5249042145593874</v>
      </c>
      <c r="BK25" s="134">
        <v>11.824849480021895</v>
      </c>
      <c r="BL25" s="134">
        <v>0</v>
      </c>
      <c r="BM25" s="134">
        <v>0</v>
      </c>
      <c r="BN25" s="134">
        <v>0</v>
      </c>
      <c r="BO25" s="134">
        <v>5.8049261083743851</v>
      </c>
      <c r="BP25" s="134">
        <v>2.870213464696223</v>
      </c>
      <c r="BQ25" s="134">
        <v>1.6554789272030652</v>
      </c>
      <c r="BR25" s="134">
        <v>5.267432950191572</v>
      </c>
      <c r="BS25" s="134">
        <v>0</v>
      </c>
      <c r="BT25" s="135">
        <v>0</v>
      </c>
      <c r="BU25" s="136">
        <v>1973820</v>
      </c>
      <c r="BV25" s="136">
        <v>217692.79146141221</v>
      </c>
      <c r="BW25" s="136">
        <v>378126.4367816092</v>
      </c>
      <c r="BX25" s="136">
        <v>594198.68637110014</v>
      </c>
      <c r="BY25" s="136">
        <v>0</v>
      </c>
      <c r="BZ25" s="136">
        <v>0</v>
      </c>
      <c r="CA25" s="136">
        <v>0</v>
      </c>
      <c r="CB25" s="136">
        <v>291697.53694581287</v>
      </c>
      <c r="CC25" s="136">
        <v>144228.22660098522</v>
      </c>
      <c r="CD25" s="136">
        <v>83187.816091954024</v>
      </c>
      <c r="CE25" s="136">
        <v>264688.50574712653</v>
      </c>
      <c r="CF25" s="136">
        <v>0</v>
      </c>
      <c r="CG25" s="136">
        <v>0</v>
      </c>
      <c r="CH25" s="143">
        <v>2</v>
      </c>
      <c r="CJ25" s="137">
        <v>109158.38</v>
      </c>
      <c r="CK25" s="134">
        <v>1783249.3199999994</v>
      </c>
      <c r="CL25" s="134">
        <v>1842877.18</v>
      </c>
      <c r="CM25" s="134">
        <v>2130509.690836926</v>
      </c>
      <c r="CN25" s="138">
        <v>55908.042644342924</v>
      </c>
      <c r="CO25" s="136">
        <v>0</v>
      </c>
      <c r="CP25" s="136">
        <v>0</v>
      </c>
      <c r="CQ25" s="136">
        <v>0</v>
      </c>
      <c r="CR25" s="136">
        <v>0</v>
      </c>
      <c r="CS25" s="136">
        <v>0</v>
      </c>
      <c r="CT25" s="136">
        <v>0</v>
      </c>
      <c r="CU25" s="136">
        <v>0</v>
      </c>
      <c r="CV25" s="136">
        <v>0</v>
      </c>
      <c r="CW25" s="136">
        <v>0</v>
      </c>
      <c r="CX25" s="136">
        <v>0</v>
      </c>
      <c r="CY25" s="136">
        <v>0</v>
      </c>
      <c r="CZ25" s="136">
        <v>0</v>
      </c>
      <c r="DA25" s="136">
        <v>0</v>
      </c>
      <c r="DB25" s="136">
        <v>0</v>
      </c>
      <c r="DC25" s="136">
        <v>55908.042644342924</v>
      </c>
      <c r="DD25" s="139">
        <v>987935.95282457862</v>
      </c>
      <c r="DE25" s="136">
        <v>27009.322406416439</v>
      </c>
      <c r="DF25" s="136">
        <v>33988.297738374473</v>
      </c>
      <c r="DG25" s="136">
        <v>0</v>
      </c>
      <c r="DH25" s="136">
        <v>42487.884245287096</v>
      </c>
      <c r="DI25" s="136">
        <v>6119.0591373638972</v>
      </c>
      <c r="DJ25" s="136">
        <v>74551.254709074638</v>
      </c>
      <c r="DK25" s="136">
        <v>37861.018942564537</v>
      </c>
      <c r="DL25" s="136">
        <v>0</v>
      </c>
      <c r="DM25" s="136">
        <v>0</v>
      </c>
      <c r="DN25" s="136">
        <v>757087.42205603945</v>
      </c>
      <c r="DO25" s="136">
        <v>8831.6935894580656</v>
      </c>
      <c r="DP25" s="136"/>
      <c r="DQ25" s="136">
        <v>271446.45728939597</v>
      </c>
      <c r="DR25" s="136">
        <v>164302.15096598497</v>
      </c>
      <c r="DS25" s="136">
        <v>25211.417480278313</v>
      </c>
      <c r="DT25" s="136">
        <v>3938.8860618900821</v>
      </c>
      <c r="DU25" s="136">
        <v>30520.5252584564</v>
      </c>
      <c r="DV25" s="136">
        <v>47473.47752278619</v>
      </c>
      <c r="DW25" s="136"/>
      <c r="DX25" s="136">
        <v>255813.13584676341</v>
      </c>
      <c r="DY25" s="136">
        <v>224973.92142953718</v>
      </c>
      <c r="DZ25" s="136">
        <v>41626.863196198763</v>
      </c>
      <c r="EA25" s="139">
        <v>185010.05046630779</v>
      </c>
      <c r="EB25" s="136"/>
      <c r="EC25" s="136">
        <v>185010.05046630779</v>
      </c>
      <c r="ED25" s="136"/>
      <c r="EE25" s="138">
        <v>87081.25051972951</v>
      </c>
      <c r="EF25" s="136">
        <v>6999.6666609209051</v>
      </c>
      <c r="EG25" s="136">
        <v>76098.800972350175</v>
      </c>
      <c r="EH25" s="136">
        <v>3982.7828864584244</v>
      </c>
      <c r="EI25" s="136">
        <v>20714.016620071554</v>
      </c>
      <c r="EJ25" s="136">
        <v>0</v>
      </c>
      <c r="EK25" s="136">
        <v>0</v>
      </c>
      <c r="EL25" s="113"/>
      <c r="EM25" s="134">
        <v>2072.3120962754383</v>
      </c>
      <c r="EN25" s="136">
        <v>177446.44</v>
      </c>
      <c r="EO25" s="140">
        <f t="shared" si="1"/>
        <v>39.28</v>
      </c>
      <c r="EP25" s="140">
        <f t="shared" si="2"/>
        <v>4.3321948549534763</v>
      </c>
      <c r="EQ25" s="140">
        <f t="shared" si="3"/>
        <v>7.5249042145593874</v>
      </c>
      <c r="ER25" s="140">
        <f t="shared" si="4"/>
        <v>11.824849480021895</v>
      </c>
      <c r="ES25" s="140">
        <f t="shared" si="5"/>
        <v>0</v>
      </c>
      <c r="ET25" s="140">
        <f t="shared" si="6"/>
        <v>0</v>
      </c>
      <c r="EU25" s="140">
        <f t="shared" si="7"/>
        <v>0</v>
      </c>
      <c r="EV25" s="140">
        <f t="shared" si="8"/>
        <v>5.8049261083743851</v>
      </c>
      <c r="EW25" s="140">
        <f t="shared" si="9"/>
        <v>2.870213464696223</v>
      </c>
      <c r="EX25" s="140">
        <f t="shared" si="10"/>
        <v>1.6554789272030652</v>
      </c>
      <c r="EY25" s="140">
        <f t="shared" si="11"/>
        <v>5.267432950191572</v>
      </c>
      <c r="EZ25" s="140">
        <f t="shared" si="12"/>
        <v>0</v>
      </c>
      <c r="FA25" s="140">
        <f t="shared" si="13"/>
        <v>0</v>
      </c>
      <c r="HD25" s="143">
        <v>1</v>
      </c>
    </row>
    <row r="26" spans="1:212" ht="12" customHeight="1" x14ac:dyDescent="0.25">
      <c r="A26" s="126">
        <v>22</v>
      </c>
      <c r="B26" s="62" t="s">
        <v>224</v>
      </c>
      <c r="C26" s="62" t="s">
        <v>224</v>
      </c>
      <c r="D26" s="127">
        <v>1596.9</v>
      </c>
      <c r="E26" s="141">
        <v>1545.9</v>
      </c>
      <c r="F26" s="141">
        <v>51</v>
      </c>
      <c r="G26" s="141">
        <v>87.4</v>
      </c>
      <c r="H26" s="127">
        <v>0</v>
      </c>
      <c r="I26" s="127">
        <v>0</v>
      </c>
      <c r="J26" s="127">
        <v>1</v>
      </c>
      <c r="K26" s="128">
        <v>1596.9</v>
      </c>
      <c r="L26" s="127"/>
      <c r="M26" s="126" t="s">
        <v>24</v>
      </c>
      <c r="N26" s="129">
        <v>9</v>
      </c>
      <c r="O26" s="129" t="s">
        <v>8</v>
      </c>
      <c r="P26" s="130">
        <v>30.06</v>
      </c>
      <c r="Q26" s="142">
        <v>20.440000000000001</v>
      </c>
      <c r="R26" s="130">
        <v>3.11</v>
      </c>
      <c r="S26" s="130">
        <v>4.0599999999999996</v>
      </c>
      <c r="T26" s="130">
        <v>7</v>
      </c>
      <c r="U26" s="130">
        <v>4</v>
      </c>
      <c r="V26" s="130">
        <v>2.0499999999999998</v>
      </c>
      <c r="W26" s="130">
        <v>0</v>
      </c>
      <c r="X26" s="130">
        <v>0</v>
      </c>
      <c r="Y26" s="130">
        <v>0.22</v>
      </c>
      <c r="Z26" s="132">
        <v>40</v>
      </c>
      <c r="AA26" s="132">
        <v>0</v>
      </c>
      <c r="AB26" s="132">
        <v>0</v>
      </c>
      <c r="AC26" s="130">
        <v>0</v>
      </c>
      <c r="AD26" s="132">
        <v>42.3</v>
      </c>
      <c r="AE26" s="132">
        <v>2604.04</v>
      </c>
      <c r="AF26" s="130">
        <v>6.92</v>
      </c>
      <c r="AG26" s="133">
        <v>0</v>
      </c>
      <c r="AH26" s="130">
        <v>6.73</v>
      </c>
      <c r="AI26" s="130">
        <v>10.67</v>
      </c>
      <c r="AJ26" s="130">
        <v>14</v>
      </c>
      <c r="AK26" s="131">
        <v>195843.81600000002</v>
      </c>
      <c r="AL26" s="130">
        <v>29798.154000000002</v>
      </c>
      <c r="AM26" s="130">
        <v>38900.483999999997</v>
      </c>
      <c r="AN26" s="130">
        <v>67069.8</v>
      </c>
      <c r="AO26" s="130">
        <v>38325.600000000006</v>
      </c>
      <c r="AP26" s="130">
        <v>19641.87</v>
      </c>
      <c r="AQ26" s="130">
        <v>0</v>
      </c>
      <c r="AR26" s="130">
        <v>0</v>
      </c>
      <c r="AS26" s="130">
        <v>2107.9080000000004</v>
      </c>
      <c r="AU26" s="134">
        <v>26.91</v>
      </c>
      <c r="AV26" s="192">
        <v>7.81</v>
      </c>
      <c r="AW26" s="193"/>
      <c r="AX26" s="144">
        <v>8.4499999999999993</v>
      </c>
      <c r="AY26" s="144">
        <v>1.53</v>
      </c>
      <c r="AZ26" s="144">
        <v>0.18</v>
      </c>
      <c r="BA26" s="144">
        <v>0.48</v>
      </c>
      <c r="BB26" s="144">
        <v>4.93</v>
      </c>
      <c r="BC26" s="144">
        <v>2.6</v>
      </c>
      <c r="BD26" s="144">
        <v>0</v>
      </c>
      <c r="BE26" s="144">
        <v>0</v>
      </c>
      <c r="BF26" s="144">
        <v>0</v>
      </c>
      <c r="BG26" s="145">
        <v>0.93</v>
      </c>
      <c r="BH26" s="134">
        <v>30.48903</v>
      </c>
      <c r="BI26" s="192">
        <v>8.8487299999999998</v>
      </c>
      <c r="BJ26" s="193">
        <v>0</v>
      </c>
      <c r="BK26" s="144">
        <v>9.5738499999999984</v>
      </c>
      <c r="BL26" s="144">
        <v>1.73349</v>
      </c>
      <c r="BM26" s="144">
        <v>0.20393999999999998</v>
      </c>
      <c r="BN26" s="144">
        <v>0.54383999999999999</v>
      </c>
      <c r="BO26" s="144">
        <v>5.5856899999999996</v>
      </c>
      <c r="BP26" s="144">
        <v>2.9458000000000002</v>
      </c>
      <c r="BQ26" s="144">
        <v>0</v>
      </c>
      <c r="BR26" s="144">
        <v>0</v>
      </c>
      <c r="BS26" s="144">
        <v>0</v>
      </c>
      <c r="BT26" s="145">
        <v>1.05369</v>
      </c>
      <c r="BU26" s="136">
        <v>572824.47807000007</v>
      </c>
      <c r="BV26" s="194">
        <v>166248.94737000004</v>
      </c>
      <c r="BW26" s="194">
        <v>0</v>
      </c>
      <c r="BX26" s="136">
        <v>179872.42064999999</v>
      </c>
      <c r="BY26" s="136">
        <v>32568.615810000003</v>
      </c>
      <c r="BZ26" s="136">
        <v>3831.6018599999993</v>
      </c>
      <c r="CA26" s="136">
        <v>10217.604960000001</v>
      </c>
      <c r="CB26" s="136">
        <v>104943.31761</v>
      </c>
      <c r="CC26" s="136">
        <v>55345.360200000003</v>
      </c>
      <c r="CD26" s="136">
        <v>0</v>
      </c>
      <c r="CE26" s="136">
        <v>0</v>
      </c>
      <c r="CF26" s="136">
        <v>0</v>
      </c>
      <c r="CG26" s="136">
        <v>19796.60961</v>
      </c>
      <c r="CH26" s="112">
        <v>1</v>
      </c>
      <c r="CJ26" s="137">
        <v>7746.5599999999977</v>
      </c>
      <c r="CK26" s="134">
        <v>518718.24</v>
      </c>
      <c r="CL26" s="134">
        <v>613074.15000000014</v>
      </c>
      <c r="CM26" s="134">
        <v>917424.51003422146</v>
      </c>
      <c r="CN26" s="138">
        <v>186262.56634000031</v>
      </c>
      <c r="CO26" s="136">
        <v>164942.076</v>
      </c>
      <c r="CP26" s="136">
        <v>0</v>
      </c>
      <c r="CQ26" s="136">
        <v>0</v>
      </c>
      <c r="CR26" s="136">
        <v>0</v>
      </c>
      <c r="CS26" s="136">
        <v>0</v>
      </c>
      <c r="CT26" s="136">
        <v>0</v>
      </c>
      <c r="CU26" s="136">
        <v>0</v>
      </c>
      <c r="CV26" s="136">
        <v>0</v>
      </c>
      <c r="CW26" s="136">
        <v>0</v>
      </c>
      <c r="CX26" s="136">
        <v>0</v>
      </c>
      <c r="CY26" s="136">
        <v>0</v>
      </c>
      <c r="CZ26" s="136">
        <v>0</v>
      </c>
      <c r="DA26" s="136">
        <v>0</v>
      </c>
      <c r="DB26" s="136">
        <v>0</v>
      </c>
      <c r="DC26" s="136">
        <v>21320.490340000295</v>
      </c>
      <c r="DD26" s="139">
        <v>366448.65340054047</v>
      </c>
      <c r="DE26" s="136">
        <v>0</v>
      </c>
      <c r="DF26" s="136">
        <v>12961.41197812781</v>
      </c>
      <c r="DG26" s="136">
        <v>0</v>
      </c>
      <c r="DH26" s="136">
        <v>16202.722949563931</v>
      </c>
      <c r="DI26" s="136">
        <v>2333.4986355716796</v>
      </c>
      <c r="DJ26" s="136">
        <v>28430.065348040909</v>
      </c>
      <c r="DK26" s="136">
        <v>14438.271319255238</v>
      </c>
      <c r="DL26" s="136">
        <v>0</v>
      </c>
      <c r="DM26" s="136">
        <v>0</v>
      </c>
      <c r="DN26" s="136">
        <v>288714.72341045714</v>
      </c>
      <c r="DO26" s="136">
        <v>3367.9597595237219</v>
      </c>
      <c r="DP26" s="136"/>
      <c r="DQ26" s="136">
        <v>103515.9039153281</v>
      </c>
      <c r="DR26" s="136">
        <v>62656.502657332887</v>
      </c>
      <c r="DS26" s="136">
        <v>9614.3552416134771</v>
      </c>
      <c r="DT26" s="136">
        <v>1502.0912602345727</v>
      </c>
      <c r="DU26" s="136">
        <v>11638.979530800962</v>
      </c>
      <c r="DV26" s="136">
        <v>18103.97522534621</v>
      </c>
      <c r="DW26" s="136"/>
      <c r="DX26" s="136">
        <v>97554.148449837972</v>
      </c>
      <c r="DY26" s="136">
        <v>85793.637046167874</v>
      </c>
      <c r="DZ26" s="136">
        <v>0</v>
      </c>
      <c r="EA26" s="139">
        <v>0</v>
      </c>
      <c r="EB26" s="136"/>
      <c r="EC26" s="136">
        <v>0</v>
      </c>
      <c r="ED26" s="113"/>
      <c r="EE26" s="138">
        <v>33208.369899690995</v>
      </c>
      <c r="EF26" s="136">
        <v>2669.3176575103507</v>
      </c>
      <c r="EG26" s="136">
        <v>29020.220960655759</v>
      </c>
      <c r="EH26" s="136">
        <v>1518.8312815248855</v>
      </c>
      <c r="EI26" s="136">
        <v>7899.2747798429291</v>
      </c>
      <c r="EJ26" s="136">
        <v>36741.956202812908</v>
      </c>
      <c r="EK26" s="136">
        <v>36741.956202812908</v>
      </c>
      <c r="EL26" s="140"/>
      <c r="EM26" s="134">
        <v>790.27467141307409</v>
      </c>
      <c r="EN26" s="136">
        <v>133202.60999999999</v>
      </c>
      <c r="EO26" s="140">
        <f t="shared" si="1"/>
        <v>30.06</v>
      </c>
      <c r="EP26" s="140">
        <f t="shared" si="2"/>
        <v>8.7242140468227429</v>
      </c>
      <c r="EQ26" s="140">
        <f t="shared" si="3"/>
        <v>0</v>
      </c>
      <c r="ER26" s="140">
        <f t="shared" si="4"/>
        <v>9.4391304347826086</v>
      </c>
      <c r="ES26" s="140">
        <f t="shared" si="5"/>
        <v>1.7090969899665551</v>
      </c>
      <c r="ET26" s="140">
        <f t="shared" si="6"/>
        <v>0.20107023411371233</v>
      </c>
      <c r="EU26" s="140">
        <f t="shared" si="7"/>
        <v>0.5361872909698997</v>
      </c>
      <c r="EV26" s="140">
        <f t="shared" si="8"/>
        <v>5.5070903010033438</v>
      </c>
      <c r="EW26" s="140">
        <f t="shared" si="9"/>
        <v>2.9043478260869566</v>
      </c>
      <c r="EX26" s="140">
        <f t="shared" si="10"/>
        <v>0</v>
      </c>
      <c r="EY26" s="140">
        <f t="shared" si="11"/>
        <v>0</v>
      </c>
      <c r="EZ26" s="140">
        <f t="shared" si="12"/>
        <v>0</v>
      </c>
      <c r="FA26" s="140">
        <f t="shared" si="13"/>
        <v>1.0388628762541805</v>
      </c>
      <c r="HD26" s="112">
        <v>2</v>
      </c>
    </row>
    <row r="27" spans="1:212" ht="12" customHeight="1" x14ac:dyDescent="0.25">
      <c r="A27" s="126">
        <v>23</v>
      </c>
      <c r="B27" s="62" t="s">
        <v>223</v>
      </c>
      <c r="C27" s="62" t="s">
        <v>223</v>
      </c>
      <c r="D27" s="127">
        <v>2617.3000000000002</v>
      </c>
      <c r="E27" s="141">
        <v>2539.3000000000002</v>
      </c>
      <c r="F27" s="141">
        <v>78</v>
      </c>
      <c r="G27" s="141">
        <v>193.2</v>
      </c>
      <c r="H27" s="127">
        <v>0</v>
      </c>
      <c r="I27" s="127">
        <v>0</v>
      </c>
      <c r="J27" s="127">
        <v>1</v>
      </c>
      <c r="K27" s="128">
        <v>2617.3000000000002</v>
      </c>
      <c r="L27" s="127"/>
      <c r="M27" s="126" t="s">
        <v>24</v>
      </c>
      <c r="N27" s="129">
        <v>9</v>
      </c>
      <c r="O27" s="129" t="s">
        <v>8</v>
      </c>
      <c r="P27" s="130">
        <v>30.06</v>
      </c>
      <c r="Q27" s="142">
        <v>20.440000000000001</v>
      </c>
      <c r="R27" s="130">
        <v>3.11</v>
      </c>
      <c r="S27" s="130">
        <v>4.0599999999999996</v>
      </c>
      <c r="T27" s="130">
        <v>7</v>
      </c>
      <c r="U27" s="130">
        <v>4</v>
      </c>
      <c r="V27" s="130">
        <v>2.0499999999999998</v>
      </c>
      <c r="W27" s="130">
        <v>0</v>
      </c>
      <c r="X27" s="130">
        <v>0</v>
      </c>
      <c r="Y27" s="130">
        <v>0.22</v>
      </c>
      <c r="Z27" s="132">
        <v>40</v>
      </c>
      <c r="AA27" s="132">
        <v>0</v>
      </c>
      <c r="AB27" s="132">
        <v>0</v>
      </c>
      <c r="AC27" s="130">
        <v>0</v>
      </c>
      <c r="AD27" s="132">
        <v>42.3</v>
      </c>
      <c r="AE27" s="132">
        <v>2604.04</v>
      </c>
      <c r="AF27" s="130">
        <v>6.92</v>
      </c>
      <c r="AG27" s="133">
        <v>0</v>
      </c>
      <c r="AH27" s="130">
        <v>6.73</v>
      </c>
      <c r="AI27" s="130">
        <v>10.67</v>
      </c>
      <c r="AJ27" s="130">
        <v>14</v>
      </c>
      <c r="AK27" s="131">
        <v>320985.67200000002</v>
      </c>
      <c r="AL27" s="130">
        <v>48838.817999999999</v>
      </c>
      <c r="AM27" s="130">
        <v>63757.428</v>
      </c>
      <c r="AN27" s="130">
        <v>109926.6</v>
      </c>
      <c r="AO27" s="130">
        <v>62815.200000000004</v>
      </c>
      <c r="AP27" s="130">
        <v>32192.79</v>
      </c>
      <c r="AQ27" s="130">
        <v>0</v>
      </c>
      <c r="AR27" s="130">
        <v>0</v>
      </c>
      <c r="AS27" s="130">
        <v>3454.8360000000002</v>
      </c>
      <c r="AU27" s="134">
        <v>26.91</v>
      </c>
      <c r="AV27" s="192">
        <v>7.81</v>
      </c>
      <c r="AW27" s="193"/>
      <c r="AX27" s="134">
        <v>8.4499999999999993</v>
      </c>
      <c r="AY27" s="134">
        <v>1.53</v>
      </c>
      <c r="AZ27" s="134">
        <v>0.18</v>
      </c>
      <c r="BA27" s="134">
        <v>0.48</v>
      </c>
      <c r="BB27" s="134">
        <v>4.93</v>
      </c>
      <c r="BC27" s="134">
        <v>2.6</v>
      </c>
      <c r="BD27" s="134">
        <v>0</v>
      </c>
      <c r="BE27" s="134">
        <v>0</v>
      </c>
      <c r="BF27" s="134">
        <v>0</v>
      </c>
      <c r="BG27" s="135">
        <v>0.93</v>
      </c>
      <c r="BH27" s="134">
        <v>30.48903</v>
      </c>
      <c r="BI27" s="192">
        <v>8.8487299999999998</v>
      </c>
      <c r="BJ27" s="193">
        <v>0</v>
      </c>
      <c r="BK27" s="134">
        <v>9.5738499999999984</v>
      </c>
      <c r="BL27" s="134">
        <v>1.73349</v>
      </c>
      <c r="BM27" s="134">
        <v>0.20393999999999998</v>
      </c>
      <c r="BN27" s="134">
        <v>0.54383999999999999</v>
      </c>
      <c r="BO27" s="134">
        <v>5.5856899999999996</v>
      </c>
      <c r="BP27" s="134">
        <v>2.9458000000000002</v>
      </c>
      <c r="BQ27" s="134">
        <v>0</v>
      </c>
      <c r="BR27" s="134">
        <v>0</v>
      </c>
      <c r="BS27" s="134">
        <v>0</v>
      </c>
      <c r="BT27" s="135">
        <v>1.05369</v>
      </c>
      <c r="BU27" s="136">
        <v>938852.46819000004</v>
      </c>
      <c r="BV27" s="194">
        <v>272480.03629000002</v>
      </c>
      <c r="BW27" s="194">
        <v>0</v>
      </c>
      <c r="BX27" s="136">
        <v>294808.74605000002</v>
      </c>
      <c r="BY27" s="136">
        <v>53379.571770000002</v>
      </c>
      <c r="BZ27" s="136">
        <v>6279.9496199999994</v>
      </c>
      <c r="CA27" s="136">
        <v>16746.532319999998</v>
      </c>
      <c r="CB27" s="136">
        <v>172000.84237</v>
      </c>
      <c r="CC27" s="136">
        <v>90710.383400000006</v>
      </c>
      <c r="CD27" s="136">
        <v>0</v>
      </c>
      <c r="CE27" s="136">
        <v>0</v>
      </c>
      <c r="CF27" s="136">
        <v>0</v>
      </c>
      <c r="CG27" s="136">
        <v>32446.406370000001</v>
      </c>
      <c r="CH27" s="112">
        <v>1</v>
      </c>
      <c r="CJ27" s="137">
        <v>158526.46000000002</v>
      </c>
      <c r="CK27" s="134">
        <v>852019.76000000013</v>
      </c>
      <c r="CL27" s="134">
        <v>852919.47000000009</v>
      </c>
      <c r="CM27" s="134">
        <v>1339488.1383536654</v>
      </c>
      <c r="CN27" s="138">
        <v>142226.33265983014</v>
      </c>
      <c r="CO27" s="136">
        <v>107282.30399999999</v>
      </c>
      <c r="CP27" s="136">
        <v>0</v>
      </c>
      <c r="CQ27" s="136">
        <v>0</v>
      </c>
      <c r="CR27" s="136">
        <v>0</v>
      </c>
      <c r="CS27" s="136">
        <v>0</v>
      </c>
      <c r="CT27" s="136">
        <v>0</v>
      </c>
      <c r="CU27" s="136">
        <v>0</v>
      </c>
      <c r="CV27" s="136">
        <v>0</v>
      </c>
      <c r="CW27" s="136">
        <v>0</v>
      </c>
      <c r="CX27" s="136">
        <v>0</v>
      </c>
      <c r="CY27" s="136">
        <v>0</v>
      </c>
      <c r="CZ27" s="136">
        <v>0</v>
      </c>
      <c r="DA27" s="136">
        <v>0</v>
      </c>
      <c r="DB27" s="136">
        <v>0</v>
      </c>
      <c r="DC27" s="136">
        <v>34944.028659830146</v>
      </c>
      <c r="DD27" s="139">
        <v>600604.95995067607</v>
      </c>
      <c r="DE27" s="136">
        <v>0</v>
      </c>
      <c r="DF27" s="136">
        <v>21243.59920493075</v>
      </c>
      <c r="DG27" s="136">
        <v>0</v>
      </c>
      <c r="DH27" s="136">
        <v>26556.069118851326</v>
      </c>
      <c r="DI27" s="136">
        <v>3824.5763534859771</v>
      </c>
      <c r="DJ27" s="136">
        <v>46596.537062701151</v>
      </c>
      <c r="DK27" s="136">
        <v>23664.154000805771</v>
      </c>
      <c r="DL27" s="136">
        <v>0</v>
      </c>
      <c r="DM27" s="136">
        <v>0</v>
      </c>
      <c r="DN27" s="136">
        <v>473199.97844710981</v>
      </c>
      <c r="DO27" s="136">
        <v>5520.0457627913065</v>
      </c>
      <c r="DP27" s="136"/>
      <c r="DQ27" s="136">
        <v>169661.32839726235</v>
      </c>
      <c r="DR27" s="136">
        <v>102693.25844137851</v>
      </c>
      <c r="DS27" s="136">
        <v>15757.813246837592</v>
      </c>
      <c r="DT27" s="136">
        <v>2461.9096095008745</v>
      </c>
      <c r="DU27" s="136">
        <v>19076.148240945178</v>
      </c>
      <c r="DV27" s="136">
        <v>29672.198858600186</v>
      </c>
      <c r="DW27" s="136"/>
      <c r="DX27" s="136">
        <v>159890.08249593645</v>
      </c>
      <c r="DY27" s="136">
        <v>140614.74496896184</v>
      </c>
      <c r="DZ27" s="136">
        <v>0</v>
      </c>
      <c r="EA27" s="139">
        <v>0</v>
      </c>
      <c r="EB27" s="136"/>
      <c r="EC27" s="136">
        <v>0</v>
      </c>
      <c r="ED27" s="113"/>
      <c r="EE27" s="138">
        <v>54428.121071113557</v>
      </c>
      <c r="EF27" s="136">
        <v>4374.97971382168</v>
      </c>
      <c r="EG27" s="136">
        <v>47563.795053118112</v>
      </c>
      <c r="EH27" s="136">
        <v>2489.3463041737632</v>
      </c>
      <c r="EI27" s="136">
        <v>12946.81688351362</v>
      </c>
      <c r="EJ27" s="136">
        <v>59115.751926371238</v>
      </c>
      <c r="EK27" s="136">
        <v>59115.751926371238</v>
      </c>
      <c r="EL27" s="140"/>
      <c r="EM27" s="134">
        <v>1295.2507342284669</v>
      </c>
      <c r="EN27" s="136">
        <v>164427.27000000002</v>
      </c>
      <c r="EO27" s="140">
        <f t="shared" si="1"/>
        <v>30.06</v>
      </c>
      <c r="EP27" s="140">
        <f t="shared" si="2"/>
        <v>8.7242140468227429</v>
      </c>
      <c r="EQ27" s="140">
        <f t="shared" si="3"/>
        <v>0</v>
      </c>
      <c r="ER27" s="140">
        <f t="shared" si="4"/>
        <v>9.4391304347826086</v>
      </c>
      <c r="ES27" s="140">
        <f t="shared" si="5"/>
        <v>1.7090969899665551</v>
      </c>
      <c r="ET27" s="140">
        <f t="shared" si="6"/>
        <v>0.20107023411371233</v>
      </c>
      <c r="EU27" s="140">
        <f t="shared" si="7"/>
        <v>0.5361872909698997</v>
      </c>
      <c r="EV27" s="140">
        <f t="shared" si="8"/>
        <v>5.5070903010033438</v>
      </c>
      <c r="EW27" s="140">
        <f t="shared" si="9"/>
        <v>2.9043478260869566</v>
      </c>
      <c r="EX27" s="140">
        <f t="shared" si="10"/>
        <v>0</v>
      </c>
      <c r="EY27" s="140">
        <f t="shared" si="11"/>
        <v>0</v>
      </c>
      <c r="EZ27" s="140">
        <f t="shared" si="12"/>
        <v>0</v>
      </c>
      <c r="FA27" s="140">
        <f t="shared" si="13"/>
        <v>1.0388628762541805</v>
      </c>
      <c r="HD27" s="112">
        <v>2</v>
      </c>
    </row>
    <row r="28" spans="1:212" ht="12" customHeight="1" x14ac:dyDescent="0.25">
      <c r="A28" s="126">
        <v>24</v>
      </c>
      <c r="B28" s="62" t="s">
        <v>222</v>
      </c>
      <c r="C28" s="62" t="s">
        <v>222</v>
      </c>
      <c r="D28" s="127">
        <v>794.16</v>
      </c>
      <c r="E28" s="141">
        <v>794.16</v>
      </c>
      <c r="F28" s="141">
        <v>0</v>
      </c>
      <c r="G28" s="141">
        <v>96</v>
      </c>
      <c r="H28" s="127">
        <v>0</v>
      </c>
      <c r="I28" s="127">
        <v>0</v>
      </c>
      <c r="J28" s="127">
        <v>1</v>
      </c>
      <c r="K28" s="128">
        <v>794.16</v>
      </c>
      <c r="L28" s="127"/>
      <c r="M28" s="126" t="s">
        <v>24</v>
      </c>
      <c r="N28" s="129">
        <v>9</v>
      </c>
      <c r="O28" s="129" t="s">
        <v>3</v>
      </c>
      <c r="P28" s="130">
        <v>16.23</v>
      </c>
      <c r="Q28" s="142">
        <v>16.23</v>
      </c>
      <c r="R28" s="130">
        <v>0</v>
      </c>
      <c r="S28" s="130">
        <v>3.25</v>
      </c>
      <c r="T28" s="130">
        <v>6.71</v>
      </c>
      <c r="U28" s="130">
        <v>4</v>
      </c>
      <c r="V28" s="130">
        <v>2.0499999999999998</v>
      </c>
      <c r="W28" s="130">
        <v>0</v>
      </c>
      <c r="X28" s="130">
        <v>0</v>
      </c>
      <c r="Y28" s="130">
        <v>0.22</v>
      </c>
      <c r="Z28" s="132">
        <v>40</v>
      </c>
      <c r="AA28" s="132">
        <v>0</v>
      </c>
      <c r="AB28" s="132">
        <v>0</v>
      </c>
      <c r="AC28" s="130">
        <v>0</v>
      </c>
      <c r="AD28" s="132">
        <v>42.3</v>
      </c>
      <c r="AE28" s="132">
        <v>2604.04</v>
      </c>
      <c r="AF28" s="130">
        <v>7.85</v>
      </c>
      <c r="AG28" s="133">
        <v>0</v>
      </c>
      <c r="AH28" s="130">
        <v>6.73</v>
      </c>
      <c r="AI28" s="130">
        <v>10.67</v>
      </c>
      <c r="AJ28" s="130">
        <v>14</v>
      </c>
      <c r="AK28" s="131">
        <v>77335.300799999997</v>
      </c>
      <c r="AL28" s="130">
        <v>0</v>
      </c>
      <c r="AM28" s="130">
        <v>15486.119999999999</v>
      </c>
      <c r="AN28" s="130">
        <v>31972.881599999997</v>
      </c>
      <c r="AO28" s="130">
        <v>19059.84</v>
      </c>
      <c r="AP28" s="130">
        <v>9768.1679999999978</v>
      </c>
      <c r="AQ28" s="130">
        <v>0</v>
      </c>
      <c r="AR28" s="130">
        <v>0</v>
      </c>
      <c r="AS28" s="130">
        <v>1048.2911999999999</v>
      </c>
      <c r="AT28" s="146" t="s">
        <v>2</v>
      </c>
      <c r="AU28" s="134">
        <v>16.23</v>
      </c>
      <c r="AV28" s="134">
        <v>0</v>
      </c>
      <c r="AW28" s="134">
        <v>3.25</v>
      </c>
      <c r="AX28" s="134">
        <v>6.71</v>
      </c>
      <c r="AY28" s="134"/>
      <c r="AZ28" s="134"/>
      <c r="BA28" s="134"/>
      <c r="BB28" s="134">
        <v>4</v>
      </c>
      <c r="BC28" s="134">
        <v>2.0499999999999998</v>
      </c>
      <c r="BD28" s="134">
        <v>0</v>
      </c>
      <c r="BE28" s="134">
        <v>0</v>
      </c>
      <c r="BF28" s="134"/>
      <c r="BG28" s="135">
        <v>0.22</v>
      </c>
      <c r="BH28" s="134">
        <v>16.23</v>
      </c>
      <c r="BI28" s="134">
        <v>0</v>
      </c>
      <c r="BJ28" s="134">
        <v>3.25</v>
      </c>
      <c r="BK28" s="134">
        <v>6.71</v>
      </c>
      <c r="BL28" s="134">
        <v>0</v>
      </c>
      <c r="BM28" s="134">
        <v>0</v>
      </c>
      <c r="BN28" s="134">
        <v>0</v>
      </c>
      <c r="BO28" s="134">
        <v>4</v>
      </c>
      <c r="BP28" s="134">
        <v>2.0499999999999998</v>
      </c>
      <c r="BQ28" s="134">
        <v>0</v>
      </c>
      <c r="BR28" s="134">
        <v>0</v>
      </c>
      <c r="BS28" s="134">
        <v>0</v>
      </c>
      <c r="BT28" s="135">
        <v>0.22</v>
      </c>
      <c r="BU28" s="136">
        <v>154670.60160000002</v>
      </c>
      <c r="BV28" s="136">
        <v>0</v>
      </c>
      <c r="BW28" s="136">
        <v>30972.239999999998</v>
      </c>
      <c r="BX28" s="136">
        <v>63945.763199999994</v>
      </c>
      <c r="BY28" s="136">
        <v>0</v>
      </c>
      <c r="BZ28" s="136">
        <v>0</v>
      </c>
      <c r="CA28" s="136">
        <v>0</v>
      </c>
      <c r="CB28" s="136">
        <v>38119.68</v>
      </c>
      <c r="CC28" s="136">
        <v>19536.335999999999</v>
      </c>
      <c r="CD28" s="136">
        <v>0</v>
      </c>
      <c r="CE28" s="136">
        <v>0</v>
      </c>
      <c r="CF28" s="136">
        <v>0</v>
      </c>
      <c r="CG28" s="136">
        <v>2096.5824000000002</v>
      </c>
      <c r="CH28" s="112">
        <v>2</v>
      </c>
      <c r="CJ28" s="137">
        <v>116829.5</v>
      </c>
      <c r="CK28" s="134">
        <v>154670.63999999998</v>
      </c>
      <c r="CL28" s="134">
        <v>141378.68</v>
      </c>
      <c r="CM28" s="134">
        <v>385089.3751983706</v>
      </c>
      <c r="CN28" s="138">
        <v>10602.968631983613</v>
      </c>
      <c r="CO28" s="136">
        <v>0</v>
      </c>
      <c r="CP28" s="136">
        <v>0</v>
      </c>
      <c r="CQ28" s="136">
        <v>0</v>
      </c>
      <c r="CR28" s="136">
        <v>0</v>
      </c>
      <c r="CS28" s="136">
        <v>0</v>
      </c>
      <c r="CT28" s="136">
        <v>0</v>
      </c>
      <c r="CU28" s="136">
        <v>0</v>
      </c>
      <c r="CV28" s="136">
        <v>0</v>
      </c>
      <c r="CW28" s="136">
        <v>0</v>
      </c>
      <c r="CX28" s="136">
        <v>0</v>
      </c>
      <c r="CY28" s="136">
        <v>0</v>
      </c>
      <c r="CZ28" s="136">
        <v>0</v>
      </c>
      <c r="DA28" s="136">
        <v>0</v>
      </c>
      <c r="DB28" s="136">
        <v>0</v>
      </c>
      <c r="DC28" s="136">
        <v>10602.968631983613</v>
      </c>
      <c r="DD28" s="139">
        <v>182243.06090374719</v>
      </c>
      <c r="DE28" s="136">
        <v>0</v>
      </c>
      <c r="DF28" s="136">
        <v>6449.0677620205524</v>
      </c>
      <c r="DG28" s="136">
        <v>0</v>
      </c>
      <c r="DH28" s="136">
        <v>8057.8335885939578</v>
      </c>
      <c r="DI28" s="136">
        <v>1160.4804786934717</v>
      </c>
      <c r="DJ28" s="136">
        <v>14138.656582628946</v>
      </c>
      <c r="DK28" s="136">
        <v>7180.3478933557135</v>
      </c>
      <c r="DL28" s="136">
        <v>0</v>
      </c>
      <c r="DM28" s="136">
        <v>0</v>
      </c>
      <c r="DN28" s="136">
        <v>143581.7425910506</v>
      </c>
      <c r="DO28" s="136">
        <v>1674.9320074039445</v>
      </c>
      <c r="DP28" s="136"/>
      <c r="DQ28" s="136">
        <v>51479.861139330562</v>
      </c>
      <c r="DR28" s="136">
        <v>31159.927453408152</v>
      </c>
      <c r="DS28" s="136">
        <v>4781.3490880329127</v>
      </c>
      <c r="DT28" s="136">
        <v>747.01032953089623</v>
      </c>
      <c r="DU28" s="136">
        <v>5788.2221705685333</v>
      </c>
      <c r="DV28" s="136">
        <v>9003.3520977900589</v>
      </c>
      <c r="DW28" s="136"/>
      <c r="DX28" s="136">
        <v>48514.999394403734</v>
      </c>
      <c r="DY28" s="136">
        <v>42666.337777308952</v>
      </c>
      <c r="DZ28" s="136">
        <v>0</v>
      </c>
      <c r="EA28" s="139">
        <v>0</v>
      </c>
      <c r="EB28" s="136"/>
      <c r="EC28" s="136">
        <v>0</v>
      </c>
      <c r="ED28" s="113"/>
      <c r="EE28" s="138">
        <v>16514.972158268269</v>
      </c>
      <c r="EF28" s="136">
        <v>1327.4878269700168</v>
      </c>
      <c r="EG28" s="136">
        <v>14432.148962436204</v>
      </c>
      <c r="EH28" s="136">
        <v>755.33536886204706</v>
      </c>
      <c r="EI28" s="136">
        <v>3928.4163436408421</v>
      </c>
      <c r="EJ28" s="136">
        <v>29138.75884968746</v>
      </c>
      <c r="EK28" s="136">
        <v>29138.75884968746</v>
      </c>
      <c r="EL28" s="140"/>
      <c r="EM28" s="134">
        <v>0</v>
      </c>
      <c r="EN28" s="136">
        <v>130121.46</v>
      </c>
      <c r="EO28" s="140">
        <f t="shared" si="1"/>
        <v>16.23</v>
      </c>
      <c r="EP28" s="140">
        <f t="shared" si="2"/>
        <v>0</v>
      </c>
      <c r="EQ28" s="140">
        <f t="shared" si="3"/>
        <v>3.25</v>
      </c>
      <c r="ER28" s="140">
        <f t="shared" si="4"/>
        <v>6.71</v>
      </c>
      <c r="ES28" s="140">
        <f t="shared" si="5"/>
        <v>0</v>
      </c>
      <c r="ET28" s="140">
        <f t="shared" si="6"/>
        <v>0</v>
      </c>
      <c r="EU28" s="140">
        <f t="shared" si="7"/>
        <v>0</v>
      </c>
      <c r="EV28" s="140">
        <f t="shared" si="8"/>
        <v>4</v>
      </c>
      <c r="EW28" s="140">
        <f t="shared" si="9"/>
        <v>2.0499999999999998</v>
      </c>
      <c r="EX28" s="140">
        <f t="shared" si="10"/>
        <v>0</v>
      </c>
      <c r="EY28" s="140">
        <f t="shared" si="11"/>
        <v>0</v>
      </c>
      <c r="EZ28" s="140">
        <f t="shared" si="12"/>
        <v>0</v>
      </c>
      <c r="FA28" s="140">
        <f t="shared" si="13"/>
        <v>0.22</v>
      </c>
      <c r="HD28" s="143">
        <v>1</v>
      </c>
    </row>
    <row r="29" spans="1:212" ht="12" customHeight="1" x14ac:dyDescent="0.25">
      <c r="A29" s="126">
        <v>25</v>
      </c>
      <c r="B29" s="62" t="s">
        <v>221</v>
      </c>
      <c r="C29" s="62" t="s">
        <v>221</v>
      </c>
      <c r="D29" s="127">
        <v>3900.4</v>
      </c>
      <c r="E29" s="141">
        <v>3900.4</v>
      </c>
      <c r="F29" s="141">
        <v>0</v>
      </c>
      <c r="G29" s="141">
        <v>628</v>
      </c>
      <c r="H29" s="127">
        <v>1</v>
      </c>
      <c r="I29" s="127">
        <v>1</v>
      </c>
      <c r="J29" s="127">
        <v>1</v>
      </c>
      <c r="K29" s="128">
        <v>3900.4</v>
      </c>
      <c r="L29" s="127"/>
      <c r="M29" s="126" t="s">
        <v>24</v>
      </c>
      <c r="N29" s="129">
        <v>1</v>
      </c>
      <c r="O29" s="129" t="s">
        <v>8</v>
      </c>
      <c r="P29" s="130">
        <v>39.28</v>
      </c>
      <c r="Q29" s="142">
        <v>36.54</v>
      </c>
      <c r="R29" s="130">
        <v>4.03</v>
      </c>
      <c r="S29" s="130">
        <v>7</v>
      </c>
      <c r="T29" s="130">
        <v>11</v>
      </c>
      <c r="U29" s="130">
        <v>5.4</v>
      </c>
      <c r="V29" s="130">
        <v>2.67</v>
      </c>
      <c r="W29" s="130">
        <v>1.54</v>
      </c>
      <c r="X29" s="130">
        <v>4.9000000000000004</v>
      </c>
      <c r="Y29" s="130">
        <v>0</v>
      </c>
      <c r="Z29" s="132">
        <v>40</v>
      </c>
      <c r="AA29" s="132">
        <v>40</v>
      </c>
      <c r="AB29" s="132">
        <v>2604.04</v>
      </c>
      <c r="AC29" s="130">
        <v>195.98199600000001</v>
      </c>
      <c r="AD29" s="132">
        <v>42.3</v>
      </c>
      <c r="AE29" s="132">
        <v>2604.04</v>
      </c>
      <c r="AF29" s="130">
        <v>0</v>
      </c>
      <c r="AG29" s="133">
        <v>0</v>
      </c>
      <c r="AH29" s="130">
        <v>5.05</v>
      </c>
      <c r="AI29" s="130">
        <v>10.67</v>
      </c>
      <c r="AJ29" s="130">
        <v>14</v>
      </c>
      <c r="AK29" s="131">
        <v>855123.696</v>
      </c>
      <c r="AL29" s="130">
        <v>94311.672000000006</v>
      </c>
      <c r="AM29" s="130">
        <v>163816.79999999999</v>
      </c>
      <c r="AN29" s="130">
        <v>257426.40000000002</v>
      </c>
      <c r="AO29" s="130">
        <v>126372.96000000002</v>
      </c>
      <c r="AP29" s="130">
        <v>62484.407999999996</v>
      </c>
      <c r="AQ29" s="130">
        <v>36039.695999999996</v>
      </c>
      <c r="AR29" s="130">
        <v>114671.76000000001</v>
      </c>
      <c r="AS29" s="130">
        <v>0</v>
      </c>
      <c r="AT29" s="112" t="s">
        <v>8</v>
      </c>
      <c r="AU29" s="134">
        <v>39.28</v>
      </c>
      <c r="AV29" s="134">
        <v>4.3321948549534763</v>
      </c>
      <c r="AW29" s="134">
        <v>7.5249042145593874</v>
      </c>
      <c r="AX29" s="134">
        <v>11.824849480021895</v>
      </c>
      <c r="AY29" s="134"/>
      <c r="AZ29" s="134"/>
      <c r="BA29" s="134"/>
      <c r="BB29" s="134">
        <v>5.8049261083743851</v>
      </c>
      <c r="BC29" s="134">
        <v>2.870213464696223</v>
      </c>
      <c r="BD29" s="134">
        <v>1.6554789272030652</v>
      </c>
      <c r="BE29" s="134">
        <v>5.267432950191572</v>
      </c>
      <c r="BF29" s="134"/>
      <c r="BG29" s="135">
        <v>0</v>
      </c>
      <c r="BH29" s="134">
        <v>39.28</v>
      </c>
      <c r="BI29" s="134">
        <v>4.3321948549534763</v>
      </c>
      <c r="BJ29" s="134">
        <v>7.5249042145593874</v>
      </c>
      <c r="BK29" s="134">
        <v>11.824849480021895</v>
      </c>
      <c r="BL29" s="134">
        <v>0</v>
      </c>
      <c r="BM29" s="134">
        <v>0</v>
      </c>
      <c r="BN29" s="134">
        <v>0</v>
      </c>
      <c r="BO29" s="134">
        <v>5.8049261083743851</v>
      </c>
      <c r="BP29" s="134">
        <v>2.870213464696223</v>
      </c>
      <c r="BQ29" s="134">
        <v>1.6554789272030652</v>
      </c>
      <c r="BR29" s="134">
        <v>5.267432950191572</v>
      </c>
      <c r="BS29" s="134">
        <v>0</v>
      </c>
      <c r="BT29" s="135">
        <v>0</v>
      </c>
      <c r="BU29" s="136">
        <v>1838492.5440000002</v>
      </c>
      <c r="BV29" s="136">
        <v>202767.5137471265</v>
      </c>
      <c r="BW29" s="136">
        <v>352201.63678160921</v>
      </c>
      <c r="BX29" s="136">
        <v>553459.71494252875</v>
      </c>
      <c r="BY29" s="136">
        <v>0</v>
      </c>
      <c r="BZ29" s="136">
        <v>0</v>
      </c>
      <c r="CA29" s="136">
        <v>0</v>
      </c>
      <c r="CB29" s="136">
        <v>271698.40551724145</v>
      </c>
      <c r="CC29" s="136">
        <v>134339.76717241379</v>
      </c>
      <c r="CD29" s="136">
        <v>77484.360091954033</v>
      </c>
      <c r="CE29" s="136">
        <v>246541.14574712652</v>
      </c>
      <c r="CF29" s="136">
        <v>0</v>
      </c>
      <c r="CG29" s="136">
        <v>0</v>
      </c>
      <c r="CH29" s="143">
        <v>2</v>
      </c>
      <c r="CJ29" s="137">
        <v>242530.63999999998</v>
      </c>
      <c r="CK29" s="134">
        <v>1475885.7799999998</v>
      </c>
      <c r="CL29" s="134">
        <v>1406106.4900000002</v>
      </c>
      <c r="CM29" s="134">
        <v>2155458.3088467061</v>
      </c>
      <c r="CN29" s="138">
        <v>222942.10448477496</v>
      </c>
      <c r="CO29" s="136">
        <v>0</v>
      </c>
      <c r="CP29" s="136">
        <v>0</v>
      </c>
      <c r="CQ29" s="136">
        <v>0</v>
      </c>
      <c r="CR29" s="136">
        <v>0</v>
      </c>
      <c r="CS29" s="136">
        <v>0</v>
      </c>
      <c r="CT29" s="136">
        <v>0</v>
      </c>
      <c r="CU29" s="136">
        <v>0</v>
      </c>
      <c r="CV29" s="136">
        <v>0</v>
      </c>
      <c r="CW29" s="136">
        <v>0</v>
      </c>
      <c r="CX29" s="136">
        <v>0</v>
      </c>
      <c r="CY29" s="136">
        <v>170867.18400000001</v>
      </c>
      <c r="CZ29" s="136">
        <v>0</v>
      </c>
      <c r="DA29" s="136">
        <v>0</v>
      </c>
      <c r="DB29" s="136">
        <v>0</v>
      </c>
      <c r="DC29" s="136">
        <v>52074.920484774957</v>
      </c>
      <c r="DD29" s="139">
        <v>920353.60657963529</v>
      </c>
      <c r="DE29" s="136">
        <v>25157.531012295327</v>
      </c>
      <c r="DF29" s="136">
        <v>31809.741768117674</v>
      </c>
      <c r="DG29" s="136">
        <v>0</v>
      </c>
      <c r="DH29" s="136">
        <v>39574.864169628134</v>
      </c>
      <c r="DI29" s="136">
        <v>5699.52913656696</v>
      </c>
      <c r="DJ29" s="136">
        <v>69439.931669796948</v>
      </c>
      <c r="DK29" s="136">
        <v>35265.222276675515</v>
      </c>
      <c r="DL29" s="136">
        <v>0</v>
      </c>
      <c r="DM29" s="136">
        <v>0</v>
      </c>
      <c r="DN29" s="136">
        <v>705180.60441489576</v>
      </c>
      <c r="DO29" s="136">
        <v>8226.1821316590431</v>
      </c>
      <c r="DP29" s="136"/>
      <c r="DQ29" s="136">
        <v>252835.76406246211</v>
      </c>
      <c r="DR29" s="136">
        <v>153037.39931408426</v>
      </c>
      <c r="DS29" s="136">
        <v>23482.892594645378</v>
      </c>
      <c r="DT29" s="136">
        <v>3668.831330339362</v>
      </c>
      <c r="DU29" s="136">
        <v>28428.001604318411</v>
      </c>
      <c r="DV29" s="136">
        <v>44218.639219074677</v>
      </c>
      <c r="DW29" s="136"/>
      <c r="DX29" s="136">
        <v>238274.28180458891</v>
      </c>
      <c r="DY29" s="136">
        <v>209549.44075075028</v>
      </c>
      <c r="DZ29" s="136">
        <v>38772.875751750129</v>
      </c>
      <c r="EA29" s="139">
        <v>172325.54049881481</v>
      </c>
      <c r="EB29" s="136"/>
      <c r="EC29" s="136">
        <v>172325.54049881481</v>
      </c>
      <c r="ED29" s="136"/>
      <c r="EE29" s="138">
        <v>81110.856006484275</v>
      </c>
      <c r="EF29" s="136">
        <v>6519.7611568372295</v>
      </c>
      <c r="EG29" s="136">
        <v>70881.376313445871</v>
      </c>
      <c r="EH29" s="136">
        <v>3709.7185362011792</v>
      </c>
      <c r="EI29" s="136">
        <v>19293.838907445275</v>
      </c>
      <c r="EJ29" s="136">
        <v>0</v>
      </c>
      <c r="EK29" s="136">
        <v>0</v>
      </c>
      <c r="EL29" s="113"/>
      <c r="EM29" s="134">
        <v>0</v>
      </c>
      <c r="EN29" s="136">
        <v>361944.93</v>
      </c>
      <c r="EO29" s="140">
        <f t="shared" si="1"/>
        <v>39.28</v>
      </c>
      <c r="EP29" s="140">
        <f t="shared" si="2"/>
        <v>4.3321948549534763</v>
      </c>
      <c r="EQ29" s="140">
        <f t="shared" si="3"/>
        <v>7.5249042145593874</v>
      </c>
      <c r="ER29" s="140">
        <f t="shared" si="4"/>
        <v>11.824849480021895</v>
      </c>
      <c r="ES29" s="140">
        <f t="shared" si="5"/>
        <v>0</v>
      </c>
      <c r="ET29" s="140">
        <f t="shared" si="6"/>
        <v>0</v>
      </c>
      <c r="EU29" s="140">
        <f t="shared" si="7"/>
        <v>0</v>
      </c>
      <c r="EV29" s="140">
        <f t="shared" si="8"/>
        <v>5.8049261083743851</v>
      </c>
      <c r="EW29" s="140">
        <f t="shared" si="9"/>
        <v>2.870213464696223</v>
      </c>
      <c r="EX29" s="140">
        <f t="shared" si="10"/>
        <v>1.6554789272030652</v>
      </c>
      <c r="EY29" s="140">
        <f t="shared" si="11"/>
        <v>5.267432950191572</v>
      </c>
      <c r="EZ29" s="140">
        <f t="shared" si="12"/>
        <v>0</v>
      </c>
      <c r="FA29" s="140">
        <f t="shared" si="13"/>
        <v>0</v>
      </c>
      <c r="HD29" s="143">
        <v>1</v>
      </c>
    </row>
    <row r="30" spans="1:212" ht="12" customHeight="1" x14ac:dyDescent="0.25">
      <c r="A30" s="126">
        <v>26</v>
      </c>
      <c r="B30" s="62" t="s">
        <v>218</v>
      </c>
      <c r="C30" s="62" t="s">
        <v>218</v>
      </c>
      <c r="D30" s="127">
        <v>10785.62</v>
      </c>
      <c r="E30" s="141">
        <v>10785.62</v>
      </c>
      <c r="F30" s="141">
        <v>0</v>
      </c>
      <c r="G30" s="141">
        <v>980.8</v>
      </c>
      <c r="H30" s="127">
        <v>6</v>
      </c>
      <c r="I30" s="127">
        <v>0</v>
      </c>
      <c r="J30" s="127">
        <v>1</v>
      </c>
      <c r="K30" s="128">
        <v>10785.62</v>
      </c>
      <c r="L30" s="127"/>
      <c r="M30" s="126" t="s">
        <v>42</v>
      </c>
      <c r="N30" s="129">
        <v>3</v>
      </c>
      <c r="O30" s="129" t="s">
        <v>21</v>
      </c>
      <c r="P30" s="130">
        <v>50.86</v>
      </c>
      <c r="Q30" s="131">
        <v>45.06</v>
      </c>
      <c r="R30" s="130">
        <v>5.0999999999999996</v>
      </c>
      <c r="S30" s="130">
        <v>8.6300000000000008</v>
      </c>
      <c r="T30" s="130">
        <v>13.43</v>
      </c>
      <c r="U30" s="130">
        <v>6.91</v>
      </c>
      <c r="V30" s="130">
        <v>3.15</v>
      </c>
      <c r="W30" s="130">
        <v>1.81</v>
      </c>
      <c r="X30" s="130">
        <v>5.77</v>
      </c>
      <c r="Y30" s="130">
        <v>0.26</v>
      </c>
      <c r="Z30" s="132">
        <v>40</v>
      </c>
      <c r="AA30" s="132">
        <v>40</v>
      </c>
      <c r="AB30" s="132">
        <v>2604.04</v>
      </c>
      <c r="AC30" s="130">
        <v>195.98199600000001</v>
      </c>
      <c r="AD30" s="132">
        <v>42.3</v>
      </c>
      <c r="AE30" s="132">
        <v>2604.04</v>
      </c>
      <c r="AF30" s="130">
        <v>7.85</v>
      </c>
      <c r="AG30" s="133">
        <v>0</v>
      </c>
      <c r="AH30" s="130">
        <v>6.73</v>
      </c>
      <c r="AI30" s="130">
        <v>10.67</v>
      </c>
      <c r="AJ30" s="130">
        <v>14</v>
      </c>
      <c r="AK30" s="131">
        <v>2916000.2232000004</v>
      </c>
      <c r="AL30" s="130">
        <v>330039.97199999995</v>
      </c>
      <c r="AM30" s="130">
        <v>558479.40360000008</v>
      </c>
      <c r="AN30" s="130">
        <v>869105.25960000011</v>
      </c>
      <c r="AO30" s="130">
        <v>447171.8052</v>
      </c>
      <c r="AP30" s="130">
        <v>203848.21799999999</v>
      </c>
      <c r="AQ30" s="130">
        <v>117131.83320000002</v>
      </c>
      <c r="AR30" s="130">
        <v>373398.16440000001</v>
      </c>
      <c r="AS30" s="130">
        <v>16825.567200000001</v>
      </c>
      <c r="AU30" s="134">
        <v>48.44</v>
      </c>
      <c r="AV30" s="195">
        <v>18.489999999999998</v>
      </c>
      <c r="AW30" s="195"/>
      <c r="AX30" s="134">
        <v>6.67</v>
      </c>
      <c r="AY30" s="134">
        <v>1.53</v>
      </c>
      <c r="AZ30" s="134">
        <v>0.32</v>
      </c>
      <c r="BA30" s="134">
        <v>0.87</v>
      </c>
      <c r="BB30" s="134">
        <v>5.01</v>
      </c>
      <c r="BC30" s="134">
        <v>4.99</v>
      </c>
      <c r="BD30" s="134">
        <v>2.7</v>
      </c>
      <c r="BE30" s="134">
        <v>6.46</v>
      </c>
      <c r="BF30" s="134">
        <v>0.47</v>
      </c>
      <c r="BG30" s="135">
        <v>0.93</v>
      </c>
      <c r="BH30" s="134">
        <v>54.88252</v>
      </c>
      <c r="BI30" s="195">
        <v>20.949169999999999</v>
      </c>
      <c r="BJ30" s="195">
        <v>0</v>
      </c>
      <c r="BK30" s="134">
        <v>7.5571100000000007</v>
      </c>
      <c r="BL30" s="134">
        <v>1.7334900000000002</v>
      </c>
      <c r="BM30" s="134">
        <v>0.36256000000000005</v>
      </c>
      <c r="BN30" s="134">
        <v>0.98571000000000009</v>
      </c>
      <c r="BO30" s="134">
        <v>5.6763300000000001</v>
      </c>
      <c r="BP30" s="134">
        <v>5.65367</v>
      </c>
      <c r="BQ30" s="134">
        <v>3.0591000000000004</v>
      </c>
      <c r="BR30" s="134">
        <v>7.3191800000000002</v>
      </c>
      <c r="BS30" s="134">
        <v>0.53250999999999993</v>
      </c>
      <c r="BT30" s="135">
        <v>1.05369</v>
      </c>
      <c r="BU30" s="136">
        <v>6964330.9192240005</v>
      </c>
      <c r="BV30" s="194">
        <v>2658350.0969539997</v>
      </c>
      <c r="BW30" s="194">
        <v>0</v>
      </c>
      <c r="BX30" s="136">
        <v>958961.3383820001</v>
      </c>
      <c r="BY30" s="136">
        <v>219971.64133800002</v>
      </c>
      <c r="BZ30" s="136">
        <v>46007.140672000001</v>
      </c>
      <c r="CA30" s="136">
        <v>125081.91370200002</v>
      </c>
      <c r="CB30" s="136">
        <v>720299.29614600004</v>
      </c>
      <c r="CC30" s="136">
        <v>717423.84985400003</v>
      </c>
      <c r="CD30" s="136">
        <v>388185.24942000012</v>
      </c>
      <c r="CE30" s="136">
        <v>928769.15231600008</v>
      </c>
      <c r="CF30" s="136">
        <v>67572.987861999994</v>
      </c>
      <c r="CG30" s="136">
        <v>133708.25257799999</v>
      </c>
      <c r="CH30" s="112">
        <v>1</v>
      </c>
      <c r="CJ30" s="137">
        <v>1347190.45</v>
      </c>
      <c r="CK30" s="134">
        <v>6372382.8000000007</v>
      </c>
      <c r="CL30" s="134">
        <v>6345608.0000000009</v>
      </c>
      <c r="CM30" s="134">
        <v>5126992.8148199664</v>
      </c>
      <c r="CN30" s="138">
        <v>144000.69323120668</v>
      </c>
      <c r="CO30" s="136">
        <v>0</v>
      </c>
      <c r="CP30" s="136">
        <v>0</v>
      </c>
      <c r="CQ30" s="136">
        <v>0</v>
      </c>
      <c r="CR30" s="136">
        <v>0</v>
      </c>
      <c r="CS30" s="136">
        <v>0</v>
      </c>
      <c r="CT30" s="136">
        <v>0</v>
      </c>
      <c r="CU30" s="136">
        <v>0</v>
      </c>
      <c r="CV30" s="136">
        <v>0</v>
      </c>
      <c r="CW30" s="136">
        <v>0</v>
      </c>
      <c r="CX30" s="136">
        <v>0</v>
      </c>
      <c r="CY30" s="136">
        <v>0</v>
      </c>
      <c r="CZ30" s="136">
        <v>0</v>
      </c>
      <c r="DA30" s="136">
        <v>0</v>
      </c>
      <c r="DB30" s="136">
        <v>0</v>
      </c>
      <c r="DC30" s="136">
        <v>144000.69323120668</v>
      </c>
      <c r="DD30" s="139">
        <v>1920106.3032830674</v>
      </c>
      <c r="DE30" s="136">
        <v>0</v>
      </c>
      <c r="DF30" s="136">
        <v>87542.654054439758</v>
      </c>
      <c r="DG30" s="136">
        <v>0</v>
      </c>
      <c r="DH30" s="136">
        <v>109434.78783848441</v>
      </c>
      <c r="DI30" s="136">
        <v>15760.679788211295</v>
      </c>
      <c r="DJ30" s="136">
        <v>192019.46359768111</v>
      </c>
      <c r="DK30" s="136">
        <v>97517.507612490255</v>
      </c>
      <c r="DL30" s="136">
        <v>0</v>
      </c>
      <c r="DM30" s="136">
        <v>0</v>
      </c>
      <c r="DN30" s="136">
        <v>1395083.6782097113</v>
      </c>
      <c r="DO30" s="136">
        <v>22747.532182049123</v>
      </c>
      <c r="DP30" s="136"/>
      <c r="DQ30" s="136">
        <v>699156.61818976828</v>
      </c>
      <c r="DR30" s="136">
        <v>423188.19474668585</v>
      </c>
      <c r="DS30" s="136">
        <v>64936.302950122823</v>
      </c>
      <c r="DT30" s="136">
        <v>10145.272426708756</v>
      </c>
      <c r="DU30" s="136">
        <v>78610.814958355229</v>
      </c>
      <c r="DV30" s="136">
        <v>122276.03310789568</v>
      </c>
      <c r="DW30" s="136"/>
      <c r="DX30" s="136">
        <v>658890.3341496283</v>
      </c>
      <c r="DY30" s="136">
        <v>579458.6809430077</v>
      </c>
      <c r="DZ30" s="136">
        <v>107217.08136744724</v>
      </c>
      <c r="EA30" s="139">
        <v>476524.91952487623</v>
      </c>
      <c r="EB30" s="136"/>
      <c r="EC30" s="136">
        <v>476524.91952487623</v>
      </c>
      <c r="ED30" s="136"/>
      <c r="EE30" s="138">
        <v>224292.60351775639</v>
      </c>
      <c r="EF30" s="136">
        <v>18028.834562713248</v>
      </c>
      <c r="EG30" s="136">
        <v>196005.43277454315</v>
      </c>
      <c r="EH30" s="136">
        <v>10258.336180499989</v>
      </c>
      <c r="EI30" s="136">
        <v>53352.480462752515</v>
      </c>
      <c r="EJ30" s="136">
        <v>263993.10015045584</v>
      </c>
      <c r="EK30" s="136">
        <v>263993.10015045584</v>
      </c>
      <c r="EL30" s="140"/>
      <c r="EM30" s="134">
        <v>5337.5930249146977</v>
      </c>
      <c r="EN30" s="136">
        <v>1399714.27</v>
      </c>
      <c r="EO30" s="140">
        <f t="shared" si="1"/>
        <v>50.86</v>
      </c>
      <c r="EP30" s="140">
        <f t="shared" si="2"/>
        <v>19.413736581337737</v>
      </c>
      <c r="EQ30" s="140">
        <f t="shared" si="3"/>
        <v>0</v>
      </c>
      <c r="ER30" s="140">
        <f t="shared" si="4"/>
        <v>7.0032246077621814</v>
      </c>
      <c r="ES30" s="140">
        <f t="shared" si="5"/>
        <v>1.6064368290668869</v>
      </c>
      <c r="ET30" s="140">
        <f t="shared" si="6"/>
        <v>0.33598678777869534</v>
      </c>
      <c r="EU30" s="140">
        <f t="shared" si="7"/>
        <v>0.91346407927332796</v>
      </c>
      <c r="EV30" s="140">
        <f t="shared" si="8"/>
        <v>5.2602931461601985</v>
      </c>
      <c r="EW30" s="140">
        <f t="shared" si="9"/>
        <v>5.2392939719240301</v>
      </c>
      <c r="EX30" s="140">
        <f t="shared" si="10"/>
        <v>2.8348885218827422</v>
      </c>
      <c r="EY30" s="140">
        <f t="shared" si="11"/>
        <v>6.7827332782824117</v>
      </c>
      <c r="EZ30" s="140">
        <f t="shared" si="12"/>
        <v>0.49348059454995863</v>
      </c>
      <c r="FA30" s="140">
        <f t="shared" si="13"/>
        <v>0.97646160198183318</v>
      </c>
      <c r="HD30" s="112">
        <v>2</v>
      </c>
    </row>
    <row r="31" spans="1:212" ht="12" customHeight="1" x14ac:dyDescent="0.25">
      <c r="A31" s="126">
        <v>27</v>
      </c>
      <c r="B31" s="62" t="s">
        <v>217</v>
      </c>
      <c r="C31" s="62" t="s">
        <v>217</v>
      </c>
      <c r="D31" s="127">
        <v>10772.68</v>
      </c>
      <c r="E31" s="141">
        <v>10772.68</v>
      </c>
      <c r="F31" s="141">
        <v>0</v>
      </c>
      <c r="G31" s="141">
        <v>1031.5999999999999</v>
      </c>
      <c r="H31" s="127">
        <v>6</v>
      </c>
      <c r="I31" s="127">
        <v>0</v>
      </c>
      <c r="J31" s="127">
        <v>1</v>
      </c>
      <c r="K31" s="128">
        <v>10772.68</v>
      </c>
      <c r="L31" s="127"/>
      <c r="M31" s="126" t="s">
        <v>42</v>
      </c>
      <c r="N31" s="129">
        <v>3</v>
      </c>
      <c r="O31" s="129" t="s">
        <v>21</v>
      </c>
      <c r="P31" s="130">
        <v>50.86</v>
      </c>
      <c r="Q31" s="131">
        <v>45.06</v>
      </c>
      <c r="R31" s="130">
        <v>5.0999999999999996</v>
      </c>
      <c r="S31" s="130">
        <v>8.6300000000000008</v>
      </c>
      <c r="T31" s="130">
        <v>13.43</v>
      </c>
      <c r="U31" s="130">
        <v>6.91</v>
      </c>
      <c r="V31" s="130">
        <v>3.15</v>
      </c>
      <c r="W31" s="130">
        <v>1.81</v>
      </c>
      <c r="X31" s="130">
        <v>5.77</v>
      </c>
      <c r="Y31" s="130">
        <v>0.26</v>
      </c>
      <c r="Z31" s="132">
        <v>40</v>
      </c>
      <c r="AA31" s="132">
        <v>40</v>
      </c>
      <c r="AB31" s="132">
        <v>2604.04</v>
      </c>
      <c r="AC31" s="130">
        <v>195.98199600000001</v>
      </c>
      <c r="AD31" s="132">
        <v>42.3</v>
      </c>
      <c r="AE31" s="132">
        <v>2604.04</v>
      </c>
      <c r="AF31" s="130">
        <v>7.85</v>
      </c>
      <c r="AG31" s="133">
        <v>0</v>
      </c>
      <c r="AH31" s="130">
        <v>6.73</v>
      </c>
      <c r="AI31" s="130">
        <v>10.67</v>
      </c>
      <c r="AJ31" s="130">
        <v>14</v>
      </c>
      <c r="AK31" s="131">
        <v>2912501.7648000005</v>
      </c>
      <c r="AL31" s="130">
        <v>329644.00799999997</v>
      </c>
      <c r="AM31" s="130">
        <v>557809.37040000001</v>
      </c>
      <c r="AN31" s="130">
        <v>868062.55440000002</v>
      </c>
      <c r="AO31" s="130">
        <v>446635.31280000001</v>
      </c>
      <c r="AP31" s="130">
        <v>203603.652</v>
      </c>
      <c r="AQ31" s="130">
        <v>116991.30480000001</v>
      </c>
      <c r="AR31" s="130">
        <v>372950.18160000001</v>
      </c>
      <c r="AS31" s="130">
        <v>16805.380799999999</v>
      </c>
      <c r="AU31" s="134">
        <v>48.44</v>
      </c>
      <c r="AV31" s="195">
        <v>18.489999999999998</v>
      </c>
      <c r="AW31" s="195"/>
      <c r="AX31" s="134">
        <v>6.67</v>
      </c>
      <c r="AY31" s="134">
        <v>1.53</v>
      </c>
      <c r="AZ31" s="134">
        <v>0.32</v>
      </c>
      <c r="BA31" s="134">
        <v>0.87</v>
      </c>
      <c r="BB31" s="134">
        <v>5.01</v>
      </c>
      <c r="BC31" s="134">
        <v>4.99</v>
      </c>
      <c r="BD31" s="134">
        <v>2.7</v>
      </c>
      <c r="BE31" s="134">
        <v>6.46</v>
      </c>
      <c r="BF31" s="134">
        <v>0.47</v>
      </c>
      <c r="BG31" s="135">
        <v>0.93</v>
      </c>
      <c r="BH31" s="134">
        <v>54.88252</v>
      </c>
      <c r="BI31" s="195">
        <v>20.949169999999999</v>
      </c>
      <c r="BJ31" s="195">
        <v>0</v>
      </c>
      <c r="BK31" s="134">
        <v>7.5571100000000007</v>
      </c>
      <c r="BL31" s="134">
        <v>1.7334900000000002</v>
      </c>
      <c r="BM31" s="134">
        <v>0.36256000000000005</v>
      </c>
      <c r="BN31" s="134">
        <v>0.98571000000000009</v>
      </c>
      <c r="BO31" s="134">
        <v>5.6763300000000001</v>
      </c>
      <c r="BP31" s="134">
        <v>5.65367</v>
      </c>
      <c r="BQ31" s="134">
        <v>3.0591000000000004</v>
      </c>
      <c r="BR31" s="134">
        <v>7.3191800000000002</v>
      </c>
      <c r="BS31" s="134">
        <v>0.53250999999999993</v>
      </c>
      <c r="BT31" s="135">
        <v>1.05369</v>
      </c>
      <c r="BU31" s="136">
        <v>6955975.4939359995</v>
      </c>
      <c r="BV31" s="194">
        <v>2655160.7531559998</v>
      </c>
      <c r="BW31" s="194">
        <v>0</v>
      </c>
      <c r="BX31" s="136">
        <v>957810.82874800009</v>
      </c>
      <c r="BY31" s="136">
        <v>219707.731332</v>
      </c>
      <c r="BZ31" s="136">
        <v>45951.943808000004</v>
      </c>
      <c r="CA31" s="136">
        <v>124931.84722800001</v>
      </c>
      <c r="CB31" s="136">
        <v>719435.12024399999</v>
      </c>
      <c r="CC31" s="136">
        <v>716563.12375600007</v>
      </c>
      <c r="CD31" s="136">
        <v>387719.52588000009</v>
      </c>
      <c r="CE31" s="136">
        <v>927654.86562400009</v>
      </c>
      <c r="CF31" s="136">
        <v>67491.917467999985</v>
      </c>
      <c r="CG31" s="136">
        <v>133547.83669199998</v>
      </c>
      <c r="CH31" s="112">
        <v>1</v>
      </c>
      <c r="CJ31" s="137">
        <v>1328185.1300000001</v>
      </c>
      <c r="CK31" s="134">
        <v>6439982.2599999988</v>
      </c>
      <c r="CL31" s="134">
        <v>6370338.5700000012</v>
      </c>
      <c r="CM31" s="134">
        <v>5436358.4049505666</v>
      </c>
      <c r="CN31" s="138">
        <v>593892.95703495166</v>
      </c>
      <c r="CO31" s="136">
        <v>0</v>
      </c>
      <c r="CP31" s="136">
        <v>0</v>
      </c>
      <c r="CQ31" s="136">
        <v>0</v>
      </c>
      <c r="CR31" s="136">
        <v>0</v>
      </c>
      <c r="CS31" s="136">
        <v>0</v>
      </c>
      <c r="CT31" s="136">
        <v>0</v>
      </c>
      <c r="CU31" s="136">
        <v>0</v>
      </c>
      <c r="CV31" s="136">
        <v>0</v>
      </c>
      <c r="CW31" s="136">
        <v>0</v>
      </c>
      <c r="CX31" s="136">
        <v>0</v>
      </c>
      <c r="CY31" s="136">
        <v>450065.02799999999</v>
      </c>
      <c r="CZ31" s="136">
        <v>0</v>
      </c>
      <c r="DA31" s="136">
        <v>0</v>
      </c>
      <c r="DB31" s="136">
        <v>0</v>
      </c>
      <c r="DC31" s="136">
        <v>143827.9290349517</v>
      </c>
      <c r="DD31" s="139">
        <v>1917802.6642187864</v>
      </c>
      <c r="DE31" s="136">
        <v>0</v>
      </c>
      <c r="DF31" s="136">
        <v>87437.62514154792</v>
      </c>
      <c r="DG31" s="136">
        <v>0</v>
      </c>
      <c r="DH31" s="136">
        <v>109303.49393469119</v>
      </c>
      <c r="DI31" s="136">
        <v>15741.770982184431</v>
      </c>
      <c r="DJ31" s="136">
        <v>191789.08909357712</v>
      </c>
      <c r="DK31" s="136">
        <v>97400.511413059372</v>
      </c>
      <c r="DL31" s="136">
        <v>0</v>
      </c>
      <c r="DM31" s="136">
        <v>0</v>
      </c>
      <c r="DN31" s="136">
        <v>1393409.9327230321</v>
      </c>
      <c r="DO31" s="136">
        <v>22720.240930694476</v>
      </c>
      <c r="DP31" s="136"/>
      <c r="DQ31" s="136">
        <v>698317.80812234757</v>
      </c>
      <c r="DR31" s="136">
        <v>422680.47657749185</v>
      </c>
      <c r="DS31" s="136">
        <v>64858.39590721063</v>
      </c>
      <c r="DT31" s="136">
        <v>10133.10068088407</v>
      </c>
      <c r="DU31" s="136">
        <v>78516.501980004323</v>
      </c>
      <c r="DV31" s="136">
        <v>122129.33297675659</v>
      </c>
      <c r="DW31" s="136"/>
      <c r="DX31" s="136">
        <v>658099.8333787967</v>
      </c>
      <c r="DY31" s="136">
        <v>578763.4779475932</v>
      </c>
      <c r="DZ31" s="136">
        <v>107088.44814720633</v>
      </c>
      <c r="EA31" s="139">
        <v>475953.21085549484</v>
      </c>
      <c r="EB31" s="136"/>
      <c r="EC31" s="136">
        <v>475953.21085549484</v>
      </c>
      <c r="ED31" s="136"/>
      <c r="EE31" s="138">
        <v>224023.50945644884</v>
      </c>
      <c r="EF31" s="136">
        <v>18007.204548004633</v>
      </c>
      <c r="EG31" s="136">
        <v>195770.27612150856</v>
      </c>
      <c r="EH31" s="136">
        <v>10246.028786935625</v>
      </c>
      <c r="EI31" s="136">
        <v>53288.471059752221</v>
      </c>
      <c r="EJ31" s="136">
        <v>129128.0247291869</v>
      </c>
      <c r="EK31" s="136">
        <v>129128.0247291869</v>
      </c>
      <c r="EL31" s="140"/>
      <c r="EM31" s="134">
        <v>5331.1892712368926</v>
      </c>
      <c r="EN31" s="136">
        <v>1453673.8800000001</v>
      </c>
      <c r="EO31" s="140">
        <f t="shared" si="1"/>
        <v>50.86</v>
      </c>
      <c r="EP31" s="140">
        <f t="shared" si="2"/>
        <v>19.413736581337737</v>
      </c>
      <c r="EQ31" s="140">
        <f t="shared" si="3"/>
        <v>0</v>
      </c>
      <c r="ER31" s="140">
        <f t="shared" si="4"/>
        <v>7.0032246077621814</v>
      </c>
      <c r="ES31" s="140">
        <f t="shared" si="5"/>
        <v>1.6064368290668869</v>
      </c>
      <c r="ET31" s="140">
        <f t="shared" si="6"/>
        <v>0.33598678777869534</v>
      </c>
      <c r="EU31" s="140">
        <f t="shared" si="7"/>
        <v>0.91346407927332796</v>
      </c>
      <c r="EV31" s="140">
        <f t="shared" si="8"/>
        <v>5.2602931461601985</v>
      </c>
      <c r="EW31" s="140">
        <f t="shared" si="9"/>
        <v>5.2392939719240301</v>
      </c>
      <c r="EX31" s="140">
        <f t="shared" si="10"/>
        <v>2.8348885218827422</v>
      </c>
      <c r="EY31" s="140">
        <f t="shared" si="11"/>
        <v>6.7827332782824117</v>
      </c>
      <c r="EZ31" s="140">
        <f t="shared" si="12"/>
        <v>0.49348059454995863</v>
      </c>
      <c r="FA31" s="140">
        <f t="shared" si="13"/>
        <v>0.97646160198183318</v>
      </c>
      <c r="HD31" s="112">
        <v>2</v>
      </c>
    </row>
    <row r="32" spans="1:212" ht="12" customHeight="1" x14ac:dyDescent="0.25">
      <c r="A32" s="126">
        <v>28</v>
      </c>
      <c r="B32" s="62" t="s">
        <v>216</v>
      </c>
      <c r="C32" s="62" t="s">
        <v>216</v>
      </c>
      <c r="D32" s="127">
        <v>10745.800000000001</v>
      </c>
      <c r="E32" s="141">
        <v>10719.1</v>
      </c>
      <c r="F32" s="141">
        <v>26.7</v>
      </c>
      <c r="G32" s="141">
        <v>907.7</v>
      </c>
      <c r="H32" s="127">
        <v>6</v>
      </c>
      <c r="I32" s="127">
        <v>0</v>
      </c>
      <c r="J32" s="127">
        <v>1</v>
      </c>
      <c r="K32" s="128">
        <v>10745.800000000001</v>
      </c>
      <c r="L32" s="127"/>
      <c r="M32" s="126" t="s">
        <v>42</v>
      </c>
      <c r="N32" s="129">
        <v>3</v>
      </c>
      <c r="O32" s="129" t="s">
        <v>21</v>
      </c>
      <c r="P32" s="130">
        <v>53.96</v>
      </c>
      <c r="Q32" s="131">
        <v>45.06</v>
      </c>
      <c r="R32" s="130">
        <v>5.0999999999999996</v>
      </c>
      <c r="S32" s="130">
        <v>8.6300000000000008</v>
      </c>
      <c r="T32" s="130">
        <v>13.43</v>
      </c>
      <c r="U32" s="130">
        <v>6.91</v>
      </c>
      <c r="V32" s="130">
        <v>3.15</v>
      </c>
      <c r="W32" s="130">
        <v>1.81</v>
      </c>
      <c r="X32" s="130">
        <v>5.77</v>
      </c>
      <c r="Y32" s="130">
        <v>0.26</v>
      </c>
      <c r="Z32" s="132">
        <v>40</v>
      </c>
      <c r="AA32" s="132">
        <v>40</v>
      </c>
      <c r="AB32" s="132">
        <v>2604.04</v>
      </c>
      <c r="AC32" s="130">
        <v>195.98199600000001</v>
      </c>
      <c r="AD32" s="132">
        <v>42.3</v>
      </c>
      <c r="AE32" s="132">
        <v>2604.04</v>
      </c>
      <c r="AF32" s="130">
        <v>7.85</v>
      </c>
      <c r="AG32" s="133">
        <v>0</v>
      </c>
      <c r="AH32" s="130">
        <v>6.73</v>
      </c>
      <c r="AI32" s="130">
        <v>10.67</v>
      </c>
      <c r="AJ32" s="130">
        <v>14</v>
      </c>
      <c r="AK32" s="131">
        <v>2905234.4880000004</v>
      </c>
      <c r="AL32" s="130">
        <v>328821.48</v>
      </c>
      <c r="AM32" s="130">
        <v>556417.52400000009</v>
      </c>
      <c r="AN32" s="130">
        <v>865896.56400000001</v>
      </c>
      <c r="AO32" s="130">
        <v>445520.86800000002</v>
      </c>
      <c r="AP32" s="130">
        <v>203095.62000000002</v>
      </c>
      <c r="AQ32" s="130">
        <v>116699.38800000001</v>
      </c>
      <c r="AR32" s="130">
        <v>372019.59600000002</v>
      </c>
      <c r="AS32" s="130">
        <v>16763.448000000004</v>
      </c>
      <c r="AU32" s="134">
        <v>48.44</v>
      </c>
      <c r="AV32" s="195">
        <v>18.489999999999998</v>
      </c>
      <c r="AW32" s="195"/>
      <c r="AX32" s="134">
        <v>6.67</v>
      </c>
      <c r="AY32" s="134">
        <v>1.53</v>
      </c>
      <c r="AZ32" s="134">
        <v>0.32</v>
      </c>
      <c r="BA32" s="134">
        <v>0.87</v>
      </c>
      <c r="BB32" s="134">
        <v>5.01</v>
      </c>
      <c r="BC32" s="134">
        <v>4.99</v>
      </c>
      <c r="BD32" s="134">
        <v>2.7</v>
      </c>
      <c r="BE32" s="134">
        <v>6.46</v>
      </c>
      <c r="BF32" s="134">
        <v>0.47</v>
      </c>
      <c r="BG32" s="135">
        <v>0.93</v>
      </c>
      <c r="BH32" s="134">
        <v>54.88252</v>
      </c>
      <c r="BI32" s="195">
        <v>20.949169999999999</v>
      </c>
      <c r="BJ32" s="195">
        <v>0</v>
      </c>
      <c r="BK32" s="134">
        <v>7.5571100000000007</v>
      </c>
      <c r="BL32" s="134">
        <v>1.7334900000000002</v>
      </c>
      <c r="BM32" s="134">
        <v>0.36256000000000005</v>
      </c>
      <c r="BN32" s="134">
        <v>0.98571000000000009</v>
      </c>
      <c r="BO32" s="134">
        <v>5.6763300000000001</v>
      </c>
      <c r="BP32" s="134">
        <v>5.65367</v>
      </c>
      <c r="BQ32" s="134">
        <v>3.0591000000000004</v>
      </c>
      <c r="BR32" s="134">
        <v>7.3191800000000002</v>
      </c>
      <c r="BS32" s="134">
        <v>0.53250999999999993</v>
      </c>
      <c r="BT32" s="135">
        <v>1.05369</v>
      </c>
      <c r="BU32" s="136">
        <v>6938618.9381600004</v>
      </c>
      <c r="BV32" s="194">
        <v>2648535.5938599999</v>
      </c>
      <c r="BW32" s="194">
        <v>0</v>
      </c>
      <c r="BX32" s="136">
        <v>955420.89838000014</v>
      </c>
      <c r="BY32" s="136">
        <v>219159.51642000003</v>
      </c>
      <c r="BZ32" s="136">
        <v>45837.284480000002</v>
      </c>
      <c r="CA32" s="136">
        <v>124620.11718000003</v>
      </c>
      <c r="CB32" s="136">
        <v>717639.98514</v>
      </c>
      <c r="CC32" s="136">
        <v>714775.15486000013</v>
      </c>
      <c r="CD32" s="136">
        <v>386752.0878000001</v>
      </c>
      <c r="CE32" s="136">
        <v>925340.18044000014</v>
      </c>
      <c r="CF32" s="136">
        <v>67323.511579999991</v>
      </c>
      <c r="CG32" s="136">
        <v>133214.60801999999</v>
      </c>
      <c r="CH32" s="112">
        <v>1</v>
      </c>
      <c r="CJ32" s="137">
        <v>1207989.8600000001</v>
      </c>
      <c r="CK32" s="134">
        <v>6468295.5300000012</v>
      </c>
      <c r="CL32" s="134">
        <v>6462017.6600000001</v>
      </c>
      <c r="CM32" s="134">
        <v>5056987.0661801239</v>
      </c>
      <c r="CN32" s="138">
        <v>164714.0534680789</v>
      </c>
      <c r="CO32" s="136">
        <v>0</v>
      </c>
      <c r="CP32" s="136">
        <v>0</v>
      </c>
      <c r="CQ32" s="136">
        <v>10865.003999999999</v>
      </c>
      <c r="CR32" s="136">
        <v>0</v>
      </c>
      <c r="CS32" s="136">
        <v>0</v>
      </c>
      <c r="CT32" s="136">
        <v>0</v>
      </c>
      <c r="CU32" s="136">
        <v>0</v>
      </c>
      <c r="CV32" s="136">
        <v>0</v>
      </c>
      <c r="CW32" s="136">
        <v>0</v>
      </c>
      <c r="CX32" s="136">
        <v>0</v>
      </c>
      <c r="CY32" s="136">
        <v>0</v>
      </c>
      <c r="CZ32" s="136">
        <v>0</v>
      </c>
      <c r="DA32" s="136">
        <v>10380</v>
      </c>
      <c r="DB32" s="136">
        <v>0</v>
      </c>
      <c r="DC32" s="136">
        <v>143469.04946807888</v>
      </c>
      <c r="DD32" s="139">
        <v>1913017.3614330175</v>
      </c>
      <c r="DE32" s="136">
        <v>0</v>
      </c>
      <c r="DF32" s="136">
        <v>87219.450707349111</v>
      </c>
      <c r="DG32" s="136">
        <v>0</v>
      </c>
      <c r="DH32" s="136">
        <v>109030.75976668802</v>
      </c>
      <c r="DI32" s="136">
        <v>15702.492102277007</v>
      </c>
      <c r="DJ32" s="136">
        <v>191310.53680066252</v>
      </c>
      <c r="DK32" s="136">
        <v>97157.47757683821</v>
      </c>
      <c r="DL32" s="136">
        <v>0</v>
      </c>
      <c r="DM32" s="136">
        <v>0</v>
      </c>
      <c r="DN32" s="136">
        <v>1389933.0951123734</v>
      </c>
      <c r="DO32" s="136">
        <v>22663.549366829488</v>
      </c>
      <c r="DP32" s="136"/>
      <c r="DQ32" s="136">
        <v>696575.3649529292</v>
      </c>
      <c r="DR32" s="136">
        <v>421625.80390454485</v>
      </c>
      <c r="DS32" s="136">
        <v>64696.561184376034</v>
      </c>
      <c r="DT32" s="136">
        <v>10107.816559727391</v>
      </c>
      <c r="DU32" s="136">
        <v>78320.587539658693</v>
      </c>
      <c r="DV32" s="136">
        <v>121824.59576462228</v>
      </c>
      <c r="DW32" s="136"/>
      <c r="DX32" s="136">
        <v>656457.74213305081</v>
      </c>
      <c r="DY32" s="136">
        <v>577319.34684119897</v>
      </c>
      <c r="DZ32" s="136">
        <v>106821.24096327467</v>
      </c>
      <c r="EA32" s="139">
        <v>474765.61201214342</v>
      </c>
      <c r="EB32" s="136"/>
      <c r="EC32" s="136">
        <v>474765.61201214342</v>
      </c>
      <c r="ED32" s="136"/>
      <c r="EE32" s="138">
        <v>223464.52581132157</v>
      </c>
      <c r="EF32" s="136">
        <v>17962.272956399727</v>
      </c>
      <c r="EG32" s="136">
        <v>195281.78996744606</v>
      </c>
      <c r="EH32" s="136">
        <v>10220.462887475805</v>
      </c>
      <c r="EI32" s="136">
        <v>53155.505622916993</v>
      </c>
      <c r="EJ32" s="136">
        <v>190696.31294219237</v>
      </c>
      <c r="EK32" s="136">
        <v>190696.31294219237</v>
      </c>
      <c r="EL32" s="140"/>
      <c r="EM32" s="134">
        <v>5317.8868833806828</v>
      </c>
      <c r="EN32" s="136">
        <v>1235054.4500000002</v>
      </c>
      <c r="EO32" s="140">
        <f t="shared" si="1"/>
        <v>53.96</v>
      </c>
      <c r="EP32" s="140">
        <f t="shared" si="2"/>
        <v>20.597035507844755</v>
      </c>
      <c r="EQ32" s="140">
        <f t="shared" si="3"/>
        <v>0</v>
      </c>
      <c r="ER32" s="140">
        <f t="shared" si="4"/>
        <v>7.4300825763831551</v>
      </c>
      <c r="ES32" s="140">
        <f t="shared" si="5"/>
        <v>1.7043517753922381</v>
      </c>
      <c r="ET32" s="140">
        <f t="shared" si="6"/>
        <v>0.35646573080099098</v>
      </c>
      <c r="EU32" s="140">
        <f t="shared" si="7"/>
        <v>0.96914120561519412</v>
      </c>
      <c r="EV32" s="140">
        <f t="shared" si="8"/>
        <v>5.5809165978530135</v>
      </c>
      <c r="EW32" s="140">
        <f t="shared" si="9"/>
        <v>5.5586374896779525</v>
      </c>
      <c r="EX32" s="140">
        <f t="shared" si="10"/>
        <v>3.0076796036333611</v>
      </c>
      <c r="EY32" s="140">
        <f t="shared" si="11"/>
        <v>7.1961519405450041</v>
      </c>
      <c r="EZ32" s="140">
        <f t="shared" si="12"/>
        <v>0.52355904211395532</v>
      </c>
      <c r="FA32" s="140">
        <f t="shared" si="13"/>
        <v>1.0359785301403799</v>
      </c>
      <c r="HD32" s="112">
        <v>2</v>
      </c>
    </row>
    <row r="33" spans="1:212" ht="12" customHeight="1" x14ac:dyDescent="0.25">
      <c r="A33" s="126">
        <v>29</v>
      </c>
      <c r="B33" s="62" t="s">
        <v>215</v>
      </c>
      <c r="C33" s="62" t="s">
        <v>215</v>
      </c>
      <c r="D33" s="127">
        <v>4054.4</v>
      </c>
      <c r="E33" s="141">
        <v>3427.5</v>
      </c>
      <c r="F33" s="141">
        <v>626.9</v>
      </c>
      <c r="G33" s="141">
        <v>442.5</v>
      </c>
      <c r="H33" s="127">
        <v>2</v>
      </c>
      <c r="I33" s="127">
        <v>0</v>
      </c>
      <c r="J33" s="127">
        <v>1</v>
      </c>
      <c r="K33" s="128">
        <v>4054.4</v>
      </c>
      <c r="L33" s="127"/>
      <c r="M33" s="126" t="s">
        <v>42</v>
      </c>
      <c r="N33" s="129">
        <v>3</v>
      </c>
      <c r="O33" s="129" t="s">
        <v>21</v>
      </c>
      <c r="P33" s="130">
        <v>53.96</v>
      </c>
      <c r="Q33" s="131">
        <v>45.06</v>
      </c>
      <c r="R33" s="130">
        <v>5.0999999999999996</v>
      </c>
      <c r="S33" s="130">
        <v>8.6300000000000008</v>
      </c>
      <c r="T33" s="130">
        <v>13.43</v>
      </c>
      <c r="U33" s="130">
        <v>6.91</v>
      </c>
      <c r="V33" s="130">
        <v>3.15</v>
      </c>
      <c r="W33" s="130">
        <v>1.81</v>
      </c>
      <c r="X33" s="130">
        <v>5.77</v>
      </c>
      <c r="Y33" s="130">
        <v>0.26</v>
      </c>
      <c r="Z33" s="132">
        <v>40</v>
      </c>
      <c r="AA33" s="132">
        <v>40</v>
      </c>
      <c r="AB33" s="132">
        <v>2604.04</v>
      </c>
      <c r="AC33" s="130">
        <v>195.98199600000001</v>
      </c>
      <c r="AD33" s="132">
        <v>42.3</v>
      </c>
      <c r="AE33" s="132">
        <v>2604.04</v>
      </c>
      <c r="AF33" s="130">
        <v>7.85</v>
      </c>
      <c r="AG33" s="133">
        <v>0</v>
      </c>
      <c r="AH33" s="130">
        <v>6.73</v>
      </c>
      <c r="AI33" s="130">
        <v>10.67</v>
      </c>
      <c r="AJ33" s="130">
        <v>14</v>
      </c>
      <c r="AK33" s="131">
        <v>1096147.5840000003</v>
      </c>
      <c r="AL33" s="130">
        <v>124064.63999999998</v>
      </c>
      <c r="AM33" s="130">
        <v>209936.83199999999</v>
      </c>
      <c r="AN33" s="130">
        <v>326703.55199999997</v>
      </c>
      <c r="AO33" s="130">
        <v>168095.424</v>
      </c>
      <c r="AP33" s="130">
        <v>76628.160000000003</v>
      </c>
      <c r="AQ33" s="130">
        <v>44030.784</v>
      </c>
      <c r="AR33" s="130">
        <v>140363.32799999998</v>
      </c>
      <c r="AS33" s="130">
        <v>6324.8639999999996</v>
      </c>
      <c r="AU33" s="134">
        <v>48.44</v>
      </c>
      <c r="AV33" s="192">
        <v>18.489999999999998</v>
      </c>
      <c r="AW33" s="193"/>
      <c r="AX33" s="134">
        <v>6.67</v>
      </c>
      <c r="AY33" s="134">
        <v>1.53</v>
      </c>
      <c r="AZ33" s="134">
        <v>0.32</v>
      </c>
      <c r="BA33" s="134">
        <v>0.87</v>
      </c>
      <c r="BB33" s="134">
        <v>5.01</v>
      </c>
      <c r="BC33" s="134">
        <v>4.99</v>
      </c>
      <c r="BD33" s="134">
        <v>2.7</v>
      </c>
      <c r="BE33" s="134">
        <v>6.46</v>
      </c>
      <c r="BF33" s="134">
        <v>0.47</v>
      </c>
      <c r="BG33" s="135">
        <v>0.93</v>
      </c>
      <c r="BH33" s="134">
        <v>54.88252</v>
      </c>
      <c r="BI33" s="192">
        <v>20.949169999999999</v>
      </c>
      <c r="BJ33" s="193">
        <v>0</v>
      </c>
      <c r="BK33" s="134">
        <v>7.5571100000000007</v>
      </c>
      <c r="BL33" s="134">
        <v>1.7334900000000002</v>
      </c>
      <c r="BM33" s="134">
        <v>0.36256000000000005</v>
      </c>
      <c r="BN33" s="134">
        <v>0.98571000000000009</v>
      </c>
      <c r="BO33" s="134">
        <v>5.6763300000000001</v>
      </c>
      <c r="BP33" s="134">
        <v>5.65367</v>
      </c>
      <c r="BQ33" s="134">
        <v>3.0591000000000004</v>
      </c>
      <c r="BR33" s="134">
        <v>7.3191800000000002</v>
      </c>
      <c r="BS33" s="134">
        <v>0.53250999999999993</v>
      </c>
      <c r="BT33" s="135">
        <v>1.05369</v>
      </c>
      <c r="BU33" s="136">
        <v>2617947.1628799997</v>
      </c>
      <c r="BV33" s="194">
        <v>999294.86047999992</v>
      </c>
      <c r="BW33" s="194">
        <v>0</v>
      </c>
      <c r="BX33" s="136">
        <v>360481.16384000005</v>
      </c>
      <c r="BY33" s="136">
        <v>82689.082559999995</v>
      </c>
      <c r="BZ33" s="136">
        <v>17294.448640000002</v>
      </c>
      <c r="CA33" s="136">
        <v>47019.282240000008</v>
      </c>
      <c r="CB33" s="136">
        <v>270766.21152000001</v>
      </c>
      <c r="CC33" s="136">
        <v>269685.30848000001</v>
      </c>
      <c r="CD33" s="136">
        <v>145921.91040000002</v>
      </c>
      <c r="CE33" s="136">
        <v>349131.68192</v>
      </c>
      <c r="CF33" s="136">
        <v>25401.221439999994</v>
      </c>
      <c r="CG33" s="136">
        <v>50261.991359999993</v>
      </c>
      <c r="CH33" s="112">
        <v>1</v>
      </c>
      <c r="CJ33" s="137">
        <v>271831.64</v>
      </c>
      <c r="CK33" s="134">
        <v>2068016.3899999997</v>
      </c>
      <c r="CL33" s="134">
        <v>2026257.8900000004</v>
      </c>
      <c r="CM33" s="134">
        <v>2184616.8920638096</v>
      </c>
      <c r="CN33" s="138">
        <v>304892.4813366505</v>
      </c>
      <c r="CO33" s="136">
        <v>0</v>
      </c>
      <c r="CP33" s="136">
        <v>17677.896000000001</v>
      </c>
      <c r="CQ33" s="136">
        <v>0</v>
      </c>
      <c r="CR33" s="136">
        <v>0</v>
      </c>
      <c r="CS33" s="136">
        <v>0</v>
      </c>
      <c r="CT33" s="136">
        <v>0</v>
      </c>
      <c r="CU33" s="136">
        <v>0</v>
      </c>
      <c r="CV33" s="136">
        <v>11229.6</v>
      </c>
      <c r="CW33" s="136">
        <v>0</v>
      </c>
      <c r="CX33" s="136">
        <v>93883.667999999991</v>
      </c>
      <c r="CY33" s="136">
        <v>0</v>
      </c>
      <c r="CZ33" s="136">
        <v>127970.31599999999</v>
      </c>
      <c r="DA33" s="136">
        <v>0</v>
      </c>
      <c r="DB33" s="136">
        <v>0</v>
      </c>
      <c r="DC33" s="136">
        <v>54131.001336650501</v>
      </c>
      <c r="DD33" s="139">
        <v>747997.08437586948</v>
      </c>
      <c r="DE33" s="136">
        <v>26150.829078107417</v>
      </c>
      <c r="DF33" s="136">
        <v>32971.062269215872</v>
      </c>
      <c r="DG33" s="136">
        <v>0</v>
      </c>
      <c r="DH33" s="136">
        <v>41137.403673813016</v>
      </c>
      <c r="DI33" s="136">
        <v>5924.5643860365817</v>
      </c>
      <c r="DJ33" s="136">
        <v>72181.637514620234</v>
      </c>
      <c r="DK33" s="136">
        <v>36657.603630025944</v>
      </c>
      <c r="DL33" s="136">
        <v>0</v>
      </c>
      <c r="DM33" s="136">
        <v>0</v>
      </c>
      <c r="DN33" s="136">
        <v>524423.00627441483</v>
      </c>
      <c r="DO33" s="136">
        <v>8550.9775496355305</v>
      </c>
      <c r="DP33" s="136"/>
      <c r="DQ33" s="136">
        <v>262818.51138725417</v>
      </c>
      <c r="DR33" s="136">
        <v>159079.79483617659</v>
      </c>
      <c r="DS33" s="136">
        <v>24410.070694218597</v>
      </c>
      <c r="DT33" s="136">
        <v>3813.6882744661848</v>
      </c>
      <c r="DU33" s="136">
        <v>29550.428085465224</v>
      </c>
      <c r="DV33" s="136">
        <v>45964.529496927593</v>
      </c>
      <c r="DW33" s="136"/>
      <c r="DX33" s="136">
        <v>247682.09623334149</v>
      </c>
      <c r="DY33" s="136">
        <v>217823.10854780072</v>
      </c>
      <c r="DZ33" s="136">
        <v>40303.750243025257</v>
      </c>
      <c r="EA33" s="139">
        <v>179129.49220551603</v>
      </c>
      <c r="EB33" s="136"/>
      <c r="EC33" s="136">
        <v>179129.49220551603</v>
      </c>
      <c r="ED33" s="136"/>
      <c r="EE33" s="138">
        <v>84313.366473359099</v>
      </c>
      <c r="EF33" s="136">
        <v>6777.18173374035</v>
      </c>
      <c r="EG33" s="136">
        <v>73679.994904429012</v>
      </c>
      <c r="EH33" s="136">
        <v>3856.1898351897394</v>
      </c>
      <c r="EI33" s="136">
        <v>20055.620055980446</v>
      </c>
      <c r="EJ33" s="136">
        <v>79601.381205012629</v>
      </c>
      <c r="EK33" s="136">
        <v>79601.381205012629</v>
      </c>
      <c r="EL33" s="140"/>
      <c r="EM33" s="134">
        <v>2006.4435016451671</v>
      </c>
      <c r="EN33" s="136">
        <v>313590.14</v>
      </c>
      <c r="EO33" s="140">
        <f t="shared" si="1"/>
        <v>53.96</v>
      </c>
      <c r="EP33" s="140">
        <f t="shared" si="2"/>
        <v>20.597035507844755</v>
      </c>
      <c r="EQ33" s="140">
        <f t="shared" si="3"/>
        <v>0</v>
      </c>
      <c r="ER33" s="140">
        <f t="shared" si="4"/>
        <v>7.4300825763831551</v>
      </c>
      <c r="ES33" s="140">
        <f t="shared" si="5"/>
        <v>1.7043517753922381</v>
      </c>
      <c r="ET33" s="140">
        <f t="shared" si="6"/>
        <v>0.35646573080099098</v>
      </c>
      <c r="EU33" s="140">
        <f t="shared" si="7"/>
        <v>0.96914120561519412</v>
      </c>
      <c r="EV33" s="140">
        <f t="shared" si="8"/>
        <v>5.5809165978530135</v>
      </c>
      <c r="EW33" s="140">
        <f t="shared" si="9"/>
        <v>5.5586374896779525</v>
      </c>
      <c r="EX33" s="140">
        <f t="shared" si="10"/>
        <v>3.0076796036333611</v>
      </c>
      <c r="EY33" s="140">
        <f t="shared" si="11"/>
        <v>7.1961519405450041</v>
      </c>
      <c r="EZ33" s="140">
        <f t="shared" si="12"/>
        <v>0.52355904211395532</v>
      </c>
      <c r="FA33" s="140">
        <f t="shared" si="13"/>
        <v>1.0359785301403799</v>
      </c>
      <c r="HD33" s="112">
        <v>2</v>
      </c>
    </row>
    <row r="34" spans="1:212" ht="12" customHeight="1" x14ac:dyDescent="0.25">
      <c r="A34" s="126">
        <v>30</v>
      </c>
      <c r="B34" s="62" t="s">
        <v>214</v>
      </c>
      <c r="C34" s="62" t="s">
        <v>214</v>
      </c>
      <c r="D34" s="127">
        <v>3567.1</v>
      </c>
      <c r="E34" s="141">
        <v>3567.1</v>
      </c>
      <c r="F34" s="141">
        <v>0</v>
      </c>
      <c r="G34" s="141">
        <v>685.7</v>
      </c>
      <c r="H34" s="127">
        <v>2</v>
      </c>
      <c r="I34" s="127">
        <v>0</v>
      </c>
      <c r="J34" s="127">
        <v>1</v>
      </c>
      <c r="K34" s="128">
        <v>3567.1</v>
      </c>
      <c r="L34" s="127"/>
      <c r="M34" s="126" t="s">
        <v>42</v>
      </c>
      <c r="N34" s="129">
        <v>3</v>
      </c>
      <c r="O34" s="129" t="s">
        <v>21</v>
      </c>
      <c r="P34" s="130">
        <v>53.96</v>
      </c>
      <c r="Q34" s="131">
        <v>45.06</v>
      </c>
      <c r="R34" s="130">
        <v>5.0999999999999996</v>
      </c>
      <c r="S34" s="130">
        <v>8.6300000000000008</v>
      </c>
      <c r="T34" s="130">
        <v>13.43</v>
      </c>
      <c r="U34" s="130">
        <v>6.91</v>
      </c>
      <c r="V34" s="130">
        <v>3.15</v>
      </c>
      <c r="W34" s="130">
        <v>1.81</v>
      </c>
      <c r="X34" s="130">
        <v>5.77</v>
      </c>
      <c r="Y34" s="130">
        <v>0.26</v>
      </c>
      <c r="Z34" s="132">
        <v>40</v>
      </c>
      <c r="AA34" s="132">
        <v>40</v>
      </c>
      <c r="AB34" s="132">
        <v>2604.04</v>
      </c>
      <c r="AC34" s="130">
        <v>195.98199600000001</v>
      </c>
      <c r="AD34" s="132">
        <v>42.3</v>
      </c>
      <c r="AE34" s="132">
        <v>2604.04</v>
      </c>
      <c r="AF34" s="130">
        <v>7.85</v>
      </c>
      <c r="AG34" s="133">
        <v>0</v>
      </c>
      <c r="AH34" s="130">
        <v>6.73</v>
      </c>
      <c r="AI34" s="130">
        <v>10.67</v>
      </c>
      <c r="AJ34" s="130">
        <v>14</v>
      </c>
      <c r="AK34" s="131">
        <v>964401.15600000008</v>
      </c>
      <c r="AL34" s="130">
        <v>109153.26</v>
      </c>
      <c r="AM34" s="130">
        <v>184704.43799999999</v>
      </c>
      <c r="AN34" s="130">
        <v>287436.91800000001</v>
      </c>
      <c r="AO34" s="130">
        <v>147891.96600000001</v>
      </c>
      <c r="AP34" s="130">
        <v>67418.19</v>
      </c>
      <c r="AQ34" s="130">
        <v>38738.705999999998</v>
      </c>
      <c r="AR34" s="130">
        <v>123493.00199999998</v>
      </c>
      <c r="AS34" s="130">
        <v>5564.6760000000004</v>
      </c>
      <c r="AU34" s="134">
        <v>48.44</v>
      </c>
      <c r="AV34" s="192">
        <v>18.489999999999998</v>
      </c>
      <c r="AW34" s="193"/>
      <c r="AX34" s="134">
        <v>6.67</v>
      </c>
      <c r="AY34" s="134">
        <v>1.53</v>
      </c>
      <c r="AZ34" s="134">
        <v>0.32</v>
      </c>
      <c r="BA34" s="134">
        <v>0.87</v>
      </c>
      <c r="BB34" s="134">
        <v>5.01</v>
      </c>
      <c r="BC34" s="134">
        <v>4.99</v>
      </c>
      <c r="BD34" s="134">
        <v>2.7</v>
      </c>
      <c r="BE34" s="134">
        <v>6.46</v>
      </c>
      <c r="BF34" s="134">
        <v>0.47</v>
      </c>
      <c r="BG34" s="135">
        <v>0.93</v>
      </c>
      <c r="BH34" s="134">
        <v>54.88252</v>
      </c>
      <c r="BI34" s="192">
        <v>20.949169999999999</v>
      </c>
      <c r="BJ34" s="193">
        <v>0</v>
      </c>
      <c r="BK34" s="134">
        <v>7.5571100000000007</v>
      </c>
      <c r="BL34" s="134">
        <v>1.7334900000000002</v>
      </c>
      <c r="BM34" s="134">
        <v>0.36256000000000005</v>
      </c>
      <c r="BN34" s="134">
        <v>0.98571000000000009</v>
      </c>
      <c r="BO34" s="134">
        <v>5.6763300000000001</v>
      </c>
      <c r="BP34" s="134">
        <v>5.65367</v>
      </c>
      <c r="BQ34" s="134">
        <v>3.0591000000000004</v>
      </c>
      <c r="BR34" s="134">
        <v>7.3191800000000002</v>
      </c>
      <c r="BS34" s="134">
        <v>0.53250999999999993</v>
      </c>
      <c r="BT34" s="135">
        <v>1.05369</v>
      </c>
      <c r="BU34" s="136">
        <v>2303295.0189199997</v>
      </c>
      <c r="BV34" s="194">
        <v>879189.20106999984</v>
      </c>
      <c r="BW34" s="194">
        <v>0</v>
      </c>
      <c r="BX34" s="136">
        <v>317154.78480999998</v>
      </c>
      <c r="BY34" s="136">
        <v>72750.647790000003</v>
      </c>
      <c r="BZ34" s="136">
        <v>15215.821760000001</v>
      </c>
      <c r="CA34" s="136">
        <v>41368.01541</v>
      </c>
      <c r="CB34" s="136">
        <v>238222.70942999999</v>
      </c>
      <c r="CC34" s="136">
        <v>237271.72057</v>
      </c>
      <c r="CD34" s="136">
        <v>128383.49610000002</v>
      </c>
      <c r="CE34" s="136">
        <v>307169.40178000001</v>
      </c>
      <c r="CF34" s="136">
        <v>22348.238209999996</v>
      </c>
      <c r="CG34" s="136">
        <v>44220.981989999993</v>
      </c>
      <c r="CH34" s="112">
        <v>1</v>
      </c>
      <c r="CJ34" s="137">
        <v>565338.67000000004</v>
      </c>
      <c r="CK34" s="134">
        <v>2152245.6399999997</v>
      </c>
      <c r="CL34" s="134">
        <v>2114446.42</v>
      </c>
      <c r="CM34" s="134">
        <v>2198665.8137574047</v>
      </c>
      <c r="CN34" s="138">
        <v>501860.3260696443</v>
      </c>
      <c r="CO34" s="136">
        <v>123787.94399999999</v>
      </c>
      <c r="CP34" s="136">
        <v>106079.412</v>
      </c>
      <c r="CQ34" s="136">
        <v>224367.99599999998</v>
      </c>
      <c r="CR34" s="136">
        <v>0</v>
      </c>
      <c r="CS34" s="136">
        <v>0</v>
      </c>
      <c r="CT34" s="136">
        <v>0</v>
      </c>
      <c r="CU34" s="136">
        <v>0</v>
      </c>
      <c r="CV34" s="136">
        <v>0</v>
      </c>
      <c r="CW34" s="136">
        <v>0</v>
      </c>
      <c r="CX34" s="136">
        <v>0</v>
      </c>
      <c r="CY34" s="136">
        <v>0</v>
      </c>
      <c r="CZ34" s="136">
        <v>0</v>
      </c>
      <c r="DA34" s="136">
        <v>0</v>
      </c>
      <c r="DB34" s="136">
        <v>0</v>
      </c>
      <c r="DC34" s="136">
        <v>47624.974069644333</v>
      </c>
      <c r="DD34" s="139">
        <v>635031.75472907722</v>
      </c>
      <c r="DE34" s="136">
        <v>0</v>
      </c>
      <c r="DF34" s="136">
        <v>28952.753877625211</v>
      </c>
      <c r="DG34" s="136">
        <v>0</v>
      </c>
      <c r="DH34" s="136">
        <v>36193.082242713695</v>
      </c>
      <c r="DI34" s="136">
        <v>5212.4885609291359</v>
      </c>
      <c r="DJ34" s="136">
        <v>63506.096877072268</v>
      </c>
      <c r="DK34" s="136">
        <v>32251.711204781361</v>
      </c>
      <c r="DL34" s="136">
        <v>0</v>
      </c>
      <c r="DM34" s="136">
        <v>0</v>
      </c>
      <c r="DN34" s="136">
        <v>461392.38991748844</v>
      </c>
      <c r="DO34" s="136">
        <v>7523.2320484670718</v>
      </c>
      <c r="DP34" s="136"/>
      <c r="DQ34" s="136">
        <v>231230.24663809058</v>
      </c>
      <c r="DR34" s="136">
        <v>139959.92900555581</v>
      </c>
      <c r="DS34" s="136">
        <v>21476.21427914048</v>
      </c>
      <c r="DT34" s="136">
        <v>3355.3195155505937</v>
      </c>
      <c r="DU34" s="136">
        <v>25998.750005836373</v>
      </c>
      <c r="DV34" s="136">
        <v>40440.033832007306</v>
      </c>
      <c r="DW34" s="136"/>
      <c r="DX34" s="136">
        <v>217913.08343378859</v>
      </c>
      <c r="DY34" s="136">
        <v>191642.85973284824</v>
      </c>
      <c r="DZ34" s="136">
        <v>35459.625959918951</v>
      </c>
      <c r="EA34" s="139">
        <v>157599.84501931141</v>
      </c>
      <c r="EB34" s="136"/>
      <c r="EC34" s="136">
        <v>157599.84501931141</v>
      </c>
      <c r="ED34" s="136"/>
      <c r="EE34" s="138">
        <v>74179.708353176611</v>
      </c>
      <c r="EF34" s="136">
        <v>5962.6294796826169</v>
      </c>
      <c r="EG34" s="136">
        <v>64824.366077246632</v>
      </c>
      <c r="EH34" s="136">
        <v>3392.7127962473655</v>
      </c>
      <c r="EI34" s="136">
        <v>17645.126850258446</v>
      </c>
      <c r="EJ34" s="136">
        <v>136103.23697129058</v>
      </c>
      <c r="EK34" s="136">
        <v>136103.23697129058</v>
      </c>
      <c r="EL34" s="140"/>
      <c r="EM34" s="134">
        <v>1765.2882337012813</v>
      </c>
      <c r="EN34" s="136">
        <v>603409.63</v>
      </c>
      <c r="EO34" s="140">
        <f t="shared" si="1"/>
        <v>53.96</v>
      </c>
      <c r="EP34" s="140">
        <f t="shared" si="2"/>
        <v>20.597035507844755</v>
      </c>
      <c r="EQ34" s="140">
        <f t="shared" si="3"/>
        <v>0</v>
      </c>
      <c r="ER34" s="140">
        <f t="shared" si="4"/>
        <v>7.4300825763831551</v>
      </c>
      <c r="ES34" s="140">
        <f t="shared" si="5"/>
        <v>1.7043517753922381</v>
      </c>
      <c r="ET34" s="140">
        <f t="shared" si="6"/>
        <v>0.35646573080099098</v>
      </c>
      <c r="EU34" s="140">
        <f t="shared" si="7"/>
        <v>0.96914120561519412</v>
      </c>
      <c r="EV34" s="140">
        <f t="shared" si="8"/>
        <v>5.5809165978530135</v>
      </c>
      <c r="EW34" s="140">
        <f t="shared" si="9"/>
        <v>5.5586374896779525</v>
      </c>
      <c r="EX34" s="140">
        <f t="shared" si="10"/>
        <v>3.0076796036333611</v>
      </c>
      <c r="EY34" s="140">
        <f t="shared" si="11"/>
        <v>7.1961519405450041</v>
      </c>
      <c r="EZ34" s="140">
        <f t="shared" si="12"/>
        <v>0.52355904211395532</v>
      </c>
      <c r="FA34" s="140">
        <f t="shared" si="13"/>
        <v>1.0359785301403799</v>
      </c>
      <c r="HD34" s="112">
        <v>2</v>
      </c>
    </row>
    <row r="35" spans="1:212" ht="12" customHeight="1" x14ac:dyDescent="0.25">
      <c r="A35" s="126">
        <v>31</v>
      </c>
      <c r="B35" s="62" t="s">
        <v>213</v>
      </c>
      <c r="C35" s="62" t="s">
        <v>213</v>
      </c>
      <c r="D35" s="127">
        <v>21973.200000000001</v>
      </c>
      <c r="E35" s="141">
        <v>20211.400000000001</v>
      </c>
      <c r="F35" s="141">
        <v>1761.8</v>
      </c>
      <c r="G35" s="141">
        <v>3728</v>
      </c>
      <c r="H35" s="127">
        <v>8</v>
      </c>
      <c r="I35" s="127">
        <v>8</v>
      </c>
      <c r="J35" s="127">
        <v>1</v>
      </c>
      <c r="K35" s="128">
        <v>21973.200000000001</v>
      </c>
      <c r="L35" s="127"/>
      <c r="M35" s="126" t="s">
        <v>42</v>
      </c>
      <c r="N35" s="129">
        <v>1</v>
      </c>
      <c r="O35" s="129" t="s">
        <v>21</v>
      </c>
      <c r="P35" s="130">
        <v>53.46</v>
      </c>
      <c r="Q35" s="131">
        <v>44.8</v>
      </c>
      <c r="R35" s="130">
        <v>5.0999999999999996</v>
      </c>
      <c r="S35" s="130">
        <v>8.6300000000000008</v>
      </c>
      <c r="T35" s="130">
        <v>13.43</v>
      </c>
      <c r="U35" s="130">
        <v>6.91</v>
      </c>
      <c r="V35" s="130">
        <v>3.15</v>
      </c>
      <c r="W35" s="130">
        <v>1.81</v>
      </c>
      <c r="X35" s="130">
        <v>5.77</v>
      </c>
      <c r="Y35" s="130">
        <v>0</v>
      </c>
      <c r="Z35" s="132">
        <v>40</v>
      </c>
      <c r="AA35" s="132">
        <v>40</v>
      </c>
      <c r="AB35" s="132">
        <v>2604.04</v>
      </c>
      <c r="AC35" s="130">
        <v>195.98199600000001</v>
      </c>
      <c r="AD35" s="132">
        <v>42.3</v>
      </c>
      <c r="AE35" s="132">
        <v>2604.04</v>
      </c>
      <c r="AF35" s="130">
        <v>0</v>
      </c>
      <c r="AG35" s="133">
        <v>0</v>
      </c>
      <c r="AH35" s="130">
        <v>5.05</v>
      </c>
      <c r="AI35" s="130">
        <v>10.67</v>
      </c>
      <c r="AJ35" s="130">
        <v>14</v>
      </c>
      <c r="AK35" s="131">
        <v>5906396.1600000001</v>
      </c>
      <c r="AL35" s="130">
        <v>672379.91999999993</v>
      </c>
      <c r="AM35" s="130">
        <v>1137772.2960000001</v>
      </c>
      <c r="AN35" s="130">
        <v>1770600.456</v>
      </c>
      <c r="AO35" s="130">
        <v>911008.87199999997</v>
      </c>
      <c r="AP35" s="130">
        <v>415293.48</v>
      </c>
      <c r="AQ35" s="130">
        <v>238628.95200000005</v>
      </c>
      <c r="AR35" s="130">
        <v>760712.18400000001</v>
      </c>
      <c r="AS35" s="130">
        <v>0</v>
      </c>
      <c r="AU35" s="134">
        <v>48.16</v>
      </c>
      <c r="AV35" s="192">
        <v>18.649999999999999</v>
      </c>
      <c r="AW35" s="193"/>
      <c r="AX35" s="134">
        <v>7.16</v>
      </c>
      <c r="AY35" s="134">
        <v>1.53</v>
      </c>
      <c r="AZ35" s="134">
        <v>0.32</v>
      </c>
      <c r="BA35" s="134">
        <v>0.87</v>
      </c>
      <c r="BB35" s="134">
        <v>5.01</v>
      </c>
      <c r="BC35" s="134">
        <v>4.99</v>
      </c>
      <c r="BD35" s="134">
        <v>2.7</v>
      </c>
      <c r="BE35" s="134">
        <v>6.46</v>
      </c>
      <c r="BF35" s="134">
        <v>0.47</v>
      </c>
      <c r="BG35" s="135">
        <v>0</v>
      </c>
      <c r="BH35" s="134">
        <v>54.565279999999994</v>
      </c>
      <c r="BI35" s="192">
        <v>21.130449999999996</v>
      </c>
      <c r="BJ35" s="193">
        <v>0</v>
      </c>
      <c r="BK35" s="134">
        <v>8.1122800000000002</v>
      </c>
      <c r="BL35" s="134">
        <v>1.7334900000000002</v>
      </c>
      <c r="BM35" s="134">
        <v>0.36255999999999999</v>
      </c>
      <c r="BN35" s="134">
        <v>0.98570999999999998</v>
      </c>
      <c r="BO35" s="134">
        <v>5.6763299999999992</v>
      </c>
      <c r="BP35" s="134">
        <v>5.6536700000000009</v>
      </c>
      <c r="BQ35" s="134">
        <v>3.0591000000000004</v>
      </c>
      <c r="BR35" s="134">
        <v>7.3191800000000002</v>
      </c>
      <c r="BS35" s="134">
        <v>0.53250999999999993</v>
      </c>
      <c r="BT35" s="135">
        <v>0</v>
      </c>
      <c r="BU35" s="136">
        <v>14106196.728959998</v>
      </c>
      <c r="BV35" s="194">
        <v>5462636.3993999995</v>
      </c>
      <c r="BW35" s="194">
        <v>0</v>
      </c>
      <c r="BX35" s="136">
        <v>2097183.7329600002</v>
      </c>
      <c r="BY35" s="136">
        <v>448141.21668000001</v>
      </c>
      <c r="BZ35" s="136">
        <v>93728.88192</v>
      </c>
      <c r="CA35" s="136">
        <v>254825.39771999998</v>
      </c>
      <c r="CB35" s="136">
        <v>1467442.8075599999</v>
      </c>
      <c r="CC35" s="136">
        <v>1461584.7524400004</v>
      </c>
      <c r="CD35" s="136">
        <v>790837.44120000012</v>
      </c>
      <c r="CE35" s="136">
        <v>1892151.80376</v>
      </c>
      <c r="CF35" s="136">
        <v>137664.29531999998</v>
      </c>
      <c r="CG35" s="136">
        <v>0</v>
      </c>
      <c r="CH35" s="112">
        <v>1</v>
      </c>
      <c r="CJ35" s="137">
        <v>2014435.44</v>
      </c>
      <c r="CK35" s="134">
        <v>12112400.799999997</v>
      </c>
      <c r="CL35" s="134">
        <v>12404972.019999998</v>
      </c>
      <c r="CM35" s="134">
        <v>10140894.749286646</v>
      </c>
      <c r="CN35" s="138">
        <v>385301.52450929576</v>
      </c>
      <c r="CO35" s="136">
        <v>0</v>
      </c>
      <c r="CP35" s="136">
        <v>76109.592000000004</v>
      </c>
      <c r="CQ35" s="136">
        <v>0</v>
      </c>
      <c r="CR35" s="136">
        <v>0</v>
      </c>
      <c r="CS35" s="136">
        <v>0</v>
      </c>
      <c r="CT35" s="136">
        <v>0</v>
      </c>
      <c r="CU35" s="136">
        <v>0</v>
      </c>
      <c r="CV35" s="136">
        <v>0</v>
      </c>
      <c r="CW35" s="136">
        <v>0</v>
      </c>
      <c r="CX35" s="136">
        <v>0</v>
      </c>
      <c r="CY35" s="136">
        <v>15823.907999999999</v>
      </c>
      <c r="CZ35" s="136">
        <v>0</v>
      </c>
      <c r="DA35" s="136">
        <v>0</v>
      </c>
      <c r="DB35" s="136">
        <v>0</v>
      </c>
      <c r="DC35" s="136">
        <v>293368.02450929576</v>
      </c>
      <c r="DD35" s="139">
        <v>4053498.2618017746</v>
      </c>
      <c r="DE35" s="136">
        <v>141726.86402404052</v>
      </c>
      <c r="DF35" s="136">
        <v>178347.86002742685</v>
      </c>
      <c r="DG35" s="136">
        <v>0</v>
      </c>
      <c r="DH35" s="136">
        <v>222948.00671009964</v>
      </c>
      <c r="DI35" s="136">
        <v>32108.730802895374</v>
      </c>
      <c r="DJ35" s="136">
        <v>391195.13551604503</v>
      </c>
      <c r="DK35" s="136">
        <v>198669.31138597228</v>
      </c>
      <c r="DL35" s="136">
        <v>0</v>
      </c>
      <c r="DM35" s="136">
        <v>0</v>
      </c>
      <c r="DN35" s="136">
        <v>2842159.5307490551</v>
      </c>
      <c r="DO35" s="136">
        <v>46342.822586239985</v>
      </c>
      <c r="DP35" s="136"/>
      <c r="DQ35" s="136">
        <v>1424369.5033579352</v>
      </c>
      <c r="DR35" s="136">
        <v>862147.82653272373</v>
      </c>
      <c r="DS35" s="136">
        <v>132292.66115287194</v>
      </c>
      <c r="DT35" s="136">
        <v>20668.640290178661</v>
      </c>
      <c r="DU35" s="136">
        <v>160151.3088021765</v>
      </c>
      <c r="DV35" s="136">
        <v>249109.06657998453</v>
      </c>
      <c r="DW35" s="136"/>
      <c r="DX35" s="136">
        <v>1342336.2857523824</v>
      </c>
      <c r="DY35" s="136">
        <v>1180512.7093386282</v>
      </c>
      <c r="DZ35" s="136">
        <v>218429.94397199157</v>
      </c>
      <c r="EA35" s="139">
        <v>970809.03663433436</v>
      </c>
      <c r="EB35" s="136"/>
      <c r="EC35" s="136">
        <v>970809.03663433436</v>
      </c>
      <c r="ED35" s="136"/>
      <c r="EE35" s="138">
        <v>456944.17526450625</v>
      </c>
      <c r="EF35" s="136">
        <v>36729.570262387395</v>
      </c>
      <c r="EG35" s="136">
        <v>399315.62352851214</v>
      </c>
      <c r="EH35" s="136">
        <v>20898.981473606742</v>
      </c>
      <c r="EI35" s="136">
        <v>108693.30865579851</v>
      </c>
      <c r="EJ35" s="136">
        <v>0</v>
      </c>
      <c r="EK35" s="136">
        <v>0</v>
      </c>
      <c r="EL35" s="113"/>
      <c r="EM35" s="134">
        <v>10874.108215851813</v>
      </c>
      <c r="EN35" s="136">
        <v>1779596.4200000002</v>
      </c>
      <c r="EO35" s="140">
        <f t="shared" si="1"/>
        <v>53.46</v>
      </c>
      <c r="EP35" s="140">
        <f t="shared" si="2"/>
        <v>20.702429401993353</v>
      </c>
      <c r="EQ35" s="140">
        <f t="shared" si="3"/>
        <v>0</v>
      </c>
      <c r="ER35" s="140">
        <f t="shared" si="4"/>
        <v>7.9479568106312302</v>
      </c>
      <c r="ES35" s="140">
        <f t="shared" si="5"/>
        <v>1.6983762458471763</v>
      </c>
      <c r="ET35" s="140">
        <f t="shared" si="6"/>
        <v>0.35521594684385382</v>
      </c>
      <c r="EU35" s="140">
        <f t="shared" si="7"/>
        <v>0.96574335548172763</v>
      </c>
      <c r="EV35" s="140">
        <f t="shared" si="8"/>
        <v>5.5613496677740866</v>
      </c>
      <c r="EW35" s="140">
        <f t="shared" si="9"/>
        <v>5.5391486710963473</v>
      </c>
      <c r="EX35" s="140">
        <f t="shared" si="10"/>
        <v>2.9971345514950172</v>
      </c>
      <c r="EY35" s="140">
        <f t="shared" si="11"/>
        <v>7.1709219269103004</v>
      </c>
      <c r="EZ35" s="140">
        <f t="shared" si="12"/>
        <v>0.52172342192691035</v>
      </c>
      <c r="FA35" s="140">
        <f t="shared" si="13"/>
        <v>0</v>
      </c>
      <c r="HD35" s="112">
        <v>2</v>
      </c>
    </row>
    <row r="36" spans="1:212" ht="12" customHeight="1" x14ac:dyDescent="0.25">
      <c r="A36" s="126">
        <v>32</v>
      </c>
      <c r="B36" s="62" t="s">
        <v>212</v>
      </c>
      <c r="C36" s="62" t="s">
        <v>212</v>
      </c>
      <c r="D36" s="127">
        <v>644.9</v>
      </c>
      <c r="E36" s="141">
        <v>644.9</v>
      </c>
      <c r="F36" s="141">
        <v>0</v>
      </c>
      <c r="G36" s="141">
        <v>62.2</v>
      </c>
      <c r="H36" s="127">
        <v>0</v>
      </c>
      <c r="I36" s="127">
        <v>0</v>
      </c>
      <c r="J36" s="127">
        <v>1</v>
      </c>
      <c r="K36" s="128">
        <v>644.9</v>
      </c>
      <c r="L36" s="127"/>
      <c r="M36" s="126" t="s">
        <v>42</v>
      </c>
      <c r="N36" s="129">
        <v>7</v>
      </c>
      <c r="O36" s="129" t="s">
        <v>21</v>
      </c>
      <c r="P36" s="130">
        <v>37.01</v>
      </c>
      <c r="Q36" s="131">
        <v>31</v>
      </c>
      <c r="R36" s="130">
        <v>5.0999999999999996</v>
      </c>
      <c r="S36" s="130">
        <v>6.59</v>
      </c>
      <c r="T36" s="130">
        <v>8.98</v>
      </c>
      <c r="U36" s="130">
        <v>6.92</v>
      </c>
      <c r="V36" s="130">
        <v>3.15</v>
      </c>
      <c r="W36" s="130">
        <v>0</v>
      </c>
      <c r="X36" s="130">
        <v>0</v>
      </c>
      <c r="Y36" s="130">
        <v>0.26</v>
      </c>
      <c r="Z36" s="132">
        <v>40</v>
      </c>
      <c r="AA36" s="132">
        <v>40</v>
      </c>
      <c r="AB36" s="132">
        <v>2604.04</v>
      </c>
      <c r="AC36" s="130">
        <v>195.98199600000001</v>
      </c>
      <c r="AD36" s="132">
        <v>42.3</v>
      </c>
      <c r="AE36" s="132">
        <v>2604.04</v>
      </c>
      <c r="AF36" s="130">
        <v>7.85</v>
      </c>
      <c r="AG36" s="133">
        <v>0</v>
      </c>
      <c r="AH36" s="130">
        <v>6.73</v>
      </c>
      <c r="AI36" s="130">
        <v>10.67</v>
      </c>
      <c r="AJ36" s="130">
        <v>14</v>
      </c>
      <c r="AK36" s="131">
        <v>119951.4</v>
      </c>
      <c r="AL36" s="130">
        <v>19733.939999999999</v>
      </c>
      <c r="AM36" s="130">
        <v>25499.345999999998</v>
      </c>
      <c r="AN36" s="130">
        <v>34747.212</v>
      </c>
      <c r="AO36" s="130">
        <v>26776.248</v>
      </c>
      <c r="AP36" s="130">
        <v>12188.61</v>
      </c>
      <c r="AQ36" s="130">
        <v>0</v>
      </c>
      <c r="AR36" s="130">
        <v>0</v>
      </c>
      <c r="AS36" s="130">
        <v>1006.0440000000001</v>
      </c>
      <c r="AU36" s="134">
        <v>33.17</v>
      </c>
      <c r="AV36" s="192">
        <v>13.89</v>
      </c>
      <c r="AW36" s="193"/>
      <c r="AX36" s="134">
        <v>5.9</v>
      </c>
      <c r="AY36" s="134">
        <v>1.53</v>
      </c>
      <c r="AZ36" s="134">
        <v>0.32</v>
      </c>
      <c r="BA36" s="134">
        <v>0.6</v>
      </c>
      <c r="BB36" s="134">
        <v>5.01</v>
      </c>
      <c r="BC36" s="134">
        <v>4.99</v>
      </c>
      <c r="BD36" s="134">
        <v>0</v>
      </c>
      <c r="BE36" s="134">
        <v>0</v>
      </c>
      <c r="BF36" s="134">
        <v>0</v>
      </c>
      <c r="BG36" s="135">
        <v>0.93</v>
      </c>
      <c r="BH36" s="134">
        <v>37.581610000000005</v>
      </c>
      <c r="BI36" s="192">
        <v>15.737370000000004</v>
      </c>
      <c r="BJ36" s="193">
        <v>0</v>
      </c>
      <c r="BK36" s="134">
        <v>6.6847000000000012</v>
      </c>
      <c r="BL36" s="134">
        <v>1.7334900000000002</v>
      </c>
      <c r="BM36" s="134">
        <v>0.36256000000000005</v>
      </c>
      <c r="BN36" s="134">
        <v>0.67980000000000007</v>
      </c>
      <c r="BO36" s="134">
        <v>5.6763300000000001</v>
      </c>
      <c r="BP36" s="134">
        <v>5.65367</v>
      </c>
      <c r="BQ36" s="134">
        <v>0</v>
      </c>
      <c r="BR36" s="134">
        <v>0</v>
      </c>
      <c r="BS36" s="134">
        <v>0</v>
      </c>
      <c r="BT36" s="135">
        <v>1.0536900000000002</v>
      </c>
      <c r="BU36" s="136">
        <v>285146.46889000008</v>
      </c>
      <c r="BV36" s="194">
        <v>119405.62113000003</v>
      </c>
      <c r="BW36" s="194">
        <v>0</v>
      </c>
      <c r="BX36" s="136">
        <v>50719.450300000004</v>
      </c>
      <c r="BY36" s="136">
        <v>13152.67101</v>
      </c>
      <c r="BZ36" s="136">
        <v>2750.88544</v>
      </c>
      <c r="CA36" s="136">
        <v>5157.9102000000003</v>
      </c>
      <c r="CB36" s="136">
        <v>43068.550169999995</v>
      </c>
      <c r="CC36" s="136">
        <v>42896.619829999996</v>
      </c>
      <c r="CD36" s="136">
        <v>0</v>
      </c>
      <c r="CE36" s="136">
        <v>0</v>
      </c>
      <c r="CF36" s="136">
        <v>0</v>
      </c>
      <c r="CG36" s="136">
        <v>7994.7608100000016</v>
      </c>
      <c r="CH36" s="112">
        <v>1</v>
      </c>
      <c r="CJ36" s="137">
        <v>17264.88</v>
      </c>
      <c r="CK36" s="134">
        <v>266601.40000000002</v>
      </c>
      <c r="CL36" s="134">
        <v>262931.61</v>
      </c>
      <c r="CM36" s="134">
        <v>271989.74574338953</v>
      </c>
      <c r="CN36" s="138">
        <v>8610.1723465878822</v>
      </c>
      <c r="CO36" s="136">
        <v>0</v>
      </c>
      <c r="CP36" s="136">
        <v>0</v>
      </c>
      <c r="CQ36" s="136">
        <v>0</v>
      </c>
      <c r="CR36" s="136">
        <v>0</v>
      </c>
      <c r="CS36" s="136">
        <v>0</v>
      </c>
      <c r="CT36" s="136">
        <v>0</v>
      </c>
      <c r="CU36" s="136">
        <v>0</v>
      </c>
      <c r="CV36" s="136">
        <v>0</v>
      </c>
      <c r="CW36" s="136">
        <v>0</v>
      </c>
      <c r="CX36" s="136">
        <v>0</v>
      </c>
      <c r="CY36" s="136">
        <v>0</v>
      </c>
      <c r="CZ36" s="136">
        <v>0</v>
      </c>
      <c r="DA36" s="136">
        <v>0</v>
      </c>
      <c r="DB36" s="136">
        <v>0</v>
      </c>
      <c r="DC36" s="136">
        <v>8610.1723465878822</v>
      </c>
      <c r="DD36" s="139">
        <v>114808.10143387677</v>
      </c>
      <c r="DE36" s="136">
        <v>0</v>
      </c>
      <c r="DF36" s="136">
        <v>5234.4007669200473</v>
      </c>
      <c r="DG36" s="136">
        <v>0</v>
      </c>
      <c r="DH36" s="136">
        <v>6543.3878327846323</v>
      </c>
      <c r="DI36" s="136">
        <v>942.37163885038262</v>
      </c>
      <c r="DJ36" s="136">
        <v>11481.33830731516</v>
      </c>
      <c r="DK36" s="136">
        <v>5830.8229530889239</v>
      </c>
      <c r="DL36" s="136">
        <v>0</v>
      </c>
      <c r="DM36" s="136">
        <v>0</v>
      </c>
      <c r="DN36" s="136">
        <v>83415.646395612188</v>
      </c>
      <c r="DO36" s="136">
        <v>1360.1335393054344</v>
      </c>
      <c r="DP36" s="136"/>
      <c r="DQ36" s="136">
        <v>41804.374998431391</v>
      </c>
      <c r="DR36" s="136">
        <v>25303.512157125664</v>
      </c>
      <c r="DS36" s="136">
        <v>3882.7088078881147</v>
      </c>
      <c r="DT36" s="136">
        <v>606.61196926875562</v>
      </c>
      <c r="DU36" s="136">
        <v>4700.3431018933807</v>
      </c>
      <c r="DV36" s="136">
        <v>7311.1989622554765</v>
      </c>
      <c r="DW36" s="136"/>
      <c r="DX36" s="136">
        <v>39396.750163003635</v>
      </c>
      <c r="DY36" s="136">
        <v>34647.327028037857</v>
      </c>
      <c r="DZ36" s="136">
        <v>0</v>
      </c>
      <c r="EA36" s="139">
        <v>0</v>
      </c>
      <c r="EB36" s="136"/>
      <c r="EC36" s="136">
        <v>0</v>
      </c>
      <c r="ED36" s="113"/>
      <c r="EE36" s="138">
        <v>13411.032468101146</v>
      </c>
      <c r="EF36" s="136">
        <v>1077.9904548365114</v>
      </c>
      <c r="EG36" s="136">
        <v>11719.669670941759</v>
      </c>
      <c r="EH36" s="136">
        <v>613.3723423228746</v>
      </c>
      <c r="EI36" s="136">
        <v>3190.0822252618855</v>
      </c>
      <c r="EJ36" s="136">
        <v>16121.905080088949</v>
      </c>
      <c r="EK36" s="136">
        <v>16121.905080088949</v>
      </c>
      <c r="EL36" s="140"/>
      <c r="EM36" s="134">
        <v>0</v>
      </c>
      <c r="EN36" s="136">
        <v>20934.669999999998</v>
      </c>
      <c r="EO36" s="140">
        <f t="shared" si="1"/>
        <v>37.01</v>
      </c>
      <c r="EP36" s="140">
        <f t="shared" si="2"/>
        <v>15.498007235453723</v>
      </c>
      <c r="EQ36" s="140">
        <f t="shared" si="3"/>
        <v>0</v>
      </c>
      <c r="ER36" s="140">
        <f t="shared" si="4"/>
        <v>6.5830268314742231</v>
      </c>
      <c r="ES36" s="140">
        <f t="shared" si="5"/>
        <v>1.7071239071450104</v>
      </c>
      <c r="ET36" s="140">
        <f t="shared" si="6"/>
        <v>0.35704552306300869</v>
      </c>
      <c r="EU36" s="140">
        <f t="shared" si="7"/>
        <v>0.66946035574314133</v>
      </c>
      <c r="EV36" s="140">
        <f t="shared" si="8"/>
        <v>5.5899939704552297</v>
      </c>
      <c r="EW36" s="140">
        <f t="shared" si="9"/>
        <v>5.5676786252637909</v>
      </c>
      <c r="EX36" s="140">
        <f t="shared" si="10"/>
        <v>0</v>
      </c>
      <c r="EY36" s="140">
        <f t="shared" si="11"/>
        <v>0</v>
      </c>
      <c r="EZ36" s="140">
        <f t="shared" si="12"/>
        <v>0</v>
      </c>
      <c r="FA36" s="140">
        <f t="shared" si="13"/>
        <v>1.0376635514018693</v>
      </c>
      <c r="HD36" s="112">
        <v>2</v>
      </c>
    </row>
    <row r="37" spans="1:212" ht="12" customHeight="1" x14ac:dyDescent="0.25">
      <c r="A37" s="126">
        <v>33</v>
      </c>
      <c r="B37" s="62" t="s">
        <v>211</v>
      </c>
      <c r="C37" s="62" t="s">
        <v>211</v>
      </c>
      <c r="D37" s="127">
        <v>1486.2</v>
      </c>
      <c r="E37" s="141">
        <v>1376.2</v>
      </c>
      <c r="F37" s="141">
        <v>110</v>
      </c>
      <c r="G37" s="141">
        <v>88.8</v>
      </c>
      <c r="H37" s="127">
        <v>0</v>
      </c>
      <c r="I37" s="127">
        <v>0</v>
      </c>
      <c r="J37" s="127">
        <v>1</v>
      </c>
      <c r="K37" s="128">
        <v>1486.2</v>
      </c>
      <c r="L37" s="127"/>
      <c r="M37" s="126" t="s">
        <v>24</v>
      </c>
      <c r="N37" s="129">
        <v>9</v>
      </c>
      <c r="O37" s="129" t="s">
        <v>8</v>
      </c>
      <c r="P37" s="130">
        <v>30.06</v>
      </c>
      <c r="Q37" s="142">
        <v>20.440000000000001</v>
      </c>
      <c r="R37" s="130">
        <v>3.11</v>
      </c>
      <c r="S37" s="130">
        <v>4.0599999999999996</v>
      </c>
      <c r="T37" s="130">
        <v>7</v>
      </c>
      <c r="U37" s="130">
        <v>4</v>
      </c>
      <c r="V37" s="130">
        <v>2.0499999999999998</v>
      </c>
      <c r="W37" s="130">
        <v>0</v>
      </c>
      <c r="X37" s="130">
        <v>0</v>
      </c>
      <c r="Y37" s="130">
        <v>0.22</v>
      </c>
      <c r="Z37" s="132">
        <v>40</v>
      </c>
      <c r="AA37" s="132">
        <v>0</v>
      </c>
      <c r="AB37" s="132">
        <v>0</v>
      </c>
      <c r="AC37" s="130">
        <v>0</v>
      </c>
      <c r="AD37" s="132">
        <v>42.3</v>
      </c>
      <c r="AE37" s="132">
        <v>2604.04</v>
      </c>
      <c r="AF37" s="130">
        <v>6.92</v>
      </c>
      <c r="AG37" s="133">
        <v>0</v>
      </c>
      <c r="AH37" s="130">
        <v>6.73</v>
      </c>
      <c r="AI37" s="130">
        <v>10.67</v>
      </c>
      <c r="AJ37" s="130">
        <v>14</v>
      </c>
      <c r="AK37" s="131">
        <v>182267.56800000003</v>
      </c>
      <c r="AL37" s="130">
        <v>27732.492000000002</v>
      </c>
      <c r="AM37" s="130">
        <v>36203.831999999995</v>
      </c>
      <c r="AN37" s="130">
        <v>62420.399999999994</v>
      </c>
      <c r="AO37" s="130">
        <v>35668.800000000003</v>
      </c>
      <c r="AP37" s="130">
        <v>18280.260000000002</v>
      </c>
      <c r="AQ37" s="130">
        <v>0</v>
      </c>
      <c r="AR37" s="130">
        <v>0</v>
      </c>
      <c r="AS37" s="130">
        <v>1961.7840000000001</v>
      </c>
      <c r="AU37" s="134">
        <v>26.91</v>
      </c>
      <c r="AV37" s="192">
        <v>7.81</v>
      </c>
      <c r="AW37" s="193"/>
      <c r="AX37" s="134">
        <v>8.4499999999999993</v>
      </c>
      <c r="AY37" s="134">
        <v>1.53</v>
      </c>
      <c r="AZ37" s="134">
        <v>0.18</v>
      </c>
      <c r="BA37" s="134">
        <v>0.48</v>
      </c>
      <c r="BB37" s="134">
        <v>4.93</v>
      </c>
      <c r="BC37" s="134">
        <v>2.6</v>
      </c>
      <c r="BD37" s="134">
        <v>0</v>
      </c>
      <c r="BE37" s="134">
        <v>0</v>
      </c>
      <c r="BF37" s="134">
        <v>0</v>
      </c>
      <c r="BG37" s="135">
        <v>0.93</v>
      </c>
      <c r="BH37" s="134">
        <v>30.48903</v>
      </c>
      <c r="BI37" s="192">
        <v>8.8487299999999998</v>
      </c>
      <c r="BJ37" s="193">
        <v>0</v>
      </c>
      <c r="BK37" s="134">
        <v>9.5738499999999984</v>
      </c>
      <c r="BL37" s="134">
        <v>1.73349</v>
      </c>
      <c r="BM37" s="134">
        <v>0.20393999999999998</v>
      </c>
      <c r="BN37" s="134">
        <v>0.54383999999999999</v>
      </c>
      <c r="BO37" s="134">
        <v>5.5856899999999996</v>
      </c>
      <c r="BP37" s="134">
        <v>2.9458000000000002</v>
      </c>
      <c r="BQ37" s="134">
        <v>0</v>
      </c>
      <c r="BR37" s="134">
        <v>0</v>
      </c>
      <c r="BS37" s="134">
        <v>0</v>
      </c>
      <c r="BT37" s="135">
        <v>1.05369</v>
      </c>
      <c r="BU37" s="136">
        <v>533115.24786</v>
      </c>
      <c r="BV37" s="194">
        <v>154724.26926000003</v>
      </c>
      <c r="BW37" s="194">
        <v>0</v>
      </c>
      <c r="BX37" s="136">
        <v>167403.33869999999</v>
      </c>
      <c r="BY37" s="136">
        <v>30310.900379999999</v>
      </c>
      <c r="BZ37" s="136">
        <v>3565.9882799999996</v>
      </c>
      <c r="CA37" s="136">
        <v>9509.3020799999995</v>
      </c>
      <c r="CB37" s="136">
        <v>97668.456779999993</v>
      </c>
      <c r="CC37" s="136">
        <v>51508.719600000004</v>
      </c>
      <c r="CD37" s="136">
        <v>0</v>
      </c>
      <c r="CE37" s="136">
        <v>0</v>
      </c>
      <c r="CF37" s="136">
        <v>0</v>
      </c>
      <c r="CG37" s="136">
        <v>18424.272779999999</v>
      </c>
      <c r="CH37" s="112">
        <v>1</v>
      </c>
      <c r="CJ37" s="137">
        <v>33640.11</v>
      </c>
      <c r="CK37" s="134">
        <v>464091.48000000004</v>
      </c>
      <c r="CL37" s="134">
        <v>476336.8</v>
      </c>
      <c r="CM37" s="134">
        <v>969430.15934727294</v>
      </c>
      <c r="CN37" s="138">
        <v>286602.71933803521</v>
      </c>
      <c r="CO37" s="136">
        <v>0</v>
      </c>
      <c r="CP37" s="136">
        <v>0</v>
      </c>
      <c r="CQ37" s="136">
        <v>0</v>
      </c>
      <c r="CR37" s="136">
        <v>0</v>
      </c>
      <c r="CS37" s="136">
        <v>0</v>
      </c>
      <c r="CT37" s="136">
        <v>0</v>
      </c>
      <c r="CU37" s="136">
        <v>16642.356</v>
      </c>
      <c r="CV37" s="136">
        <v>127570.03199999998</v>
      </c>
      <c r="CW37" s="136">
        <v>0</v>
      </c>
      <c r="CX37" s="136">
        <v>0</v>
      </c>
      <c r="CY37" s="136">
        <v>122547.81599999999</v>
      </c>
      <c r="CZ37" s="136">
        <v>0</v>
      </c>
      <c r="DA37" s="136">
        <v>0</v>
      </c>
      <c r="DB37" s="136">
        <v>0</v>
      </c>
      <c r="DC37" s="136">
        <v>19842.515338035217</v>
      </c>
      <c r="DD37" s="139">
        <v>341045.76910506812</v>
      </c>
      <c r="DE37" s="136">
        <v>0</v>
      </c>
      <c r="DF37" s="136">
        <v>12062.903426572451</v>
      </c>
      <c r="DG37" s="136">
        <v>0</v>
      </c>
      <c r="DH37" s="136">
        <v>15079.520851425832</v>
      </c>
      <c r="DI37" s="136">
        <v>2171.7362841672175</v>
      </c>
      <c r="DJ37" s="136">
        <v>26459.241731015336</v>
      </c>
      <c r="DK37" s="136">
        <v>13437.384203567621</v>
      </c>
      <c r="DL37" s="136">
        <v>0</v>
      </c>
      <c r="DM37" s="136">
        <v>0</v>
      </c>
      <c r="DN37" s="136">
        <v>268700.49591873097</v>
      </c>
      <c r="DO37" s="136">
        <v>3134.4866895886748</v>
      </c>
      <c r="DP37" s="136"/>
      <c r="DQ37" s="136">
        <v>96339.993987701528</v>
      </c>
      <c r="DR37" s="136">
        <v>58313.040421647005</v>
      </c>
      <c r="DS37" s="136">
        <v>8947.8707245825954</v>
      </c>
      <c r="DT37" s="136">
        <v>1397.9635737745766</v>
      </c>
      <c r="DU37" s="136">
        <v>10832.14439143114</v>
      </c>
      <c r="DV37" s="136">
        <v>16848.974876266224</v>
      </c>
      <c r="DW37" s="136"/>
      <c r="DX37" s="136">
        <v>90791.518207870977</v>
      </c>
      <c r="DY37" s="136">
        <v>79846.266753093281</v>
      </c>
      <c r="DZ37" s="136">
        <v>0</v>
      </c>
      <c r="EA37" s="139">
        <v>0</v>
      </c>
      <c r="EB37" s="136"/>
      <c r="EC37" s="136">
        <v>0</v>
      </c>
      <c r="ED37" s="113"/>
      <c r="EE37" s="138">
        <v>30906.305557593303</v>
      </c>
      <c r="EF37" s="136">
        <v>2484.2757233338857</v>
      </c>
      <c r="EG37" s="136">
        <v>27008.486687786699</v>
      </c>
      <c r="EH37" s="136">
        <v>1413.5431464727187</v>
      </c>
      <c r="EI37" s="136">
        <v>7351.6827464478429</v>
      </c>
      <c r="EJ37" s="136">
        <v>36545.903651462548</v>
      </c>
      <c r="EK37" s="136">
        <v>36545.903651462548</v>
      </c>
      <c r="EL37" s="140"/>
      <c r="EM37" s="134">
        <v>0</v>
      </c>
      <c r="EN37" s="136">
        <v>40255.79</v>
      </c>
      <c r="EO37" s="140">
        <f t="shared" si="1"/>
        <v>30.06</v>
      </c>
      <c r="EP37" s="140">
        <f t="shared" si="2"/>
        <v>8.7242140468227429</v>
      </c>
      <c r="EQ37" s="140">
        <f t="shared" si="3"/>
        <v>0</v>
      </c>
      <c r="ER37" s="140">
        <f t="shared" si="4"/>
        <v>9.4391304347826086</v>
      </c>
      <c r="ES37" s="140">
        <f t="shared" si="5"/>
        <v>1.7090969899665551</v>
      </c>
      <c r="ET37" s="140">
        <f t="shared" si="6"/>
        <v>0.20107023411371233</v>
      </c>
      <c r="EU37" s="140">
        <f t="shared" si="7"/>
        <v>0.5361872909698997</v>
      </c>
      <c r="EV37" s="140">
        <f t="shared" si="8"/>
        <v>5.5070903010033438</v>
      </c>
      <c r="EW37" s="140">
        <f t="shared" si="9"/>
        <v>2.9043478260869566</v>
      </c>
      <c r="EX37" s="140">
        <f t="shared" si="10"/>
        <v>0</v>
      </c>
      <c r="EY37" s="140">
        <f t="shared" si="11"/>
        <v>0</v>
      </c>
      <c r="EZ37" s="140">
        <f t="shared" si="12"/>
        <v>0</v>
      </c>
      <c r="FA37" s="140">
        <f t="shared" si="13"/>
        <v>1.0388628762541805</v>
      </c>
      <c r="HD37" s="112">
        <v>2</v>
      </c>
    </row>
    <row r="38" spans="1:212" ht="12" customHeight="1" x14ac:dyDescent="0.25">
      <c r="A38" s="126">
        <v>34</v>
      </c>
      <c r="B38" s="62" t="s">
        <v>210</v>
      </c>
      <c r="C38" s="62" t="s">
        <v>210</v>
      </c>
      <c r="D38" s="127">
        <v>879.9</v>
      </c>
      <c r="E38" s="141">
        <v>879.9</v>
      </c>
      <c r="F38" s="141">
        <v>0</v>
      </c>
      <c r="G38" s="141">
        <v>88.8</v>
      </c>
      <c r="H38" s="127">
        <v>0</v>
      </c>
      <c r="I38" s="127">
        <v>0</v>
      </c>
      <c r="J38" s="127">
        <v>1</v>
      </c>
      <c r="K38" s="128">
        <v>879.9</v>
      </c>
      <c r="L38" s="127"/>
      <c r="M38" s="129" t="s">
        <v>24</v>
      </c>
      <c r="N38" s="129">
        <v>9</v>
      </c>
      <c r="O38" s="129" t="s">
        <v>8</v>
      </c>
      <c r="P38" s="130">
        <v>30.06</v>
      </c>
      <c r="Q38" s="142">
        <v>20.440000000000001</v>
      </c>
      <c r="R38" s="130">
        <v>3.11</v>
      </c>
      <c r="S38" s="130">
        <v>4.0599999999999996</v>
      </c>
      <c r="T38" s="130">
        <v>7</v>
      </c>
      <c r="U38" s="130">
        <v>4</v>
      </c>
      <c r="V38" s="130">
        <v>2.0499999999999998</v>
      </c>
      <c r="W38" s="130">
        <v>0</v>
      </c>
      <c r="X38" s="130">
        <v>0</v>
      </c>
      <c r="Y38" s="130">
        <v>0.22</v>
      </c>
      <c r="Z38" s="132">
        <v>40</v>
      </c>
      <c r="AA38" s="132">
        <v>0</v>
      </c>
      <c r="AB38" s="132">
        <v>0</v>
      </c>
      <c r="AC38" s="130">
        <v>0</v>
      </c>
      <c r="AD38" s="132">
        <v>42.3</v>
      </c>
      <c r="AE38" s="132">
        <v>2604.04</v>
      </c>
      <c r="AF38" s="130">
        <v>6.92</v>
      </c>
      <c r="AG38" s="133">
        <v>0</v>
      </c>
      <c r="AH38" s="130">
        <v>6.73</v>
      </c>
      <c r="AI38" s="130">
        <v>10.67</v>
      </c>
      <c r="AJ38" s="130">
        <v>14</v>
      </c>
      <c r="AK38" s="131">
        <v>107910.93599999999</v>
      </c>
      <c r="AL38" s="130">
        <v>16418.934000000001</v>
      </c>
      <c r="AM38" s="130">
        <v>21434.363999999998</v>
      </c>
      <c r="AN38" s="130">
        <v>36955.800000000003</v>
      </c>
      <c r="AO38" s="130">
        <v>21117.599999999999</v>
      </c>
      <c r="AP38" s="130">
        <v>10822.769999999999</v>
      </c>
      <c r="AQ38" s="130">
        <v>0</v>
      </c>
      <c r="AR38" s="130">
        <v>0</v>
      </c>
      <c r="AS38" s="130">
        <v>1161.4680000000001</v>
      </c>
      <c r="AU38" s="134">
        <v>26.91</v>
      </c>
      <c r="AV38" s="192">
        <v>7.81</v>
      </c>
      <c r="AW38" s="193"/>
      <c r="AX38" s="134">
        <v>8.4499999999999993</v>
      </c>
      <c r="AY38" s="134">
        <v>1.53</v>
      </c>
      <c r="AZ38" s="134">
        <v>0.18</v>
      </c>
      <c r="BA38" s="134">
        <v>0.48</v>
      </c>
      <c r="BB38" s="134">
        <v>4.93</v>
      </c>
      <c r="BC38" s="134">
        <v>2.6</v>
      </c>
      <c r="BD38" s="134">
        <v>0</v>
      </c>
      <c r="BE38" s="134">
        <v>0</v>
      </c>
      <c r="BF38" s="134">
        <v>0</v>
      </c>
      <c r="BG38" s="135">
        <v>0.93</v>
      </c>
      <c r="BH38" s="134">
        <v>30.48903</v>
      </c>
      <c r="BI38" s="192">
        <v>8.8487299999999998</v>
      </c>
      <c r="BJ38" s="193">
        <v>0</v>
      </c>
      <c r="BK38" s="134">
        <v>9.5738499999999984</v>
      </c>
      <c r="BL38" s="134">
        <v>1.73349</v>
      </c>
      <c r="BM38" s="134">
        <v>0.20393999999999998</v>
      </c>
      <c r="BN38" s="134">
        <v>0.54383999999999999</v>
      </c>
      <c r="BO38" s="134">
        <v>5.5856899999999996</v>
      </c>
      <c r="BP38" s="134">
        <v>2.9458000000000002</v>
      </c>
      <c r="BQ38" s="134">
        <v>0</v>
      </c>
      <c r="BR38" s="134">
        <v>0</v>
      </c>
      <c r="BS38" s="134">
        <v>0</v>
      </c>
      <c r="BT38" s="135">
        <v>1.05369</v>
      </c>
      <c r="BU38" s="136">
        <v>315629.19296999997</v>
      </c>
      <c r="BV38" s="194">
        <v>91604.01327000001</v>
      </c>
      <c r="BW38" s="194">
        <v>0</v>
      </c>
      <c r="BX38" s="136">
        <v>99110.616149999987</v>
      </c>
      <c r="BY38" s="136">
        <v>17945.47251</v>
      </c>
      <c r="BZ38" s="136">
        <v>2111.2320599999994</v>
      </c>
      <c r="CA38" s="136">
        <v>5629.9521599999998</v>
      </c>
      <c r="CB38" s="136">
        <v>57824.300309999991</v>
      </c>
      <c r="CC38" s="136">
        <v>30495.574199999999</v>
      </c>
      <c r="CD38" s="136">
        <v>0</v>
      </c>
      <c r="CE38" s="136">
        <v>0</v>
      </c>
      <c r="CF38" s="136">
        <v>0</v>
      </c>
      <c r="CG38" s="136">
        <v>10908.032309999999</v>
      </c>
      <c r="CH38" s="112">
        <v>1</v>
      </c>
      <c r="CJ38" s="137">
        <v>22470.080000000002</v>
      </c>
      <c r="CK38" s="134">
        <v>295224.28999999998</v>
      </c>
      <c r="CL38" s="134">
        <v>291096.42</v>
      </c>
      <c r="CM38" s="134">
        <v>452577.57278271118</v>
      </c>
      <c r="CN38" s="138">
        <v>56229.718321852495</v>
      </c>
      <c r="CO38" s="136">
        <v>0</v>
      </c>
      <c r="CP38" s="136">
        <v>0</v>
      </c>
      <c r="CQ38" s="136">
        <v>0</v>
      </c>
      <c r="CR38" s="136">
        <v>0</v>
      </c>
      <c r="CS38" s="136">
        <v>0</v>
      </c>
      <c r="CT38" s="136">
        <v>0</v>
      </c>
      <c r="CU38" s="136">
        <v>0</v>
      </c>
      <c r="CV38" s="136">
        <v>44482.02</v>
      </c>
      <c r="CW38" s="136">
        <v>0</v>
      </c>
      <c r="CX38" s="136">
        <v>0</v>
      </c>
      <c r="CY38" s="136">
        <v>0</v>
      </c>
      <c r="CZ38" s="136">
        <v>0</v>
      </c>
      <c r="DA38" s="136">
        <v>0</v>
      </c>
      <c r="DB38" s="136">
        <v>0</v>
      </c>
      <c r="DC38" s="136">
        <v>11747.6983218525</v>
      </c>
      <c r="DD38" s="139">
        <v>201915.06677132918</v>
      </c>
      <c r="DE38" s="136">
        <v>0</v>
      </c>
      <c r="DF38" s="136">
        <v>7141.8037444765851</v>
      </c>
      <c r="DG38" s="136">
        <v>0</v>
      </c>
      <c r="DH38" s="136">
        <v>8927.7825307291023</v>
      </c>
      <c r="DI38" s="136">
        <v>1285.7695844696102</v>
      </c>
      <c r="DJ38" s="136">
        <v>15665.110213376662</v>
      </c>
      <c r="DK38" s="136">
        <v>7955.5607325522469</v>
      </c>
      <c r="DL38" s="136">
        <v>0</v>
      </c>
      <c r="DM38" s="136">
        <v>0</v>
      </c>
      <c r="DN38" s="136">
        <v>159083.27705483203</v>
      </c>
      <c r="DO38" s="136">
        <v>1855.7629108929318</v>
      </c>
      <c r="DP38" s="136"/>
      <c r="DQ38" s="136">
        <v>57037.788123925842</v>
      </c>
      <c r="DR38" s="136">
        <v>34524.050778500343</v>
      </c>
      <c r="DS38" s="136">
        <v>5297.5585052888082</v>
      </c>
      <c r="DT38" s="136">
        <v>827.65990348825869</v>
      </c>
      <c r="DU38" s="136">
        <v>6413.1367581888444</v>
      </c>
      <c r="DV38" s="136">
        <v>9975.3821784595966</v>
      </c>
      <c r="DW38" s="136"/>
      <c r="DX38" s="136">
        <v>53752.830622463793</v>
      </c>
      <c r="DY38" s="136">
        <v>47272.729185874567</v>
      </c>
      <c r="DZ38" s="136">
        <v>0</v>
      </c>
      <c r="EA38" s="139">
        <v>0</v>
      </c>
      <c r="EB38" s="136"/>
      <c r="EC38" s="136">
        <v>0</v>
      </c>
      <c r="ED38" s="113"/>
      <c r="EE38" s="138">
        <v>18297.980258462085</v>
      </c>
      <c r="EF38" s="136">
        <v>1470.8075689419234</v>
      </c>
      <c r="EG38" s="136">
        <v>15990.288949390068</v>
      </c>
      <c r="EH38" s="136">
        <v>836.88374013009366</v>
      </c>
      <c r="EI38" s="136">
        <v>4352.5404714032147</v>
      </c>
      <c r="EJ38" s="136">
        <v>13718.91902740001</v>
      </c>
      <c r="EK38" s="136">
        <v>13718.91902740001</v>
      </c>
      <c r="EL38" s="140"/>
      <c r="EM38" s="134">
        <v>0</v>
      </c>
      <c r="EN38" s="136">
        <v>26741.329999999998</v>
      </c>
      <c r="EO38" s="140">
        <f t="shared" si="1"/>
        <v>30.06</v>
      </c>
      <c r="EP38" s="140">
        <f t="shared" si="2"/>
        <v>8.7242140468227429</v>
      </c>
      <c r="EQ38" s="140">
        <f t="shared" si="3"/>
        <v>0</v>
      </c>
      <c r="ER38" s="140">
        <f t="shared" si="4"/>
        <v>9.4391304347826086</v>
      </c>
      <c r="ES38" s="140">
        <f t="shared" si="5"/>
        <v>1.7090969899665551</v>
      </c>
      <c r="ET38" s="140">
        <f t="shared" si="6"/>
        <v>0.20107023411371233</v>
      </c>
      <c r="EU38" s="140">
        <f t="shared" si="7"/>
        <v>0.5361872909698997</v>
      </c>
      <c r="EV38" s="140">
        <f t="shared" si="8"/>
        <v>5.5070903010033438</v>
      </c>
      <c r="EW38" s="140">
        <f t="shared" si="9"/>
        <v>2.9043478260869566</v>
      </c>
      <c r="EX38" s="140">
        <f t="shared" si="10"/>
        <v>0</v>
      </c>
      <c r="EY38" s="140">
        <f t="shared" si="11"/>
        <v>0</v>
      </c>
      <c r="EZ38" s="140">
        <f t="shared" si="12"/>
        <v>0</v>
      </c>
      <c r="FA38" s="140">
        <f t="shared" si="13"/>
        <v>1.0388628762541805</v>
      </c>
      <c r="HD38" s="112">
        <v>2</v>
      </c>
    </row>
    <row r="39" spans="1:212" ht="12" customHeight="1" x14ac:dyDescent="0.25">
      <c r="A39" s="126">
        <v>35</v>
      </c>
      <c r="B39" s="62" t="s">
        <v>209</v>
      </c>
      <c r="C39" s="62" t="s">
        <v>209</v>
      </c>
      <c r="D39" s="127">
        <v>886.63</v>
      </c>
      <c r="E39" s="141">
        <v>886.63</v>
      </c>
      <c r="F39" s="141">
        <v>0</v>
      </c>
      <c r="G39" s="141">
        <v>89.5</v>
      </c>
      <c r="H39" s="127">
        <v>0</v>
      </c>
      <c r="I39" s="127">
        <v>0</v>
      </c>
      <c r="J39" s="127">
        <v>1</v>
      </c>
      <c r="K39" s="128">
        <v>886.63</v>
      </c>
      <c r="L39" s="127"/>
      <c r="M39" s="129" t="s">
        <v>24</v>
      </c>
      <c r="N39" s="129">
        <v>9</v>
      </c>
      <c r="O39" s="129" t="s">
        <v>8</v>
      </c>
      <c r="P39" s="130">
        <v>30.06</v>
      </c>
      <c r="Q39" s="142">
        <v>20.440000000000001</v>
      </c>
      <c r="R39" s="130">
        <v>3.11</v>
      </c>
      <c r="S39" s="130">
        <v>4.0599999999999996</v>
      </c>
      <c r="T39" s="130">
        <v>7</v>
      </c>
      <c r="U39" s="130">
        <v>4</v>
      </c>
      <c r="V39" s="130">
        <v>2.0499999999999998</v>
      </c>
      <c r="W39" s="130">
        <v>0</v>
      </c>
      <c r="X39" s="130">
        <v>0</v>
      </c>
      <c r="Y39" s="130">
        <v>0.22</v>
      </c>
      <c r="Z39" s="132">
        <v>40</v>
      </c>
      <c r="AA39" s="132">
        <v>0</v>
      </c>
      <c r="AB39" s="132">
        <v>0</v>
      </c>
      <c r="AC39" s="130">
        <v>0</v>
      </c>
      <c r="AD39" s="132">
        <v>42.3</v>
      </c>
      <c r="AE39" s="132">
        <v>2604.04</v>
      </c>
      <c r="AF39" s="130">
        <v>6.92</v>
      </c>
      <c r="AG39" s="133">
        <v>0</v>
      </c>
      <c r="AH39" s="130">
        <v>6.73</v>
      </c>
      <c r="AI39" s="130">
        <v>10.67</v>
      </c>
      <c r="AJ39" s="130">
        <v>14</v>
      </c>
      <c r="AK39" s="131">
        <v>108736.30320000002</v>
      </c>
      <c r="AL39" s="130">
        <v>16544.515800000001</v>
      </c>
      <c r="AM39" s="130">
        <v>21598.306799999998</v>
      </c>
      <c r="AN39" s="130">
        <v>37238.46</v>
      </c>
      <c r="AO39" s="130">
        <v>21279.119999999999</v>
      </c>
      <c r="AP39" s="130">
        <v>10905.548999999999</v>
      </c>
      <c r="AQ39" s="130">
        <v>0</v>
      </c>
      <c r="AR39" s="130">
        <v>0</v>
      </c>
      <c r="AS39" s="130">
        <v>1170.3516</v>
      </c>
      <c r="AU39" s="134">
        <v>26.91</v>
      </c>
      <c r="AV39" s="192">
        <v>7.81</v>
      </c>
      <c r="AW39" s="193"/>
      <c r="AX39" s="134">
        <v>8.4499999999999993</v>
      </c>
      <c r="AY39" s="134">
        <v>1.53</v>
      </c>
      <c r="AZ39" s="134">
        <v>0.18</v>
      </c>
      <c r="BA39" s="134">
        <v>0.48</v>
      </c>
      <c r="BB39" s="134">
        <v>4.93</v>
      </c>
      <c r="BC39" s="134">
        <v>2.6</v>
      </c>
      <c r="BD39" s="134">
        <v>0</v>
      </c>
      <c r="BE39" s="134">
        <v>0</v>
      </c>
      <c r="BF39" s="134">
        <v>0</v>
      </c>
      <c r="BG39" s="135">
        <v>0.93</v>
      </c>
      <c r="BH39" s="134">
        <v>30.48903</v>
      </c>
      <c r="BI39" s="192">
        <v>8.8487299999999998</v>
      </c>
      <c r="BJ39" s="193">
        <v>0</v>
      </c>
      <c r="BK39" s="134">
        <v>9.5738499999999984</v>
      </c>
      <c r="BL39" s="134">
        <v>1.73349</v>
      </c>
      <c r="BM39" s="134">
        <v>0.20393999999999998</v>
      </c>
      <c r="BN39" s="134">
        <v>0.54383999999999999</v>
      </c>
      <c r="BO39" s="134">
        <v>5.5856899999999996</v>
      </c>
      <c r="BP39" s="134">
        <v>2.9458000000000002</v>
      </c>
      <c r="BQ39" s="134">
        <v>0</v>
      </c>
      <c r="BR39" s="134">
        <v>0</v>
      </c>
      <c r="BS39" s="134">
        <v>0</v>
      </c>
      <c r="BT39" s="135">
        <v>1.05369</v>
      </c>
      <c r="BU39" s="136">
        <v>318043.31328900007</v>
      </c>
      <c r="BV39" s="194">
        <v>92304.65539900001</v>
      </c>
      <c r="BW39" s="194">
        <v>0</v>
      </c>
      <c r="BX39" s="136">
        <v>99868.673254999987</v>
      </c>
      <c r="BY39" s="136">
        <v>18082.730187000001</v>
      </c>
      <c r="BZ39" s="136">
        <v>2127.3800219999994</v>
      </c>
      <c r="CA39" s="136">
        <v>5673.0133919999998</v>
      </c>
      <c r="CB39" s="136">
        <v>58266.575046999998</v>
      </c>
      <c r="CC39" s="136">
        <v>30728.822540000001</v>
      </c>
      <c r="CD39" s="136">
        <v>0</v>
      </c>
      <c r="CE39" s="136">
        <v>0</v>
      </c>
      <c r="CF39" s="136">
        <v>0</v>
      </c>
      <c r="CG39" s="136">
        <v>10991.463446999998</v>
      </c>
      <c r="CH39" s="112">
        <v>1</v>
      </c>
      <c r="CJ39" s="137">
        <v>65197.38</v>
      </c>
      <c r="CK39" s="134">
        <v>297481.9200000001</v>
      </c>
      <c r="CL39" s="134">
        <v>289228.06000000006</v>
      </c>
      <c r="CM39" s="134">
        <v>1176622.5676415598</v>
      </c>
      <c r="CN39" s="138">
        <v>776166.89572531439</v>
      </c>
      <c r="CO39" s="136">
        <v>0</v>
      </c>
      <c r="CP39" s="136">
        <v>0</v>
      </c>
      <c r="CQ39" s="136">
        <v>0</v>
      </c>
      <c r="CR39" s="136">
        <v>0</v>
      </c>
      <c r="CS39" s="136">
        <v>0</v>
      </c>
      <c r="CT39" s="136">
        <v>0</v>
      </c>
      <c r="CU39" s="136">
        <v>0</v>
      </c>
      <c r="CV39" s="136">
        <v>50904.684000000001</v>
      </c>
      <c r="CW39" s="136">
        <v>0</v>
      </c>
      <c r="CX39" s="136">
        <v>0</v>
      </c>
      <c r="CY39" s="136">
        <v>0</v>
      </c>
      <c r="CZ39" s="136">
        <v>713424.66</v>
      </c>
      <c r="DA39" s="136">
        <v>0</v>
      </c>
      <c r="DB39" s="136">
        <v>0</v>
      </c>
      <c r="DC39" s="136">
        <v>11837.551725314333</v>
      </c>
      <c r="DD39" s="139">
        <v>203470.93001956693</v>
      </c>
      <c r="DE39" s="136">
        <v>0</v>
      </c>
      <c r="DF39" s="136">
        <v>7207.9249081925682</v>
      </c>
      <c r="DG39" s="136">
        <v>0</v>
      </c>
      <c r="DH39" s="136">
        <v>8996.0675363340652</v>
      </c>
      <c r="DI39" s="136">
        <v>1295.6039171250034</v>
      </c>
      <c r="DJ39" s="136">
        <v>15784.926319452381</v>
      </c>
      <c r="DK39" s="136">
        <v>8016.4096059811327</v>
      </c>
      <c r="DL39" s="136">
        <v>0</v>
      </c>
      <c r="DM39" s="136">
        <v>0</v>
      </c>
      <c r="DN39" s="136">
        <v>160300.04084001103</v>
      </c>
      <c r="DO39" s="136">
        <v>1869.9568924707353</v>
      </c>
      <c r="DP39" s="136"/>
      <c r="DQ39" s="136">
        <v>57474.047146626181</v>
      </c>
      <c r="DR39" s="136">
        <v>34788.111310082691</v>
      </c>
      <c r="DS39" s="136">
        <v>5338.0773923675588</v>
      </c>
      <c r="DT39" s="136">
        <v>833.99034007250236</v>
      </c>
      <c r="DU39" s="136">
        <v>6462.1882531116889</v>
      </c>
      <c r="DV39" s="136">
        <v>10051.679850991739</v>
      </c>
      <c r="DW39" s="136"/>
      <c r="DX39" s="136">
        <v>54163.964330941097</v>
      </c>
      <c r="DY39" s="136">
        <v>47634.299213628787</v>
      </c>
      <c r="DZ39" s="136">
        <v>0</v>
      </c>
      <c r="EA39" s="139">
        <v>0</v>
      </c>
      <c r="EB39" s="136"/>
      <c r="EC39" s="136">
        <v>0</v>
      </c>
      <c r="ED39" s="113"/>
      <c r="EE39" s="138">
        <v>18437.934124969019</v>
      </c>
      <c r="EF39" s="136">
        <v>1482.0571824650272</v>
      </c>
      <c r="EG39" s="136">
        <v>16112.59221638563</v>
      </c>
      <c r="EH39" s="136">
        <v>843.28472611835991</v>
      </c>
      <c r="EI39" s="136">
        <v>4385.831296920368</v>
      </c>
      <c r="EJ39" s="136">
        <v>14888.665783593218</v>
      </c>
      <c r="EK39" s="136">
        <v>14888.665783593218</v>
      </c>
      <c r="EL39" s="140"/>
      <c r="EM39" s="134">
        <v>0</v>
      </c>
      <c r="EN39" s="136">
        <v>73508.92</v>
      </c>
      <c r="EO39" s="140">
        <f t="shared" si="1"/>
        <v>30.06</v>
      </c>
      <c r="EP39" s="140">
        <f t="shared" si="2"/>
        <v>8.7242140468227429</v>
      </c>
      <c r="EQ39" s="140">
        <f t="shared" si="3"/>
        <v>0</v>
      </c>
      <c r="ER39" s="140">
        <f t="shared" si="4"/>
        <v>9.4391304347826086</v>
      </c>
      <c r="ES39" s="140">
        <f t="shared" si="5"/>
        <v>1.7090969899665551</v>
      </c>
      <c r="ET39" s="140">
        <f t="shared" si="6"/>
        <v>0.20107023411371233</v>
      </c>
      <c r="EU39" s="140">
        <f t="shared" si="7"/>
        <v>0.5361872909698997</v>
      </c>
      <c r="EV39" s="140">
        <f t="shared" si="8"/>
        <v>5.5070903010033438</v>
      </c>
      <c r="EW39" s="140">
        <f t="shared" si="9"/>
        <v>2.9043478260869566</v>
      </c>
      <c r="EX39" s="140">
        <f t="shared" si="10"/>
        <v>0</v>
      </c>
      <c r="EY39" s="140">
        <f t="shared" si="11"/>
        <v>0</v>
      </c>
      <c r="EZ39" s="140">
        <f t="shared" si="12"/>
        <v>0</v>
      </c>
      <c r="FA39" s="140">
        <f t="shared" si="13"/>
        <v>1.0388628762541805</v>
      </c>
      <c r="HD39" s="112">
        <v>2</v>
      </c>
    </row>
    <row r="40" spans="1:212" ht="12" customHeight="1" x14ac:dyDescent="0.25">
      <c r="A40" s="126">
        <v>36</v>
      </c>
      <c r="B40" s="62" t="s">
        <v>208</v>
      </c>
      <c r="C40" s="62" t="s">
        <v>208</v>
      </c>
      <c r="D40" s="127">
        <v>885.3</v>
      </c>
      <c r="E40" s="141">
        <v>885.3</v>
      </c>
      <c r="F40" s="141">
        <v>0</v>
      </c>
      <c r="G40" s="141">
        <v>88.8</v>
      </c>
      <c r="H40" s="127">
        <v>0</v>
      </c>
      <c r="I40" s="127">
        <v>0</v>
      </c>
      <c r="J40" s="127">
        <v>1</v>
      </c>
      <c r="K40" s="128">
        <v>885.3</v>
      </c>
      <c r="L40" s="127"/>
      <c r="M40" s="129" t="s">
        <v>24</v>
      </c>
      <c r="N40" s="129">
        <v>9</v>
      </c>
      <c r="O40" s="129" t="s">
        <v>8</v>
      </c>
      <c r="P40" s="130">
        <v>30.06</v>
      </c>
      <c r="Q40" s="142">
        <v>20.440000000000001</v>
      </c>
      <c r="R40" s="130">
        <v>3.11</v>
      </c>
      <c r="S40" s="130">
        <v>4.0599999999999996</v>
      </c>
      <c r="T40" s="130">
        <v>7</v>
      </c>
      <c r="U40" s="130">
        <v>4</v>
      </c>
      <c r="V40" s="130">
        <v>2.0499999999999998</v>
      </c>
      <c r="W40" s="130">
        <v>0</v>
      </c>
      <c r="X40" s="130">
        <v>0</v>
      </c>
      <c r="Y40" s="130">
        <v>0.22</v>
      </c>
      <c r="Z40" s="132">
        <v>40</v>
      </c>
      <c r="AA40" s="132">
        <v>0</v>
      </c>
      <c r="AB40" s="132">
        <v>0</v>
      </c>
      <c r="AC40" s="130">
        <v>0</v>
      </c>
      <c r="AD40" s="132">
        <v>42.3</v>
      </c>
      <c r="AE40" s="132">
        <v>2604.04</v>
      </c>
      <c r="AF40" s="130">
        <v>6.92</v>
      </c>
      <c r="AG40" s="133">
        <v>0</v>
      </c>
      <c r="AH40" s="130">
        <v>6.73</v>
      </c>
      <c r="AI40" s="130">
        <v>10.67</v>
      </c>
      <c r="AJ40" s="130">
        <v>14</v>
      </c>
      <c r="AK40" s="131">
        <v>108573.192</v>
      </c>
      <c r="AL40" s="130">
        <v>16519.698</v>
      </c>
      <c r="AM40" s="130">
        <v>21565.907999999996</v>
      </c>
      <c r="AN40" s="130">
        <v>37182.6</v>
      </c>
      <c r="AO40" s="130">
        <v>21247.199999999997</v>
      </c>
      <c r="AP40" s="130">
        <v>10889.189999999999</v>
      </c>
      <c r="AQ40" s="130">
        <v>0</v>
      </c>
      <c r="AR40" s="130">
        <v>0</v>
      </c>
      <c r="AS40" s="130">
        <v>1168.596</v>
      </c>
      <c r="AU40" s="134">
        <v>26.91</v>
      </c>
      <c r="AV40" s="192">
        <v>7.81</v>
      </c>
      <c r="AW40" s="193"/>
      <c r="AX40" s="134">
        <v>8.4499999999999993</v>
      </c>
      <c r="AY40" s="134">
        <v>1.53</v>
      </c>
      <c r="AZ40" s="134">
        <v>0.18</v>
      </c>
      <c r="BA40" s="134">
        <v>0.48</v>
      </c>
      <c r="BB40" s="134">
        <v>4.93</v>
      </c>
      <c r="BC40" s="134">
        <v>2.6</v>
      </c>
      <c r="BD40" s="134">
        <v>0</v>
      </c>
      <c r="BE40" s="134">
        <v>0</v>
      </c>
      <c r="BF40" s="134">
        <v>0</v>
      </c>
      <c r="BG40" s="135">
        <v>0.93</v>
      </c>
      <c r="BH40" s="134">
        <v>30.48903</v>
      </c>
      <c r="BI40" s="192">
        <v>8.8487299999999998</v>
      </c>
      <c r="BJ40" s="193">
        <v>0</v>
      </c>
      <c r="BK40" s="134">
        <v>9.5738499999999984</v>
      </c>
      <c r="BL40" s="134">
        <v>1.73349</v>
      </c>
      <c r="BM40" s="134">
        <v>0.20393999999999998</v>
      </c>
      <c r="BN40" s="134">
        <v>0.54383999999999999</v>
      </c>
      <c r="BO40" s="134">
        <v>5.5856899999999996</v>
      </c>
      <c r="BP40" s="134">
        <v>2.9458000000000002</v>
      </c>
      <c r="BQ40" s="134">
        <v>0</v>
      </c>
      <c r="BR40" s="134">
        <v>0</v>
      </c>
      <c r="BS40" s="134">
        <v>0</v>
      </c>
      <c r="BT40" s="135">
        <v>1.05369</v>
      </c>
      <c r="BU40" s="136">
        <v>317566.22858999996</v>
      </c>
      <c r="BV40" s="194">
        <v>92166.192689999996</v>
      </c>
      <c r="BW40" s="194">
        <v>0</v>
      </c>
      <c r="BX40" s="136">
        <v>99718.864049999989</v>
      </c>
      <c r="BY40" s="136">
        <v>18055.60497</v>
      </c>
      <c r="BZ40" s="136">
        <v>2124.1888199999994</v>
      </c>
      <c r="CA40" s="136">
        <v>5664.5035199999993</v>
      </c>
      <c r="CB40" s="136">
        <v>58179.171569999991</v>
      </c>
      <c r="CC40" s="136">
        <v>30682.7274</v>
      </c>
      <c r="CD40" s="136">
        <v>0</v>
      </c>
      <c r="CE40" s="136">
        <v>0</v>
      </c>
      <c r="CF40" s="136">
        <v>0</v>
      </c>
      <c r="CG40" s="136">
        <v>10974.975569999999</v>
      </c>
      <c r="CH40" s="112">
        <v>1</v>
      </c>
      <c r="CJ40" s="137">
        <v>24993.919999999998</v>
      </c>
      <c r="CK40" s="134">
        <v>296700.48</v>
      </c>
      <c r="CL40" s="134">
        <v>273886.44999999995</v>
      </c>
      <c r="CM40" s="134">
        <v>410707.51135280624</v>
      </c>
      <c r="CN40" s="138">
        <v>11819.794663411771</v>
      </c>
      <c r="CO40" s="136">
        <v>0</v>
      </c>
      <c r="CP40" s="136">
        <v>0</v>
      </c>
      <c r="CQ40" s="136">
        <v>0</v>
      </c>
      <c r="CR40" s="136">
        <v>0</v>
      </c>
      <c r="CS40" s="136">
        <v>0</v>
      </c>
      <c r="CT40" s="136">
        <v>0</v>
      </c>
      <c r="CU40" s="136">
        <v>0</v>
      </c>
      <c r="CV40" s="136">
        <v>0</v>
      </c>
      <c r="CW40" s="136">
        <v>0</v>
      </c>
      <c r="CX40" s="136">
        <v>0</v>
      </c>
      <c r="CY40" s="136">
        <v>0</v>
      </c>
      <c r="CZ40" s="136">
        <v>0</v>
      </c>
      <c r="DA40" s="136">
        <v>0</v>
      </c>
      <c r="DB40" s="136">
        <v>0</v>
      </c>
      <c r="DC40" s="136">
        <v>11819.794663411771</v>
      </c>
      <c r="DD40" s="139">
        <v>203154.23185891315</v>
      </c>
      <c r="DE40" s="136">
        <v>0</v>
      </c>
      <c r="DF40" s="136">
        <v>7185.63342991831</v>
      </c>
      <c r="DG40" s="136">
        <v>0</v>
      </c>
      <c r="DH40" s="136">
        <v>8982.5728769797406</v>
      </c>
      <c r="DI40" s="136">
        <v>1293.6604308795841</v>
      </c>
      <c r="DJ40" s="136">
        <v>15761.247950792544</v>
      </c>
      <c r="DK40" s="136">
        <v>8004.3844942931064</v>
      </c>
      <c r="DL40" s="136">
        <v>0</v>
      </c>
      <c r="DM40" s="136">
        <v>0</v>
      </c>
      <c r="DN40" s="136">
        <v>160059.58083491621</v>
      </c>
      <c r="DO40" s="136">
        <v>1867.1518411336658</v>
      </c>
      <c r="DP40" s="136"/>
      <c r="DQ40" s="136">
        <v>57387.832510639339</v>
      </c>
      <c r="DR40" s="136">
        <v>34735.926985119164</v>
      </c>
      <c r="DS40" s="136">
        <v>5330.0699451439723</v>
      </c>
      <c r="DT40" s="136">
        <v>832.73930282777064</v>
      </c>
      <c r="DU40" s="136">
        <v>6452.494569865421</v>
      </c>
      <c r="DV40" s="136">
        <v>10036.601707683012</v>
      </c>
      <c r="DW40" s="136"/>
      <c r="DX40" s="136">
        <v>54082.715024510959</v>
      </c>
      <c r="DY40" s="136">
        <v>47562.844809926988</v>
      </c>
      <c r="DZ40" s="136">
        <v>0</v>
      </c>
      <c r="EA40" s="139">
        <v>0</v>
      </c>
      <c r="EB40" s="136"/>
      <c r="EC40" s="136">
        <v>0</v>
      </c>
      <c r="ED40" s="113"/>
      <c r="EE40" s="138">
        <v>18410.276080027827</v>
      </c>
      <c r="EF40" s="136">
        <v>1479.8340047554093</v>
      </c>
      <c r="EG40" s="136">
        <v>16088.422328554412</v>
      </c>
      <c r="EH40" s="136">
        <v>842.01974671800428</v>
      </c>
      <c r="EI40" s="136">
        <v>4379.2522779102919</v>
      </c>
      <c r="EJ40" s="136">
        <v>13910.564127465881</v>
      </c>
      <c r="EK40" s="136">
        <v>13910.564127465881</v>
      </c>
      <c r="EL40" s="140"/>
      <c r="EM40" s="134">
        <v>0</v>
      </c>
      <c r="EN40" s="136">
        <v>47807.95</v>
      </c>
      <c r="EO40" s="140">
        <f t="shared" si="1"/>
        <v>30.06</v>
      </c>
      <c r="EP40" s="140">
        <f t="shared" si="2"/>
        <v>8.7242140468227429</v>
      </c>
      <c r="EQ40" s="140">
        <f t="shared" si="3"/>
        <v>0</v>
      </c>
      <c r="ER40" s="140">
        <f t="shared" si="4"/>
        <v>9.4391304347826086</v>
      </c>
      <c r="ES40" s="140">
        <f t="shared" si="5"/>
        <v>1.7090969899665551</v>
      </c>
      <c r="ET40" s="140">
        <f t="shared" si="6"/>
        <v>0.20107023411371233</v>
      </c>
      <c r="EU40" s="140">
        <f t="shared" si="7"/>
        <v>0.5361872909698997</v>
      </c>
      <c r="EV40" s="140">
        <f t="shared" si="8"/>
        <v>5.5070903010033438</v>
      </c>
      <c r="EW40" s="140">
        <f t="shared" si="9"/>
        <v>2.9043478260869566</v>
      </c>
      <c r="EX40" s="140">
        <f t="shared" si="10"/>
        <v>0</v>
      </c>
      <c r="EY40" s="140">
        <f t="shared" si="11"/>
        <v>0</v>
      </c>
      <c r="EZ40" s="140">
        <f t="shared" si="12"/>
        <v>0</v>
      </c>
      <c r="FA40" s="140">
        <f t="shared" si="13"/>
        <v>1.0388628762541805</v>
      </c>
      <c r="HD40" s="112">
        <v>2</v>
      </c>
    </row>
    <row r="41" spans="1:212" ht="12" customHeight="1" x14ac:dyDescent="0.25">
      <c r="A41" s="126">
        <v>37</v>
      </c>
      <c r="B41" s="62" t="s">
        <v>207</v>
      </c>
      <c r="C41" s="62" t="s">
        <v>207</v>
      </c>
      <c r="D41" s="127">
        <v>1380.65</v>
      </c>
      <c r="E41" s="141">
        <v>1380.65</v>
      </c>
      <c r="F41" s="141">
        <v>0</v>
      </c>
      <c r="G41" s="141">
        <v>142.19999999999999</v>
      </c>
      <c r="H41" s="127">
        <v>0</v>
      </c>
      <c r="I41" s="127">
        <v>0</v>
      </c>
      <c r="J41" s="127">
        <v>1</v>
      </c>
      <c r="K41" s="128">
        <v>1380.65</v>
      </c>
      <c r="L41" s="127"/>
      <c r="M41" s="129" t="s">
        <v>24</v>
      </c>
      <c r="N41" s="129">
        <v>9</v>
      </c>
      <c r="O41" s="129" t="s">
        <v>8</v>
      </c>
      <c r="P41" s="130">
        <v>30.06</v>
      </c>
      <c r="Q41" s="142">
        <v>20.440000000000001</v>
      </c>
      <c r="R41" s="130">
        <v>3.11</v>
      </c>
      <c r="S41" s="130">
        <v>4.0599999999999996</v>
      </c>
      <c r="T41" s="130">
        <v>7</v>
      </c>
      <c r="U41" s="130">
        <v>4</v>
      </c>
      <c r="V41" s="130">
        <v>2.0499999999999998</v>
      </c>
      <c r="W41" s="130">
        <v>0</v>
      </c>
      <c r="X41" s="130">
        <v>0</v>
      </c>
      <c r="Y41" s="130">
        <v>0.22</v>
      </c>
      <c r="Z41" s="132">
        <v>40</v>
      </c>
      <c r="AA41" s="132">
        <v>0</v>
      </c>
      <c r="AB41" s="132">
        <v>0</v>
      </c>
      <c r="AC41" s="130">
        <v>0</v>
      </c>
      <c r="AD41" s="132">
        <v>42.3</v>
      </c>
      <c r="AE41" s="132">
        <v>2604.04</v>
      </c>
      <c r="AF41" s="130">
        <v>6.92</v>
      </c>
      <c r="AG41" s="133">
        <v>0</v>
      </c>
      <c r="AH41" s="130">
        <v>6.73</v>
      </c>
      <c r="AI41" s="130">
        <v>10.67</v>
      </c>
      <c r="AJ41" s="130">
        <v>14</v>
      </c>
      <c r="AK41" s="131">
        <v>169322.91600000003</v>
      </c>
      <c r="AL41" s="130">
        <v>25762.929</v>
      </c>
      <c r="AM41" s="130">
        <v>33632.633999999998</v>
      </c>
      <c r="AN41" s="130">
        <v>57987.3</v>
      </c>
      <c r="AO41" s="130">
        <v>33135.600000000006</v>
      </c>
      <c r="AP41" s="130">
        <v>16981.994999999999</v>
      </c>
      <c r="AQ41" s="130">
        <v>0</v>
      </c>
      <c r="AR41" s="130">
        <v>0</v>
      </c>
      <c r="AS41" s="130">
        <v>1822.4580000000001</v>
      </c>
      <c r="AU41" s="134">
        <v>26.91</v>
      </c>
      <c r="AV41" s="192">
        <v>7.81</v>
      </c>
      <c r="AW41" s="193"/>
      <c r="AX41" s="134">
        <v>8.4499999999999993</v>
      </c>
      <c r="AY41" s="134">
        <v>1.53</v>
      </c>
      <c r="AZ41" s="134">
        <v>0.18</v>
      </c>
      <c r="BA41" s="134">
        <v>0.48</v>
      </c>
      <c r="BB41" s="134">
        <v>4.93</v>
      </c>
      <c r="BC41" s="134">
        <v>2.6</v>
      </c>
      <c r="BD41" s="134">
        <v>0</v>
      </c>
      <c r="BE41" s="134">
        <v>0</v>
      </c>
      <c r="BF41" s="134">
        <v>0</v>
      </c>
      <c r="BG41" s="135">
        <v>0.93</v>
      </c>
      <c r="BH41" s="134">
        <v>30.48903</v>
      </c>
      <c r="BI41" s="192">
        <v>8.8487299999999998</v>
      </c>
      <c r="BJ41" s="193">
        <v>0</v>
      </c>
      <c r="BK41" s="134">
        <v>9.5738499999999984</v>
      </c>
      <c r="BL41" s="134">
        <v>1.73349</v>
      </c>
      <c r="BM41" s="134">
        <v>0.20393999999999998</v>
      </c>
      <c r="BN41" s="134">
        <v>0.54383999999999999</v>
      </c>
      <c r="BO41" s="134">
        <v>5.5856899999999996</v>
      </c>
      <c r="BP41" s="134">
        <v>2.9458000000000002</v>
      </c>
      <c r="BQ41" s="134">
        <v>0</v>
      </c>
      <c r="BR41" s="134">
        <v>0</v>
      </c>
      <c r="BS41" s="134">
        <v>0</v>
      </c>
      <c r="BT41" s="135">
        <v>1.05369</v>
      </c>
      <c r="BU41" s="136">
        <v>495253.37569500005</v>
      </c>
      <c r="BV41" s="194">
        <v>143735.74374500001</v>
      </c>
      <c r="BW41" s="194">
        <v>0</v>
      </c>
      <c r="BX41" s="136">
        <v>155514.34502499999</v>
      </c>
      <c r="BY41" s="136">
        <v>28158.218685</v>
      </c>
      <c r="BZ41" s="136">
        <v>3312.7316099999994</v>
      </c>
      <c r="CA41" s="136">
        <v>8833.9509600000001</v>
      </c>
      <c r="CB41" s="136">
        <v>90732.037985000003</v>
      </c>
      <c r="CC41" s="136">
        <v>47850.567700000007</v>
      </c>
      <c r="CD41" s="136">
        <v>0</v>
      </c>
      <c r="CE41" s="136">
        <v>0</v>
      </c>
      <c r="CF41" s="136">
        <v>0</v>
      </c>
      <c r="CG41" s="136">
        <v>17115.779985000001</v>
      </c>
      <c r="CH41" s="112">
        <v>1</v>
      </c>
      <c r="CJ41" s="137">
        <v>100951.26</v>
      </c>
      <c r="CK41" s="134">
        <v>467966.63999999996</v>
      </c>
      <c r="CL41" s="134">
        <v>459618.17000000004</v>
      </c>
      <c r="CM41" s="134">
        <v>1664287.7394891214</v>
      </c>
      <c r="CN41" s="138">
        <v>1028906.0428840386</v>
      </c>
      <c r="CO41" s="136">
        <v>0</v>
      </c>
      <c r="CP41" s="136">
        <v>0</v>
      </c>
      <c r="CQ41" s="136">
        <v>0</v>
      </c>
      <c r="CR41" s="136">
        <v>0</v>
      </c>
      <c r="CS41" s="136">
        <v>0</v>
      </c>
      <c r="CT41" s="136">
        <v>0</v>
      </c>
      <c r="CU41" s="136">
        <v>0</v>
      </c>
      <c r="CV41" s="136">
        <v>7310.7359999999999</v>
      </c>
      <c r="CW41" s="136">
        <v>0</v>
      </c>
      <c r="CX41" s="136">
        <v>0</v>
      </c>
      <c r="CY41" s="136">
        <v>0</v>
      </c>
      <c r="CZ41" s="136">
        <v>1003162.0079999999</v>
      </c>
      <c r="DA41" s="136">
        <v>0</v>
      </c>
      <c r="DB41" s="136">
        <v>0</v>
      </c>
      <c r="DC41" s="136">
        <v>18433.298884038704</v>
      </c>
      <c r="DD41" s="139">
        <v>316842.5831874797</v>
      </c>
      <c r="DE41" s="136">
        <v>0</v>
      </c>
      <c r="DF41" s="136">
        <v>11224.097452709777</v>
      </c>
      <c r="DG41" s="136">
        <v>0</v>
      </c>
      <c r="DH41" s="136">
        <v>14008.57250943418</v>
      </c>
      <c r="DI41" s="136">
        <v>2017.4994622093047</v>
      </c>
      <c r="DJ41" s="136">
        <v>24580.105030228988</v>
      </c>
      <c r="DK41" s="136">
        <v>12483.060490281008</v>
      </c>
      <c r="DL41" s="136">
        <v>0</v>
      </c>
      <c r="DM41" s="136">
        <v>0</v>
      </c>
      <c r="DN41" s="136">
        <v>249617.37295801099</v>
      </c>
      <c r="DO41" s="136">
        <v>2911.8752846054394</v>
      </c>
      <c r="DP41" s="136"/>
      <c r="DQ41" s="136">
        <v>89497.922688144361</v>
      </c>
      <c r="DR41" s="136">
        <v>54171.645308940213</v>
      </c>
      <c r="DS41" s="136">
        <v>8312.3924881543262</v>
      </c>
      <c r="DT41" s="136">
        <v>1298.6801292772636</v>
      </c>
      <c r="DU41" s="136">
        <v>10062.844942826943</v>
      </c>
      <c r="DV41" s="136">
        <v>15652.35981894561</v>
      </c>
      <c r="DW41" s="136"/>
      <c r="DX41" s="136">
        <v>84343.49994193048</v>
      </c>
      <c r="DY41" s="136">
        <v>74175.580805179823</v>
      </c>
      <c r="DZ41" s="136">
        <v>0</v>
      </c>
      <c r="EA41" s="139">
        <v>0</v>
      </c>
      <c r="EB41" s="136"/>
      <c r="EC41" s="136">
        <v>0</v>
      </c>
      <c r="ED41" s="113"/>
      <c r="EE41" s="138">
        <v>28711.338156433318</v>
      </c>
      <c r="EF41" s="136">
        <v>2307.8423344239873</v>
      </c>
      <c r="EG41" s="136">
        <v>25090.342582083642</v>
      </c>
      <c r="EH41" s="136">
        <v>1313.1532399256889</v>
      </c>
      <c r="EI41" s="136">
        <v>6829.5658618511734</v>
      </c>
      <c r="EJ41" s="136">
        <v>34981.205964063898</v>
      </c>
      <c r="EK41" s="136">
        <v>34981.205964063898</v>
      </c>
      <c r="EL41" s="140"/>
      <c r="EM41" s="134">
        <v>0</v>
      </c>
      <c r="EN41" s="136">
        <v>109375.81</v>
      </c>
      <c r="EO41" s="140">
        <f t="shared" si="1"/>
        <v>30.06</v>
      </c>
      <c r="EP41" s="140">
        <f t="shared" si="2"/>
        <v>8.7242140468227429</v>
      </c>
      <c r="EQ41" s="140">
        <f t="shared" si="3"/>
        <v>0</v>
      </c>
      <c r="ER41" s="140">
        <f t="shared" si="4"/>
        <v>9.4391304347826086</v>
      </c>
      <c r="ES41" s="140">
        <f t="shared" si="5"/>
        <v>1.7090969899665551</v>
      </c>
      <c r="ET41" s="140">
        <f t="shared" si="6"/>
        <v>0.20107023411371233</v>
      </c>
      <c r="EU41" s="140">
        <f t="shared" si="7"/>
        <v>0.5361872909698997</v>
      </c>
      <c r="EV41" s="140">
        <f t="shared" si="8"/>
        <v>5.5070903010033438</v>
      </c>
      <c r="EW41" s="140">
        <f t="shared" si="9"/>
        <v>2.9043478260869566</v>
      </c>
      <c r="EX41" s="140">
        <f t="shared" si="10"/>
        <v>0</v>
      </c>
      <c r="EY41" s="140">
        <f t="shared" si="11"/>
        <v>0</v>
      </c>
      <c r="EZ41" s="140">
        <f t="shared" si="12"/>
        <v>0</v>
      </c>
      <c r="FA41" s="140">
        <f t="shared" si="13"/>
        <v>1.0388628762541805</v>
      </c>
      <c r="HD41" s="112">
        <v>2</v>
      </c>
    </row>
    <row r="42" spans="1:212" ht="12" customHeight="1" x14ac:dyDescent="0.25">
      <c r="A42" s="126">
        <v>38</v>
      </c>
      <c r="B42" s="62" t="s">
        <v>206</v>
      </c>
      <c r="C42" s="62" t="s">
        <v>206</v>
      </c>
      <c r="D42" s="127">
        <v>379.15</v>
      </c>
      <c r="E42" s="141">
        <v>379.15</v>
      </c>
      <c r="F42" s="141">
        <v>0</v>
      </c>
      <c r="G42" s="141">
        <v>160.9</v>
      </c>
      <c r="H42" s="127">
        <v>0</v>
      </c>
      <c r="I42" s="127">
        <v>0</v>
      </c>
      <c r="J42" s="127">
        <v>1</v>
      </c>
      <c r="K42" s="128">
        <v>379.15</v>
      </c>
      <c r="L42" s="127"/>
      <c r="M42" s="129" t="s">
        <v>24</v>
      </c>
      <c r="N42" s="129">
        <v>7</v>
      </c>
      <c r="O42" s="129" t="s">
        <v>8</v>
      </c>
      <c r="P42" s="130">
        <v>37.01</v>
      </c>
      <c r="Q42" s="142">
        <v>25.29</v>
      </c>
      <c r="R42" s="130">
        <v>4.32</v>
      </c>
      <c r="S42" s="130">
        <v>5.61</v>
      </c>
      <c r="T42" s="130">
        <v>7.16</v>
      </c>
      <c r="U42" s="130">
        <v>5.31</v>
      </c>
      <c r="V42" s="130">
        <v>2.67</v>
      </c>
      <c r="W42" s="130">
        <v>0</v>
      </c>
      <c r="X42" s="130">
        <v>0</v>
      </c>
      <c r="Y42" s="130">
        <v>0.22</v>
      </c>
      <c r="Z42" s="132">
        <v>40</v>
      </c>
      <c r="AA42" s="132">
        <v>40</v>
      </c>
      <c r="AB42" s="132">
        <v>2604.04</v>
      </c>
      <c r="AC42" s="130">
        <v>195.98199600000001</v>
      </c>
      <c r="AD42" s="132">
        <v>42.3</v>
      </c>
      <c r="AE42" s="132">
        <v>2604.04</v>
      </c>
      <c r="AF42" s="130">
        <v>7.85</v>
      </c>
      <c r="AG42" s="133">
        <v>0</v>
      </c>
      <c r="AH42" s="130">
        <v>6.73</v>
      </c>
      <c r="AI42" s="130">
        <v>10.67</v>
      </c>
      <c r="AJ42" s="130">
        <v>14</v>
      </c>
      <c r="AK42" s="131">
        <v>57532.220999999998</v>
      </c>
      <c r="AL42" s="130">
        <v>9827.5680000000011</v>
      </c>
      <c r="AM42" s="130">
        <v>12762.189</v>
      </c>
      <c r="AN42" s="130">
        <v>16288.284</v>
      </c>
      <c r="AO42" s="130">
        <v>12079.718999999997</v>
      </c>
      <c r="AP42" s="130">
        <v>6073.9829999999993</v>
      </c>
      <c r="AQ42" s="130">
        <v>0</v>
      </c>
      <c r="AR42" s="130">
        <v>0</v>
      </c>
      <c r="AS42" s="130">
        <v>500.47799999999995</v>
      </c>
      <c r="AU42" s="134">
        <v>33.17</v>
      </c>
      <c r="AV42" s="192">
        <v>13.89</v>
      </c>
      <c r="AW42" s="193"/>
      <c r="AX42" s="134">
        <v>5.9</v>
      </c>
      <c r="AY42" s="134">
        <v>1.53</v>
      </c>
      <c r="AZ42" s="134">
        <v>0.32</v>
      </c>
      <c r="BA42" s="134">
        <v>0.6</v>
      </c>
      <c r="BB42" s="134">
        <v>5.01</v>
      </c>
      <c r="BC42" s="134">
        <v>4.99</v>
      </c>
      <c r="BD42" s="134">
        <v>0</v>
      </c>
      <c r="BE42" s="134">
        <v>0</v>
      </c>
      <c r="BF42" s="134">
        <v>0</v>
      </c>
      <c r="BG42" s="135">
        <v>0.93</v>
      </c>
      <c r="BH42" s="134">
        <v>37.581610000000005</v>
      </c>
      <c r="BI42" s="192">
        <v>15.737370000000004</v>
      </c>
      <c r="BJ42" s="193">
        <v>0</v>
      </c>
      <c r="BK42" s="134">
        <v>6.6847000000000012</v>
      </c>
      <c r="BL42" s="134">
        <v>1.7334900000000002</v>
      </c>
      <c r="BM42" s="134">
        <v>0.36256000000000005</v>
      </c>
      <c r="BN42" s="134">
        <v>0.67980000000000007</v>
      </c>
      <c r="BO42" s="134">
        <v>5.6763300000000001</v>
      </c>
      <c r="BP42" s="134">
        <v>5.65367</v>
      </c>
      <c r="BQ42" s="134">
        <v>0</v>
      </c>
      <c r="BR42" s="134">
        <v>0</v>
      </c>
      <c r="BS42" s="134">
        <v>0</v>
      </c>
      <c r="BT42" s="135">
        <v>1.0536900000000002</v>
      </c>
      <c r="BU42" s="136">
        <v>167643.485315</v>
      </c>
      <c r="BV42" s="194">
        <v>70201.025355000005</v>
      </c>
      <c r="BW42" s="194">
        <v>0</v>
      </c>
      <c r="BX42" s="136">
        <v>29819.010050000001</v>
      </c>
      <c r="BY42" s="136">
        <v>7732.7263349999994</v>
      </c>
      <c r="BZ42" s="136">
        <v>1617.30224</v>
      </c>
      <c r="CA42" s="136">
        <v>3032.4417000000003</v>
      </c>
      <c r="CB42" s="136">
        <v>25320.888194999996</v>
      </c>
      <c r="CC42" s="136">
        <v>25219.806805</v>
      </c>
      <c r="CD42" s="136">
        <v>0</v>
      </c>
      <c r="CE42" s="136">
        <v>0</v>
      </c>
      <c r="CF42" s="136">
        <v>0</v>
      </c>
      <c r="CG42" s="136">
        <v>4700.2846350000009</v>
      </c>
      <c r="CH42" s="112">
        <v>1</v>
      </c>
      <c r="CJ42" s="137">
        <v>34368.69</v>
      </c>
      <c r="CK42" s="134">
        <v>156740.72000000003</v>
      </c>
      <c r="CL42" s="134">
        <v>160039.63999999998</v>
      </c>
      <c r="CM42" s="134">
        <v>183696.05212065566</v>
      </c>
      <c r="CN42" s="138">
        <v>14754.617759666296</v>
      </c>
      <c r="CO42" s="136">
        <v>0</v>
      </c>
      <c r="CP42" s="136">
        <v>0</v>
      </c>
      <c r="CQ42" s="136">
        <v>0</v>
      </c>
      <c r="CR42" s="136">
        <v>0</v>
      </c>
      <c r="CS42" s="136">
        <v>0</v>
      </c>
      <c r="CT42" s="136">
        <v>0</v>
      </c>
      <c r="CU42" s="136">
        <v>0</v>
      </c>
      <c r="CV42" s="136">
        <v>9692.52</v>
      </c>
      <c r="CW42" s="136">
        <v>0</v>
      </c>
      <c r="CX42" s="136">
        <v>0</v>
      </c>
      <c r="CY42" s="136">
        <v>0</v>
      </c>
      <c r="CZ42" s="136">
        <v>0</v>
      </c>
      <c r="DA42" s="136">
        <v>0</v>
      </c>
      <c r="DB42" s="136">
        <v>0</v>
      </c>
      <c r="DC42" s="136">
        <v>5062.097759666297</v>
      </c>
      <c r="DD42" s="139">
        <v>87005.452399533417</v>
      </c>
      <c r="DE42" s="136">
        <v>0</v>
      </c>
      <c r="DF42" s="136">
        <v>3077.4120805981329</v>
      </c>
      <c r="DG42" s="136">
        <v>0</v>
      </c>
      <c r="DH42" s="136">
        <v>3846.992552024024</v>
      </c>
      <c r="DI42" s="136">
        <v>554.03970672991557</v>
      </c>
      <c r="DJ42" s="136">
        <v>6750.1153965243329</v>
      </c>
      <c r="DK42" s="136">
        <v>3428.0609748234847</v>
      </c>
      <c r="DL42" s="136">
        <v>0</v>
      </c>
      <c r="DM42" s="136">
        <v>0</v>
      </c>
      <c r="DN42" s="136">
        <v>68549.181151653102</v>
      </c>
      <c r="DO42" s="136">
        <v>799.65053718042395</v>
      </c>
      <c r="DP42" s="136"/>
      <c r="DQ42" s="136">
        <v>24577.653559707338</v>
      </c>
      <c r="DR42" s="136">
        <v>14876.456248060465</v>
      </c>
      <c r="DS42" s="136">
        <v>2282.7245224232884</v>
      </c>
      <c r="DT42" s="136">
        <v>356.63967769925364</v>
      </c>
      <c r="DU42" s="136">
        <v>2763.4285735507447</v>
      </c>
      <c r="DV42" s="136">
        <v>4298.4045379735835</v>
      </c>
      <c r="DW42" s="136"/>
      <c r="DX42" s="136">
        <v>23162.161302997094</v>
      </c>
      <c r="DY42" s="136">
        <v>20369.877566569317</v>
      </c>
      <c r="DZ42" s="136">
        <v>0</v>
      </c>
      <c r="EA42" s="139">
        <v>0</v>
      </c>
      <c r="EB42" s="136"/>
      <c r="EC42" s="136">
        <v>0</v>
      </c>
      <c r="ED42" s="113"/>
      <c r="EE42" s="138">
        <v>7884.62236049085</v>
      </c>
      <c r="EF42" s="136">
        <v>633.77280345985923</v>
      </c>
      <c r="EG42" s="136">
        <v>6890.2353166964922</v>
      </c>
      <c r="EH42" s="136">
        <v>360.61424033449822</v>
      </c>
      <c r="EI42" s="136">
        <v>1875.5150809552547</v>
      </c>
      <c r="EJ42" s="136">
        <v>4066.1520907361228</v>
      </c>
      <c r="EK42" s="136">
        <v>4066.1520907361228</v>
      </c>
      <c r="EL42" s="140"/>
      <c r="EM42" s="134">
        <v>0</v>
      </c>
      <c r="EN42" s="136">
        <v>31069.77</v>
      </c>
      <c r="EO42" s="140">
        <f t="shared" si="1"/>
        <v>37.01</v>
      </c>
      <c r="EP42" s="140">
        <f t="shared" si="2"/>
        <v>15.498007235453723</v>
      </c>
      <c r="EQ42" s="140">
        <f t="shared" si="3"/>
        <v>0</v>
      </c>
      <c r="ER42" s="140">
        <f t="shared" si="4"/>
        <v>6.5830268314742231</v>
      </c>
      <c r="ES42" s="140">
        <f t="shared" si="5"/>
        <v>1.7071239071450104</v>
      </c>
      <c r="ET42" s="140">
        <f t="shared" si="6"/>
        <v>0.35704552306300869</v>
      </c>
      <c r="EU42" s="140">
        <f t="shared" si="7"/>
        <v>0.66946035574314133</v>
      </c>
      <c r="EV42" s="140">
        <f t="shared" si="8"/>
        <v>5.5899939704552297</v>
      </c>
      <c r="EW42" s="140">
        <f t="shared" si="9"/>
        <v>5.5676786252637909</v>
      </c>
      <c r="EX42" s="140">
        <f t="shared" si="10"/>
        <v>0</v>
      </c>
      <c r="EY42" s="140">
        <f t="shared" si="11"/>
        <v>0</v>
      </c>
      <c r="EZ42" s="140">
        <f t="shared" si="12"/>
        <v>0</v>
      </c>
      <c r="FA42" s="140">
        <f t="shared" si="13"/>
        <v>1.0376635514018693</v>
      </c>
      <c r="HD42" s="112">
        <v>2</v>
      </c>
    </row>
    <row r="43" spans="1:212" ht="12" customHeight="1" x14ac:dyDescent="0.25">
      <c r="A43" s="126">
        <v>39</v>
      </c>
      <c r="B43" s="62" t="s">
        <v>205</v>
      </c>
      <c r="C43" s="62" t="s">
        <v>205</v>
      </c>
      <c r="D43" s="127">
        <v>502.68</v>
      </c>
      <c r="E43" s="141">
        <v>502.68</v>
      </c>
      <c r="F43" s="141">
        <v>0</v>
      </c>
      <c r="G43" s="141">
        <v>65.2</v>
      </c>
      <c r="H43" s="127">
        <v>0</v>
      </c>
      <c r="I43" s="127">
        <v>0</v>
      </c>
      <c r="J43" s="127">
        <v>1</v>
      </c>
      <c r="K43" s="128">
        <v>502.68</v>
      </c>
      <c r="L43" s="127"/>
      <c r="M43" s="129" t="s">
        <v>24</v>
      </c>
      <c r="N43" s="129">
        <v>9</v>
      </c>
      <c r="O43" s="129" t="s">
        <v>8</v>
      </c>
      <c r="P43" s="130">
        <v>30.06</v>
      </c>
      <c r="Q43" s="142">
        <v>20.440000000000001</v>
      </c>
      <c r="R43" s="130">
        <v>3.11</v>
      </c>
      <c r="S43" s="130">
        <v>4.0599999999999996</v>
      </c>
      <c r="T43" s="130">
        <v>7</v>
      </c>
      <c r="U43" s="130">
        <v>4</v>
      </c>
      <c r="V43" s="130">
        <v>2.0499999999999998</v>
      </c>
      <c r="W43" s="130">
        <v>0</v>
      </c>
      <c r="X43" s="130">
        <v>0</v>
      </c>
      <c r="Y43" s="130">
        <v>0.22</v>
      </c>
      <c r="Z43" s="132">
        <v>40</v>
      </c>
      <c r="AA43" s="132">
        <v>0</v>
      </c>
      <c r="AB43" s="132">
        <v>0</v>
      </c>
      <c r="AC43" s="130">
        <v>0</v>
      </c>
      <c r="AD43" s="132">
        <v>42.3</v>
      </c>
      <c r="AE43" s="132">
        <v>2604.04</v>
      </c>
      <c r="AF43" s="130">
        <v>6.92</v>
      </c>
      <c r="AG43" s="133">
        <v>0</v>
      </c>
      <c r="AH43" s="130">
        <v>6.73</v>
      </c>
      <c r="AI43" s="130">
        <v>10.67</v>
      </c>
      <c r="AJ43" s="130">
        <v>14</v>
      </c>
      <c r="AK43" s="131">
        <v>61648.675200000005</v>
      </c>
      <c r="AL43" s="130">
        <v>9380.0087999999996</v>
      </c>
      <c r="AM43" s="130">
        <v>12245.284799999999</v>
      </c>
      <c r="AN43" s="130">
        <v>21112.560000000001</v>
      </c>
      <c r="AO43" s="130">
        <v>12064.32</v>
      </c>
      <c r="AP43" s="130">
        <v>6182.9639999999999</v>
      </c>
      <c r="AQ43" s="130">
        <v>0</v>
      </c>
      <c r="AR43" s="130">
        <v>0</v>
      </c>
      <c r="AS43" s="130">
        <v>663.5376</v>
      </c>
      <c r="AU43" s="134">
        <v>26.91</v>
      </c>
      <c r="AV43" s="192">
        <v>7.81</v>
      </c>
      <c r="AW43" s="193"/>
      <c r="AX43" s="134">
        <v>8.4499999999999993</v>
      </c>
      <c r="AY43" s="134">
        <v>1.53</v>
      </c>
      <c r="AZ43" s="134">
        <v>0.18</v>
      </c>
      <c r="BA43" s="134">
        <v>0.48</v>
      </c>
      <c r="BB43" s="134">
        <v>4.93</v>
      </c>
      <c r="BC43" s="134">
        <v>2.6</v>
      </c>
      <c r="BD43" s="134">
        <v>0</v>
      </c>
      <c r="BE43" s="134">
        <v>0</v>
      </c>
      <c r="BF43" s="134">
        <v>0</v>
      </c>
      <c r="BG43" s="135">
        <v>0.93</v>
      </c>
      <c r="BH43" s="134">
        <v>30.48903</v>
      </c>
      <c r="BI43" s="192">
        <v>8.8487299999999998</v>
      </c>
      <c r="BJ43" s="193">
        <v>0</v>
      </c>
      <c r="BK43" s="134">
        <v>9.5738499999999984</v>
      </c>
      <c r="BL43" s="134">
        <v>1.73349</v>
      </c>
      <c r="BM43" s="134">
        <v>0.20393999999999998</v>
      </c>
      <c r="BN43" s="134">
        <v>0.54383999999999999</v>
      </c>
      <c r="BO43" s="134">
        <v>5.5856899999999996</v>
      </c>
      <c r="BP43" s="134">
        <v>2.9458000000000002</v>
      </c>
      <c r="BQ43" s="134">
        <v>0</v>
      </c>
      <c r="BR43" s="134">
        <v>0</v>
      </c>
      <c r="BS43" s="134">
        <v>0</v>
      </c>
      <c r="BT43" s="135">
        <v>1.05369</v>
      </c>
      <c r="BU43" s="136">
        <v>180316.49360400005</v>
      </c>
      <c r="BV43" s="194">
        <v>52332.657564000008</v>
      </c>
      <c r="BW43" s="194">
        <v>0</v>
      </c>
      <c r="BX43" s="136">
        <v>56621.121179999995</v>
      </c>
      <c r="BY43" s="136">
        <v>10252.108332</v>
      </c>
      <c r="BZ43" s="136">
        <v>1206.1303919999998</v>
      </c>
      <c r="CA43" s="136">
        <v>3216.3477119999998</v>
      </c>
      <c r="CB43" s="136">
        <v>33034.571292000001</v>
      </c>
      <c r="CC43" s="136">
        <v>17421.883440000001</v>
      </c>
      <c r="CD43" s="136">
        <v>0</v>
      </c>
      <c r="CE43" s="136">
        <v>0</v>
      </c>
      <c r="CF43" s="136">
        <v>0</v>
      </c>
      <c r="CG43" s="136">
        <v>6231.6736919999994</v>
      </c>
      <c r="CH43" s="112">
        <v>1</v>
      </c>
      <c r="CJ43" s="137">
        <v>35230.880000000005</v>
      </c>
      <c r="CK43" s="134">
        <v>168659.43999999997</v>
      </c>
      <c r="CL43" s="134">
        <v>198670.59999999998</v>
      </c>
      <c r="CM43" s="134">
        <v>510533.18884729315</v>
      </c>
      <c r="CN43" s="138">
        <v>282782.52832870645</v>
      </c>
      <c r="CO43" s="136">
        <v>0</v>
      </c>
      <c r="CP43" s="136">
        <v>0</v>
      </c>
      <c r="CQ43" s="136">
        <v>0</v>
      </c>
      <c r="CR43" s="136">
        <v>0</v>
      </c>
      <c r="CS43" s="136">
        <v>0</v>
      </c>
      <c r="CT43" s="136">
        <v>0</v>
      </c>
      <c r="CU43" s="136">
        <v>0</v>
      </c>
      <c r="CV43" s="136">
        <v>0</v>
      </c>
      <c r="CW43" s="136">
        <v>0</v>
      </c>
      <c r="CX43" s="136">
        <v>0</v>
      </c>
      <c r="CY43" s="136">
        <v>0</v>
      </c>
      <c r="CZ43" s="136">
        <v>276071.15999999997</v>
      </c>
      <c r="DA43" s="136">
        <v>0</v>
      </c>
      <c r="DB43" s="136">
        <v>0</v>
      </c>
      <c r="DC43" s="136">
        <v>6711.3683287064605</v>
      </c>
      <c r="DD43" s="139">
        <v>115352.50115309891</v>
      </c>
      <c r="DE43" s="136">
        <v>0</v>
      </c>
      <c r="DF43" s="136">
        <v>4080.0567181196607</v>
      </c>
      <c r="DG43" s="136">
        <v>0</v>
      </c>
      <c r="DH43" s="136">
        <v>5100.3724543094722</v>
      </c>
      <c r="DI43" s="136">
        <v>734.55012469733344</v>
      </c>
      <c r="DJ43" s="136">
        <v>8949.3551563361525</v>
      </c>
      <c r="DK43" s="136">
        <v>4544.9497318324393</v>
      </c>
      <c r="DL43" s="136">
        <v>0</v>
      </c>
      <c r="DM43" s="136">
        <v>0</v>
      </c>
      <c r="DN43" s="136">
        <v>90883.034106060877</v>
      </c>
      <c r="DO43" s="136">
        <v>1060.1828617429924</v>
      </c>
      <c r="DP43" s="136"/>
      <c r="DQ43" s="136">
        <v>32585.243020951297</v>
      </c>
      <c r="DR43" s="136">
        <v>19723.320656138825</v>
      </c>
      <c r="DS43" s="136">
        <v>3026.4538122952358</v>
      </c>
      <c r="DT43" s="136">
        <v>472.83564073812693</v>
      </c>
      <c r="DU43" s="136">
        <v>3663.7749580706536</v>
      </c>
      <c r="DV43" s="136">
        <v>5698.8579537084552</v>
      </c>
      <c r="DW43" s="136"/>
      <c r="DX43" s="136">
        <v>30708.572448346513</v>
      </c>
      <c r="DY43" s="136">
        <v>27006.541092346208</v>
      </c>
      <c r="DZ43" s="136">
        <v>0</v>
      </c>
      <c r="EA43" s="139">
        <v>0</v>
      </c>
      <c r="EB43" s="136"/>
      <c r="EC43" s="136">
        <v>0</v>
      </c>
      <c r="ED43" s="113"/>
      <c r="EE43" s="138">
        <v>10453.49325641973</v>
      </c>
      <c r="EF43" s="136">
        <v>840.26088050429132</v>
      </c>
      <c r="EG43" s="136">
        <v>9135.1272293208312</v>
      </c>
      <c r="EH43" s="136">
        <v>478.1051465946079</v>
      </c>
      <c r="EI43" s="136">
        <v>2486.5723879588222</v>
      </c>
      <c r="EJ43" s="136">
        <v>9157.7371594652104</v>
      </c>
      <c r="EK43" s="136">
        <v>9157.7371594652104</v>
      </c>
      <c r="EL43" s="140"/>
      <c r="EM43" s="134">
        <v>0</v>
      </c>
      <c r="EN43" s="136">
        <v>36981.379999999997</v>
      </c>
      <c r="EO43" s="140">
        <f t="shared" si="1"/>
        <v>30.06</v>
      </c>
      <c r="EP43" s="140">
        <f t="shared" si="2"/>
        <v>8.7242140468227429</v>
      </c>
      <c r="EQ43" s="140">
        <f t="shared" si="3"/>
        <v>0</v>
      </c>
      <c r="ER43" s="140">
        <f t="shared" si="4"/>
        <v>9.4391304347826086</v>
      </c>
      <c r="ES43" s="140">
        <f t="shared" si="5"/>
        <v>1.7090969899665551</v>
      </c>
      <c r="ET43" s="140">
        <f t="shared" si="6"/>
        <v>0.20107023411371233</v>
      </c>
      <c r="EU43" s="140">
        <f t="shared" si="7"/>
        <v>0.5361872909698997</v>
      </c>
      <c r="EV43" s="140">
        <f t="shared" si="8"/>
        <v>5.5070903010033438</v>
      </c>
      <c r="EW43" s="140">
        <f t="shared" si="9"/>
        <v>2.9043478260869566</v>
      </c>
      <c r="EX43" s="140">
        <f t="shared" si="10"/>
        <v>0</v>
      </c>
      <c r="EY43" s="140">
        <f t="shared" si="11"/>
        <v>0</v>
      </c>
      <c r="EZ43" s="140">
        <f t="shared" si="12"/>
        <v>0</v>
      </c>
      <c r="FA43" s="140">
        <f t="shared" si="13"/>
        <v>1.0388628762541805</v>
      </c>
      <c r="HD43" s="112">
        <v>2</v>
      </c>
    </row>
    <row r="44" spans="1:212" ht="12" customHeight="1" x14ac:dyDescent="0.25">
      <c r="A44" s="126">
        <v>40</v>
      </c>
      <c r="B44" s="62" t="s">
        <v>204</v>
      </c>
      <c r="C44" s="62" t="s">
        <v>204</v>
      </c>
      <c r="D44" s="127">
        <v>758.99</v>
      </c>
      <c r="E44" s="141">
        <v>758.99</v>
      </c>
      <c r="F44" s="141">
        <v>0</v>
      </c>
      <c r="G44" s="141">
        <v>99.8</v>
      </c>
      <c r="H44" s="127">
        <v>0</v>
      </c>
      <c r="I44" s="127">
        <v>0</v>
      </c>
      <c r="J44" s="127">
        <v>1</v>
      </c>
      <c r="K44" s="128">
        <v>758.99</v>
      </c>
      <c r="L44" s="127"/>
      <c r="M44" s="126" t="s">
        <v>24</v>
      </c>
      <c r="N44" s="129">
        <v>9</v>
      </c>
      <c r="O44" s="129" t="s">
        <v>8</v>
      </c>
      <c r="P44" s="130">
        <v>30.06</v>
      </c>
      <c r="Q44" s="142">
        <v>20.440000000000001</v>
      </c>
      <c r="R44" s="130">
        <v>3.11</v>
      </c>
      <c r="S44" s="130">
        <v>4.0599999999999996</v>
      </c>
      <c r="T44" s="130">
        <v>7</v>
      </c>
      <c r="U44" s="130">
        <v>4</v>
      </c>
      <c r="V44" s="130">
        <v>2.0499999999999998</v>
      </c>
      <c r="W44" s="130">
        <v>0</v>
      </c>
      <c r="X44" s="130">
        <v>0</v>
      </c>
      <c r="Y44" s="130">
        <v>0.22</v>
      </c>
      <c r="Z44" s="132">
        <v>40</v>
      </c>
      <c r="AA44" s="132">
        <v>0</v>
      </c>
      <c r="AB44" s="132">
        <v>0</v>
      </c>
      <c r="AC44" s="130">
        <v>0</v>
      </c>
      <c r="AD44" s="132">
        <v>42.3</v>
      </c>
      <c r="AE44" s="132">
        <v>2604.04</v>
      </c>
      <c r="AF44" s="130">
        <v>6.92</v>
      </c>
      <c r="AG44" s="133">
        <v>0</v>
      </c>
      <c r="AH44" s="130">
        <v>6.73</v>
      </c>
      <c r="AI44" s="130">
        <v>10.67</v>
      </c>
      <c r="AJ44" s="130">
        <v>14</v>
      </c>
      <c r="AK44" s="131">
        <v>93082.533599999995</v>
      </c>
      <c r="AL44" s="130">
        <v>14162.753400000001</v>
      </c>
      <c r="AM44" s="130">
        <v>18488.996399999996</v>
      </c>
      <c r="AN44" s="130">
        <v>31877.58</v>
      </c>
      <c r="AO44" s="130">
        <v>18215.760000000002</v>
      </c>
      <c r="AP44" s="130">
        <v>9335.5769999999993</v>
      </c>
      <c r="AQ44" s="130">
        <v>0</v>
      </c>
      <c r="AR44" s="130">
        <v>0</v>
      </c>
      <c r="AS44" s="130">
        <v>1001.8668</v>
      </c>
      <c r="AU44" s="134">
        <v>26.91</v>
      </c>
      <c r="AV44" s="192">
        <v>7.81</v>
      </c>
      <c r="AW44" s="193"/>
      <c r="AX44" s="134">
        <v>8.4499999999999993</v>
      </c>
      <c r="AY44" s="134">
        <v>1.53</v>
      </c>
      <c r="AZ44" s="134">
        <v>0.18</v>
      </c>
      <c r="BA44" s="134">
        <v>0.48</v>
      </c>
      <c r="BB44" s="134">
        <v>4.93</v>
      </c>
      <c r="BC44" s="134">
        <v>2.6</v>
      </c>
      <c r="BD44" s="134">
        <v>0</v>
      </c>
      <c r="BE44" s="134">
        <v>0</v>
      </c>
      <c r="BF44" s="134">
        <v>0</v>
      </c>
      <c r="BG44" s="135">
        <v>0.93</v>
      </c>
      <c r="BH44" s="134">
        <v>30.48903</v>
      </c>
      <c r="BI44" s="192">
        <v>8.8487299999999998</v>
      </c>
      <c r="BJ44" s="193">
        <v>0</v>
      </c>
      <c r="BK44" s="134">
        <v>9.5738499999999984</v>
      </c>
      <c r="BL44" s="134">
        <v>1.73349</v>
      </c>
      <c r="BM44" s="134">
        <v>0.20393999999999998</v>
      </c>
      <c r="BN44" s="134">
        <v>0.54383999999999999</v>
      </c>
      <c r="BO44" s="134">
        <v>5.5856899999999996</v>
      </c>
      <c r="BP44" s="134">
        <v>2.9458000000000002</v>
      </c>
      <c r="BQ44" s="134">
        <v>0</v>
      </c>
      <c r="BR44" s="134">
        <v>0</v>
      </c>
      <c r="BS44" s="134">
        <v>0</v>
      </c>
      <c r="BT44" s="135">
        <v>1.05369</v>
      </c>
      <c r="BU44" s="136">
        <v>272257.53059699998</v>
      </c>
      <c r="BV44" s="194">
        <v>79016.399627000006</v>
      </c>
      <c r="BW44" s="194">
        <v>0</v>
      </c>
      <c r="BX44" s="136">
        <v>85491.495114999998</v>
      </c>
      <c r="BY44" s="136">
        <v>15479.525151</v>
      </c>
      <c r="BZ44" s="136">
        <v>1821.1206059999997</v>
      </c>
      <c r="CA44" s="136">
        <v>4856.3216160000002</v>
      </c>
      <c r="CB44" s="136">
        <v>49878.469931</v>
      </c>
      <c r="CC44" s="136">
        <v>26305.075420000001</v>
      </c>
      <c r="CD44" s="136">
        <v>0</v>
      </c>
      <c r="CE44" s="136">
        <v>0</v>
      </c>
      <c r="CF44" s="136">
        <v>0</v>
      </c>
      <c r="CG44" s="136">
        <v>9409.1231309999985</v>
      </c>
      <c r="CH44" s="112">
        <v>1</v>
      </c>
      <c r="CJ44" s="137">
        <v>22582.28</v>
      </c>
      <c r="CK44" s="134">
        <v>254656.47999999995</v>
      </c>
      <c r="CL44" s="134">
        <v>257151.49</v>
      </c>
      <c r="CM44" s="134">
        <v>350527.43636971246</v>
      </c>
      <c r="CN44" s="138">
        <v>10133.407829642947</v>
      </c>
      <c r="CO44" s="136">
        <v>0</v>
      </c>
      <c r="CP44" s="136">
        <v>0</v>
      </c>
      <c r="CQ44" s="136">
        <v>0</v>
      </c>
      <c r="CR44" s="136">
        <v>0</v>
      </c>
      <c r="CS44" s="136">
        <v>0</v>
      </c>
      <c r="CT44" s="136">
        <v>0</v>
      </c>
      <c r="CU44" s="136">
        <v>0</v>
      </c>
      <c r="CV44" s="136">
        <v>0</v>
      </c>
      <c r="CW44" s="136">
        <v>0</v>
      </c>
      <c r="CX44" s="136">
        <v>0</v>
      </c>
      <c r="CY44" s="136">
        <v>0</v>
      </c>
      <c r="CZ44" s="136">
        <v>0</v>
      </c>
      <c r="DA44" s="136">
        <v>0</v>
      </c>
      <c r="DB44" s="136">
        <v>0</v>
      </c>
      <c r="DC44" s="136">
        <v>10133.407829642947</v>
      </c>
      <c r="DD44" s="139">
        <v>174169.24256025814</v>
      </c>
      <c r="DE44" s="136">
        <v>0</v>
      </c>
      <c r="DF44" s="136">
        <v>6160.4246210027077</v>
      </c>
      <c r="DG44" s="136">
        <v>0</v>
      </c>
      <c r="DH44" s="136">
        <v>7700.9860927356294</v>
      </c>
      <c r="DI44" s="136">
        <v>1109.0876882788832</v>
      </c>
      <c r="DJ44" s="136">
        <v>13512.515059496252</v>
      </c>
      <c r="DK44" s="136">
        <v>6862.3605414249687</v>
      </c>
      <c r="DL44" s="136">
        <v>0</v>
      </c>
      <c r="DM44" s="136">
        <v>0</v>
      </c>
      <c r="DN44" s="136">
        <v>137223.11223076141</v>
      </c>
      <c r="DO44" s="136">
        <v>1600.7563265582751</v>
      </c>
      <c r="DP44" s="136"/>
      <c r="DQ44" s="136">
        <v>49200.035013272507</v>
      </c>
      <c r="DR44" s="136">
        <v>29779.985566966672</v>
      </c>
      <c r="DS44" s="136">
        <v>4569.6032843836256</v>
      </c>
      <c r="DT44" s="136">
        <v>713.92838975855602</v>
      </c>
      <c r="DU44" s="136">
        <v>5531.8862008157184</v>
      </c>
      <c r="DV44" s="136">
        <v>8604.6315713479362</v>
      </c>
      <c r="DW44" s="136"/>
      <c r="DX44" s="136">
        <v>46366.474501811332</v>
      </c>
      <c r="DY44" s="136">
        <v>40776.825462878667</v>
      </c>
      <c r="DZ44" s="136">
        <v>0</v>
      </c>
      <c r="EA44" s="139">
        <v>0</v>
      </c>
      <c r="EB44" s="136"/>
      <c r="EC44" s="136">
        <v>0</v>
      </c>
      <c r="ED44" s="113"/>
      <c r="EE44" s="138">
        <v>15783.593631515101</v>
      </c>
      <c r="EF44" s="136">
        <v>1268.6989848292196</v>
      </c>
      <c r="EG44" s="136">
        <v>13793.00989850843</v>
      </c>
      <c r="EH44" s="136">
        <v>721.88474817745168</v>
      </c>
      <c r="EI44" s="136">
        <v>3754.4433371864138</v>
      </c>
      <c r="EJ44" s="136">
        <v>10343.414033147328</v>
      </c>
      <c r="EK44" s="136">
        <v>10343.414033147328</v>
      </c>
      <c r="EL44" s="140"/>
      <c r="EM44" s="134">
        <v>0</v>
      </c>
      <c r="EN44" s="136">
        <v>20211.009999999998</v>
      </c>
      <c r="EO44" s="140">
        <f t="shared" si="1"/>
        <v>30.06</v>
      </c>
      <c r="EP44" s="140">
        <f t="shared" si="2"/>
        <v>8.7242140468227429</v>
      </c>
      <c r="EQ44" s="140">
        <f t="shared" si="3"/>
        <v>0</v>
      </c>
      <c r="ER44" s="140">
        <f t="shared" si="4"/>
        <v>9.4391304347826086</v>
      </c>
      <c r="ES44" s="140">
        <f t="shared" si="5"/>
        <v>1.7090969899665551</v>
      </c>
      <c r="ET44" s="140">
        <f t="shared" si="6"/>
        <v>0.20107023411371233</v>
      </c>
      <c r="EU44" s="140">
        <f t="shared" si="7"/>
        <v>0.5361872909698997</v>
      </c>
      <c r="EV44" s="140">
        <f t="shared" si="8"/>
        <v>5.5070903010033438</v>
      </c>
      <c r="EW44" s="140">
        <f t="shared" si="9"/>
        <v>2.9043478260869566</v>
      </c>
      <c r="EX44" s="140">
        <f t="shared" si="10"/>
        <v>0</v>
      </c>
      <c r="EY44" s="140">
        <f t="shared" si="11"/>
        <v>0</v>
      </c>
      <c r="EZ44" s="140">
        <f t="shared" si="12"/>
        <v>0</v>
      </c>
      <c r="FA44" s="140">
        <f t="shared" si="13"/>
        <v>1.0388628762541805</v>
      </c>
      <c r="HD44" s="112">
        <v>2</v>
      </c>
    </row>
    <row r="45" spans="1:212" ht="12" customHeight="1" x14ac:dyDescent="0.2">
      <c r="A45" s="126">
        <v>41</v>
      </c>
      <c r="B45" s="90" t="s">
        <v>461</v>
      </c>
      <c r="C45" s="90" t="s">
        <v>461</v>
      </c>
      <c r="D45" s="127">
        <v>5789.9398064828247</v>
      </c>
      <c r="E45" s="141">
        <v>5758.6998064828249</v>
      </c>
      <c r="F45" s="141">
        <v>31.24</v>
      </c>
      <c r="G45" s="141">
        <v>1030.1199999999999</v>
      </c>
      <c r="H45" s="127">
        <v>3</v>
      </c>
      <c r="I45" s="127">
        <v>0</v>
      </c>
      <c r="J45" s="127">
        <v>1</v>
      </c>
      <c r="K45" s="128">
        <v>5789.9398064828247</v>
      </c>
      <c r="L45" s="127"/>
      <c r="M45" s="126" t="s">
        <v>22</v>
      </c>
      <c r="N45" s="129">
        <v>3</v>
      </c>
      <c r="O45" s="129" t="s">
        <v>21</v>
      </c>
      <c r="P45" s="130">
        <v>53.96</v>
      </c>
      <c r="Q45" s="131">
        <v>45.06</v>
      </c>
      <c r="R45" s="130">
        <v>5.0999999999999996</v>
      </c>
      <c r="S45" s="130">
        <v>8.6300000000000008</v>
      </c>
      <c r="T45" s="130">
        <v>13.43</v>
      </c>
      <c r="U45" s="130">
        <v>6.91</v>
      </c>
      <c r="V45" s="130">
        <v>3.15</v>
      </c>
      <c r="W45" s="130">
        <v>1.81</v>
      </c>
      <c r="X45" s="130">
        <v>5.77</v>
      </c>
      <c r="Y45" s="130">
        <v>0.26</v>
      </c>
      <c r="Z45" s="132">
        <v>40</v>
      </c>
      <c r="AA45" s="132">
        <v>40</v>
      </c>
      <c r="AB45" s="132">
        <v>2604.04</v>
      </c>
      <c r="AC45" s="130">
        <v>195.98199600000001</v>
      </c>
      <c r="AD45" s="132">
        <v>42.3</v>
      </c>
      <c r="AE45" s="132">
        <v>2604.04</v>
      </c>
      <c r="AF45" s="130">
        <v>7.85</v>
      </c>
      <c r="AG45" s="133">
        <v>0</v>
      </c>
      <c r="AH45" s="130">
        <v>6.73</v>
      </c>
      <c r="AI45" s="130">
        <v>10.67</v>
      </c>
      <c r="AJ45" s="130">
        <v>14</v>
      </c>
      <c r="AK45" s="131">
        <v>1565368.1260806965</v>
      </c>
      <c r="AL45" s="130">
        <v>177172.1580783744</v>
      </c>
      <c r="AM45" s="130">
        <v>299803.08317968069</v>
      </c>
      <c r="AN45" s="130">
        <v>466553.34960638598</v>
      </c>
      <c r="AO45" s="130">
        <v>240050.90437677794</v>
      </c>
      <c r="AP45" s="130">
        <v>109429.86234252539</v>
      </c>
      <c r="AQ45" s="130">
        <v>62878.746298403479</v>
      </c>
      <c r="AR45" s="130">
        <v>200447.71610043535</v>
      </c>
      <c r="AS45" s="130">
        <v>9032.3060981132076</v>
      </c>
      <c r="AU45" s="134">
        <v>48.44</v>
      </c>
      <c r="AV45" s="134">
        <v>18.489999999999998</v>
      </c>
      <c r="AW45" s="134"/>
      <c r="AX45" s="134">
        <v>6.67</v>
      </c>
      <c r="AY45" s="134">
        <v>1.53</v>
      </c>
      <c r="AZ45" s="134">
        <v>0.32</v>
      </c>
      <c r="BA45" s="134">
        <v>0.87</v>
      </c>
      <c r="BB45" s="134">
        <v>5.01</v>
      </c>
      <c r="BC45" s="134">
        <v>4.99</v>
      </c>
      <c r="BD45" s="134">
        <v>2.7</v>
      </c>
      <c r="BE45" s="134">
        <v>6.46</v>
      </c>
      <c r="BF45" s="134">
        <v>0.47</v>
      </c>
      <c r="BG45" s="135">
        <v>0.93</v>
      </c>
      <c r="BH45" s="134">
        <v>54.88252</v>
      </c>
      <c r="BI45" s="192">
        <v>20.949169999999999</v>
      </c>
      <c r="BJ45" s="193">
        <v>0</v>
      </c>
      <c r="BK45" s="134">
        <v>7.5571100000000007</v>
      </c>
      <c r="BL45" s="134">
        <v>1.7334900000000002</v>
      </c>
      <c r="BM45" s="134">
        <v>0.36256000000000005</v>
      </c>
      <c r="BN45" s="134">
        <v>0.98571000000000009</v>
      </c>
      <c r="BO45" s="134">
        <v>5.6763300000000001</v>
      </c>
      <c r="BP45" s="134">
        <v>5.65367</v>
      </c>
      <c r="BQ45" s="134">
        <v>3.0591000000000004</v>
      </c>
      <c r="BR45" s="134">
        <v>7.3191800000000002</v>
      </c>
      <c r="BS45" s="134">
        <v>0.53250999999999993</v>
      </c>
      <c r="BT45" s="135">
        <v>1.05369</v>
      </c>
      <c r="BU45" s="136">
        <v>3738594.2407329534</v>
      </c>
      <c r="BV45" s="194">
        <v>1427056.3070014927</v>
      </c>
      <c r="BW45" s="194">
        <v>0</v>
      </c>
      <c r="BX45" s="136">
        <v>514789.91712817509</v>
      </c>
      <c r="BY45" s="136">
        <v>118085.24335923656</v>
      </c>
      <c r="BZ45" s="136">
        <v>24697.567238533138</v>
      </c>
      <c r="CA45" s="136">
        <v>67146.510929761978</v>
      </c>
      <c r="CB45" s="136">
        <v>386671.28707828443</v>
      </c>
      <c r="CC45" s="136">
        <v>385127.68912587612</v>
      </c>
      <c r="CD45" s="136">
        <v>208385.72357512338</v>
      </c>
      <c r="CE45" s="136">
        <v>498582.1386278877</v>
      </c>
      <c r="CF45" s="136">
        <v>36274.551881595537</v>
      </c>
      <c r="CG45" s="136">
        <v>71777.304786986919</v>
      </c>
      <c r="CH45" s="112">
        <v>1</v>
      </c>
      <c r="CJ45" s="137">
        <v>802082.61</v>
      </c>
      <c r="CK45" s="134">
        <v>3474750.2799999993</v>
      </c>
      <c r="CL45" s="134">
        <v>3402873.1199999996</v>
      </c>
      <c r="CM45" s="134">
        <v>2757291.7777436562</v>
      </c>
      <c r="CN45" s="138">
        <v>384318.48790663172</v>
      </c>
      <c r="CO45" s="136">
        <v>0</v>
      </c>
      <c r="CP45" s="136">
        <v>52110</v>
      </c>
      <c r="CQ45" s="136">
        <v>0</v>
      </c>
      <c r="CR45" s="136">
        <v>0</v>
      </c>
      <c r="CS45" s="136">
        <v>0</v>
      </c>
      <c r="CT45" s="136">
        <v>0</v>
      </c>
      <c r="CU45" s="136">
        <v>0</v>
      </c>
      <c r="CV45" s="136">
        <v>254905.992</v>
      </c>
      <c r="CW45" s="136">
        <v>0</v>
      </c>
      <c r="CX45" s="136">
        <v>0</v>
      </c>
      <c r="CY45" s="136">
        <v>0</v>
      </c>
      <c r="CZ45" s="136">
        <v>0</v>
      </c>
      <c r="DA45" s="136">
        <v>0</v>
      </c>
      <c r="DB45" s="136">
        <v>0</v>
      </c>
      <c r="DC45" s="136">
        <v>77302.495906631739</v>
      </c>
      <c r="DD45" s="139">
        <v>743099.17346221802</v>
      </c>
      <c r="DE45" s="136">
        <v>0</v>
      </c>
      <c r="DF45" s="136">
        <v>46994.674156418987</v>
      </c>
      <c r="DG45" s="136">
        <v>0</v>
      </c>
      <c r="DH45" s="136">
        <v>58746.816068065011</v>
      </c>
      <c r="DI45" s="136">
        <v>8460.6529140646398</v>
      </c>
      <c r="DJ45" s="136">
        <v>103079.94680914898</v>
      </c>
      <c r="DK45" s="136">
        <v>52349.378075117529</v>
      </c>
      <c r="DL45" s="136">
        <v>0</v>
      </c>
      <c r="DM45" s="136">
        <v>0</v>
      </c>
      <c r="DN45" s="136">
        <v>461256.368299758</v>
      </c>
      <c r="DO45" s="136">
        <v>12211.33713964476</v>
      </c>
      <c r="DP45" s="136"/>
      <c r="DQ45" s="136">
        <v>375321.46827190771</v>
      </c>
      <c r="DR45" s="136">
        <v>227176.01532387032</v>
      </c>
      <c r="DS45" s="136">
        <v>34859.125885831709</v>
      </c>
      <c r="DT45" s="136">
        <v>5446.188227567226</v>
      </c>
      <c r="DU45" s="136">
        <v>42199.881578197303</v>
      </c>
      <c r="DV45" s="136">
        <v>65640.257256441153</v>
      </c>
      <c r="DW45" s="136"/>
      <c r="DX45" s="136">
        <v>353705.70943531313</v>
      </c>
      <c r="DY45" s="136">
        <v>311065.185219204</v>
      </c>
      <c r="DZ45" s="136">
        <v>0</v>
      </c>
      <c r="EA45" s="139">
        <v>255808.25212997539</v>
      </c>
      <c r="EB45" s="136"/>
      <c r="EC45" s="136">
        <v>255808.25212997539</v>
      </c>
      <c r="ED45" s="136"/>
      <c r="EE45" s="138">
        <v>120404.82358984715</v>
      </c>
      <c r="EF45" s="136">
        <v>9678.2444494750234</v>
      </c>
      <c r="EG45" s="136">
        <v>105219.69599413112</v>
      </c>
      <c r="EH45" s="136">
        <v>5506.8831462410008</v>
      </c>
      <c r="EI45" s="136">
        <v>28640.694777480381</v>
      </c>
      <c r="EJ45" s="136">
        <v>184927.98295107883</v>
      </c>
      <c r="EK45" s="136">
        <v>184927.98295107883</v>
      </c>
      <c r="EL45" s="140"/>
      <c r="EM45" s="134">
        <v>0</v>
      </c>
      <c r="EN45" s="136">
        <v>883957.51</v>
      </c>
      <c r="EO45" s="140">
        <f t="shared" si="1"/>
        <v>53.96</v>
      </c>
      <c r="EP45" s="140">
        <f t="shared" si="2"/>
        <v>20.597035507844755</v>
      </c>
      <c r="EQ45" s="140">
        <f t="shared" si="3"/>
        <v>0</v>
      </c>
      <c r="ER45" s="140">
        <f t="shared" si="4"/>
        <v>7.4300825763831551</v>
      </c>
      <c r="ES45" s="140">
        <f t="shared" si="5"/>
        <v>1.7043517753922381</v>
      </c>
      <c r="ET45" s="140">
        <f t="shared" si="6"/>
        <v>0.35646573080099098</v>
      </c>
      <c r="EU45" s="140">
        <f t="shared" si="7"/>
        <v>0.96914120561519412</v>
      </c>
      <c r="EV45" s="140">
        <f t="shared" si="8"/>
        <v>5.5809165978530135</v>
      </c>
      <c r="EW45" s="140">
        <f t="shared" si="9"/>
        <v>5.5586374896779525</v>
      </c>
      <c r="EX45" s="140">
        <f t="shared" si="10"/>
        <v>3.0076796036333611</v>
      </c>
      <c r="EY45" s="140">
        <f t="shared" si="11"/>
        <v>7.1961519405450041</v>
      </c>
      <c r="EZ45" s="140">
        <f t="shared" si="12"/>
        <v>0.52355904211395532</v>
      </c>
      <c r="FA45" s="140">
        <f t="shared" si="13"/>
        <v>1.0359785301403799</v>
      </c>
      <c r="HD45" s="112">
        <v>2</v>
      </c>
    </row>
    <row r="46" spans="1:212" ht="12" customHeight="1" x14ac:dyDescent="0.2">
      <c r="A46" s="126">
        <v>42</v>
      </c>
      <c r="B46" s="90" t="s">
        <v>463</v>
      </c>
      <c r="C46" s="90" t="s">
        <v>463</v>
      </c>
      <c r="D46" s="127">
        <v>5804.9</v>
      </c>
      <c r="E46" s="141">
        <v>5804.9</v>
      </c>
      <c r="F46" s="141">
        <v>0</v>
      </c>
      <c r="G46" s="141">
        <v>1032.78</v>
      </c>
      <c r="H46" s="127">
        <v>3</v>
      </c>
      <c r="I46" s="127">
        <v>0</v>
      </c>
      <c r="J46" s="127">
        <v>1</v>
      </c>
      <c r="K46" s="128">
        <v>5804.9</v>
      </c>
      <c r="L46" s="127"/>
      <c r="M46" s="126" t="s">
        <v>22</v>
      </c>
      <c r="N46" s="129">
        <v>3</v>
      </c>
      <c r="O46" s="129" t="s">
        <v>21</v>
      </c>
      <c r="P46" s="130">
        <v>53.96</v>
      </c>
      <c r="Q46" s="131">
        <v>45.06</v>
      </c>
      <c r="R46" s="130">
        <v>5.0999999999999996</v>
      </c>
      <c r="S46" s="130">
        <v>8.6300000000000008</v>
      </c>
      <c r="T46" s="130">
        <v>13.43</v>
      </c>
      <c r="U46" s="130">
        <v>6.91</v>
      </c>
      <c r="V46" s="130">
        <v>3.15</v>
      </c>
      <c r="W46" s="130">
        <v>1.81</v>
      </c>
      <c r="X46" s="130">
        <v>5.77</v>
      </c>
      <c r="Y46" s="130">
        <v>0.26</v>
      </c>
      <c r="Z46" s="132">
        <v>40</v>
      </c>
      <c r="AA46" s="132">
        <v>40</v>
      </c>
      <c r="AB46" s="132">
        <v>2604.04</v>
      </c>
      <c r="AC46" s="130">
        <v>195.98199600000001</v>
      </c>
      <c r="AD46" s="132">
        <v>42.3</v>
      </c>
      <c r="AE46" s="132">
        <v>2604.04</v>
      </c>
      <c r="AF46" s="130">
        <v>7.85</v>
      </c>
      <c r="AG46" s="133">
        <v>0</v>
      </c>
      <c r="AH46" s="130">
        <v>6.73</v>
      </c>
      <c r="AI46" s="130">
        <v>10.67</v>
      </c>
      <c r="AJ46" s="130">
        <v>14</v>
      </c>
      <c r="AK46" s="131">
        <v>1569412.764</v>
      </c>
      <c r="AL46" s="130">
        <v>177629.93999999997</v>
      </c>
      <c r="AM46" s="130">
        <v>300577.72200000001</v>
      </c>
      <c r="AN46" s="130">
        <v>467758.842</v>
      </c>
      <c r="AO46" s="130">
        <v>240671.15399999998</v>
      </c>
      <c r="AP46" s="130">
        <v>109712.60999999999</v>
      </c>
      <c r="AQ46" s="130">
        <v>63041.213999999993</v>
      </c>
      <c r="AR46" s="130">
        <v>200965.63799999998</v>
      </c>
      <c r="AS46" s="130">
        <v>9055.6440000000002</v>
      </c>
      <c r="AU46" s="134">
        <v>48.44</v>
      </c>
      <c r="AV46" s="134">
        <v>18.489999999999998</v>
      </c>
      <c r="AW46" s="134"/>
      <c r="AX46" s="134">
        <v>6.67</v>
      </c>
      <c r="AY46" s="134">
        <v>1.53</v>
      </c>
      <c r="AZ46" s="134">
        <v>0.32</v>
      </c>
      <c r="BA46" s="134">
        <v>0.87</v>
      </c>
      <c r="BB46" s="134">
        <v>5.01</v>
      </c>
      <c r="BC46" s="134">
        <v>4.99</v>
      </c>
      <c r="BD46" s="134">
        <v>2.7</v>
      </c>
      <c r="BE46" s="134">
        <v>6.46</v>
      </c>
      <c r="BF46" s="134">
        <v>0.47</v>
      </c>
      <c r="BG46" s="135">
        <v>0.93</v>
      </c>
      <c r="BH46" s="134">
        <v>54.88252</v>
      </c>
      <c r="BI46" s="192">
        <v>20.949169999999999</v>
      </c>
      <c r="BJ46" s="193">
        <v>0</v>
      </c>
      <c r="BK46" s="134">
        <v>7.5571100000000007</v>
      </c>
      <c r="BL46" s="134">
        <v>1.7334900000000002</v>
      </c>
      <c r="BM46" s="134">
        <v>0.36256000000000005</v>
      </c>
      <c r="BN46" s="134">
        <v>0.98571000000000009</v>
      </c>
      <c r="BO46" s="134">
        <v>5.6763300000000001</v>
      </c>
      <c r="BP46" s="134">
        <v>5.65367</v>
      </c>
      <c r="BQ46" s="134">
        <v>3.0591000000000004</v>
      </c>
      <c r="BR46" s="134">
        <v>7.3191800000000002</v>
      </c>
      <c r="BS46" s="134">
        <v>0.53250999999999993</v>
      </c>
      <c r="BT46" s="135">
        <v>1.05369</v>
      </c>
      <c r="BU46" s="136">
        <v>3748254.1154799997</v>
      </c>
      <c r="BV46" s="194">
        <v>1430743.5713299997</v>
      </c>
      <c r="BW46" s="194">
        <v>0</v>
      </c>
      <c r="BX46" s="136">
        <v>516120.04439</v>
      </c>
      <c r="BY46" s="136">
        <v>118390.35500999998</v>
      </c>
      <c r="BZ46" s="136">
        <v>24761.381439999997</v>
      </c>
      <c r="CA46" s="136">
        <v>67320.005789999996</v>
      </c>
      <c r="CB46" s="136">
        <v>387670.37816999998</v>
      </c>
      <c r="CC46" s="136">
        <v>386122.79183</v>
      </c>
      <c r="CD46" s="136">
        <v>208924.15590000001</v>
      </c>
      <c r="CE46" s="136">
        <v>499870.38782</v>
      </c>
      <c r="CF46" s="136">
        <v>36368.278989999992</v>
      </c>
      <c r="CG46" s="136">
        <v>71962.764809999993</v>
      </c>
      <c r="CH46" s="112">
        <v>1</v>
      </c>
      <c r="CJ46" s="137">
        <v>986968.51</v>
      </c>
      <c r="CK46" s="134">
        <v>3500340.2400000012</v>
      </c>
      <c r="CL46" s="134">
        <v>3440501.5999999996</v>
      </c>
      <c r="CM46" s="134">
        <v>2504207.0964540867</v>
      </c>
      <c r="CN46" s="138">
        <v>223409.78805878118</v>
      </c>
      <c r="CO46" s="136">
        <v>0</v>
      </c>
      <c r="CP46" s="136">
        <v>145907.55600000001</v>
      </c>
      <c r="CQ46" s="136">
        <v>0</v>
      </c>
      <c r="CR46" s="136">
        <v>0</v>
      </c>
      <c r="CS46" s="136">
        <v>0</v>
      </c>
      <c r="CT46" s="136">
        <v>0</v>
      </c>
      <c r="CU46" s="136">
        <v>0</v>
      </c>
      <c r="CV46" s="136">
        <v>0</v>
      </c>
      <c r="CW46" s="136">
        <v>0</v>
      </c>
      <c r="CX46" s="136">
        <v>0</v>
      </c>
      <c r="CY46" s="136">
        <v>0</v>
      </c>
      <c r="CZ46" s="136">
        <v>0</v>
      </c>
      <c r="DA46" s="136">
        <v>0</v>
      </c>
      <c r="DB46" s="136">
        <v>0</v>
      </c>
      <c r="DC46" s="136">
        <v>77502.232058781185</v>
      </c>
      <c r="DD46" s="139">
        <v>745019.2119788531</v>
      </c>
      <c r="DE46" s="136">
        <v>0</v>
      </c>
      <c r="DF46" s="136">
        <v>47116.100189012526</v>
      </c>
      <c r="DG46" s="136">
        <v>0</v>
      </c>
      <c r="DH46" s="136">
        <v>58898.607583395111</v>
      </c>
      <c r="DI46" s="136">
        <v>8482.513763936402</v>
      </c>
      <c r="DJ46" s="136">
        <v>103346.28739360174</v>
      </c>
      <c r="DK46" s="136">
        <v>52484.639727687842</v>
      </c>
      <c r="DL46" s="136">
        <v>0</v>
      </c>
      <c r="DM46" s="136">
        <v>0</v>
      </c>
      <c r="DN46" s="136">
        <v>462448.17421854608</v>
      </c>
      <c r="DO46" s="136">
        <v>12242.88910267346</v>
      </c>
      <c r="DP46" s="136"/>
      <c r="DQ46" s="136">
        <v>376291.23341354378</v>
      </c>
      <c r="DR46" s="136">
        <v>227762.9984817782</v>
      </c>
      <c r="DS46" s="136">
        <v>34949.1957806012</v>
      </c>
      <c r="DT46" s="136">
        <v>5460.2602270246534</v>
      </c>
      <c r="DU46" s="136">
        <v>42308.918703955467</v>
      </c>
      <c r="DV46" s="136">
        <v>65809.86022018423</v>
      </c>
      <c r="DW46" s="136"/>
      <c r="DX46" s="136">
        <v>354619.62323029892</v>
      </c>
      <c r="DY46" s="136">
        <v>311868.92334479286</v>
      </c>
      <c r="DZ46" s="136">
        <v>0</v>
      </c>
      <c r="EA46" s="139">
        <v>256469.2159885063</v>
      </c>
      <c r="EB46" s="136"/>
      <c r="EC46" s="136">
        <v>256469.2159885063</v>
      </c>
      <c r="ED46" s="136"/>
      <c r="EE46" s="138">
        <v>120715.92863092004</v>
      </c>
      <c r="EF46" s="136">
        <v>9703.2513432787473</v>
      </c>
      <c r="EG46" s="136">
        <v>105491.56531687055</v>
      </c>
      <c r="EH46" s="136">
        <v>5521.1119707707467</v>
      </c>
      <c r="EI46" s="136">
        <v>28714.69733202468</v>
      </c>
      <c r="EJ46" s="136">
        <v>87098.474476365867</v>
      </c>
      <c r="EK46" s="136">
        <v>87098.474476365867</v>
      </c>
      <c r="EL46" s="140"/>
      <c r="EM46" s="134">
        <v>0</v>
      </c>
      <c r="EN46" s="136">
        <v>1061309.53</v>
      </c>
      <c r="EO46" s="140">
        <f t="shared" si="1"/>
        <v>53.96</v>
      </c>
      <c r="EP46" s="140">
        <f t="shared" si="2"/>
        <v>20.597035507844755</v>
      </c>
      <c r="EQ46" s="140">
        <f t="shared" si="3"/>
        <v>0</v>
      </c>
      <c r="ER46" s="140">
        <f t="shared" si="4"/>
        <v>7.4300825763831551</v>
      </c>
      <c r="ES46" s="140">
        <f t="shared" si="5"/>
        <v>1.7043517753922381</v>
      </c>
      <c r="ET46" s="140">
        <f t="shared" si="6"/>
        <v>0.35646573080099098</v>
      </c>
      <c r="EU46" s="140">
        <f t="shared" si="7"/>
        <v>0.96914120561519412</v>
      </c>
      <c r="EV46" s="140">
        <f t="shared" si="8"/>
        <v>5.5809165978530135</v>
      </c>
      <c r="EW46" s="140">
        <f t="shared" si="9"/>
        <v>5.5586374896779525</v>
      </c>
      <c r="EX46" s="140">
        <f t="shared" si="10"/>
        <v>3.0076796036333611</v>
      </c>
      <c r="EY46" s="140">
        <f t="shared" si="11"/>
        <v>7.1961519405450041</v>
      </c>
      <c r="EZ46" s="140">
        <f t="shared" si="12"/>
        <v>0.52355904211395532</v>
      </c>
      <c r="FA46" s="140">
        <f t="shared" si="13"/>
        <v>1.0359785301403799</v>
      </c>
      <c r="HD46" s="112">
        <v>2</v>
      </c>
    </row>
    <row r="47" spans="1:212" ht="12" customHeight="1" x14ac:dyDescent="0.25">
      <c r="A47" s="126">
        <v>43</v>
      </c>
      <c r="B47" s="62" t="s">
        <v>201</v>
      </c>
      <c r="C47" s="62" t="s">
        <v>201</v>
      </c>
      <c r="D47" s="127">
        <v>10302.899999999998</v>
      </c>
      <c r="E47" s="141">
        <v>9629.5999999999985</v>
      </c>
      <c r="F47" s="141">
        <v>673.3</v>
      </c>
      <c r="G47" s="141">
        <v>1358.8</v>
      </c>
      <c r="H47" s="127">
        <v>6</v>
      </c>
      <c r="I47" s="127">
        <v>0</v>
      </c>
      <c r="J47" s="127">
        <v>1</v>
      </c>
      <c r="K47" s="128">
        <v>10302.899999999998</v>
      </c>
      <c r="L47" s="127"/>
      <c r="M47" s="126" t="s">
        <v>22</v>
      </c>
      <c r="N47" s="129">
        <v>1</v>
      </c>
      <c r="O47" s="129" t="s">
        <v>21</v>
      </c>
      <c r="P47" s="130">
        <v>53.46</v>
      </c>
      <c r="Q47" s="131">
        <v>44.8</v>
      </c>
      <c r="R47" s="130">
        <v>5.0999999999999996</v>
      </c>
      <c r="S47" s="130">
        <v>8.6300000000000008</v>
      </c>
      <c r="T47" s="130">
        <v>13.43</v>
      </c>
      <c r="U47" s="130">
        <v>6.91</v>
      </c>
      <c r="V47" s="130">
        <v>3.15</v>
      </c>
      <c r="W47" s="130">
        <v>1.81</v>
      </c>
      <c r="X47" s="130">
        <v>5.77</v>
      </c>
      <c r="Y47" s="130">
        <v>0</v>
      </c>
      <c r="Z47" s="132">
        <v>40</v>
      </c>
      <c r="AA47" s="132">
        <v>40</v>
      </c>
      <c r="AB47" s="132">
        <v>2604.04</v>
      </c>
      <c r="AC47" s="130">
        <v>195.98199600000001</v>
      </c>
      <c r="AD47" s="132">
        <v>42.3</v>
      </c>
      <c r="AE47" s="132">
        <v>2604.04</v>
      </c>
      <c r="AF47" s="130">
        <v>0</v>
      </c>
      <c r="AG47" s="133">
        <v>0</v>
      </c>
      <c r="AH47" s="130">
        <v>5.05</v>
      </c>
      <c r="AI47" s="130">
        <v>10.67</v>
      </c>
      <c r="AJ47" s="130">
        <v>14</v>
      </c>
      <c r="AK47" s="131">
        <v>2769419.5199999991</v>
      </c>
      <c r="AL47" s="130">
        <v>315268.73999999993</v>
      </c>
      <c r="AM47" s="130">
        <v>533484.16199999989</v>
      </c>
      <c r="AN47" s="130">
        <v>830207.6819999998</v>
      </c>
      <c r="AO47" s="130">
        <v>427158.23399999994</v>
      </c>
      <c r="AP47" s="130">
        <v>194724.80999999994</v>
      </c>
      <c r="AQ47" s="130">
        <v>111889.49399999998</v>
      </c>
      <c r="AR47" s="130">
        <v>356686.39799999993</v>
      </c>
      <c r="AS47" s="130">
        <v>0</v>
      </c>
      <c r="AU47" s="134">
        <v>48.16</v>
      </c>
      <c r="AV47" s="192">
        <v>18.649999999999999</v>
      </c>
      <c r="AW47" s="193"/>
      <c r="AX47" s="134">
        <v>7.16</v>
      </c>
      <c r="AY47" s="134">
        <v>1.53</v>
      </c>
      <c r="AZ47" s="134">
        <v>0.32</v>
      </c>
      <c r="BA47" s="134">
        <v>0.87</v>
      </c>
      <c r="BB47" s="134">
        <v>5.01</v>
      </c>
      <c r="BC47" s="134">
        <v>4.99</v>
      </c>
      <c r="BD47" s="134">
        <v>2.7</v>
      </c>
      <c r="BE47" s="134">
        <v>6.46</v>
      </c>
      <c r="BF47" s="134">
        <v>0.47</v>
      </c>
      <c r="BG47" s="135">
        <v>0</v>
      </c>
      <c r="BH47" s="134">
        <v>54.565279999999994</v>
      </c>
      <c r="BI47" s="192">
        <v>21.130449999999996</v>
      </c>
      <c r="BJ47" s="193">
        <v>0</v>
      </c>
      <c r="BK47" s="134">
        <v>8.1122800000000002</v>
      </c>
      <c r="BL47" s="134">
        <v>1.7334900000000002</v>
      </c>
      <c r="BM47" s="134">
        <v>0.36255999999999999</v>
      </c>
      <c r="BN47" s="134">
        <v>0.98570999999999998</v>
      </c>
      <c r="BO47" s="134">
        <v>5.6763299999999992</v>
      </c>
      <c r="BP47" s="134">
        <v>5.6536700000000009</v>
      </c>
      <c r="BQ47" s="134">
        <v>3.0591000000000004</v>
      </c>
      <c r="BR47" s="134">
        <v>7.3191800000000002</v>
      </c>
      <c r="BS47" s="134">
        <v>0.53250999999999993</v>
      </c>
      <c r="BT47" s="135">
        <v>0</v>
      </c>
      <c r="BU47" s="136">
        <v>6614181.5611199969</v>
      </c>
      <c r="BV47" s="194">
        <v>2561347.3030499993</v>
      </c>
      <c r="BW47" s="194">
        <v>0</v>
      </c>
      <c r="BX47" s="136">
        <v>983337.62411999982</v>
      </c>
      <c r="BY47" s="136">
        <v>210126.61520999996</v>
      </c>
      <c r="BZ47" s="136">
        <v>43948.05023999999</v>
      </c>
      <c r="CA47" s="136">
        <v>119483.76158999997</v>
      </c>
      <c r="CB47" s="136">
        <v>688061.66156999988</v>
      </c>
      <c r="CC47" s="136">
        <v>685314.90842999995</v>
      </c>
      <c r="CD47" s="136">
        <v>370811.67389999999</v>
      </c>
      <c r="CE47" s="136">
        <v>887201.26421999978</v>
      </c>
      <c r="CF47" s="136">
        <v>64548.698789999973</v>
      </c>
      <c r="CG47" s="136">
        <v>0</v>
      </c>
      <c r="CH47" s="112">
        <v>1</v>
      </c>
      <c r="CJ47" s="137">
        <v>837139.83</v>
      </c>
      <c r="CK47" s="134">
        <v>5769286</v>
      </c>
      <c r="CL47" s="134">
        <v>5695308.6099999994</v>
      </c>
      <c r="CM47" s="134">
        <v>5663951.3108609123</v>
      </c>
      <c r="CN47" s="138">
        <v>1601565.1983427824</v>
      </c>
      <c r="CO47" s="136">
        <v>290912.26799999998</v>
      </c>
      <c r="CP47" s="136">
        <v>532884.84</v>
      </c>
      <c r="CQ47" s="136">
        <v>0</v>
      </c>
      <c r="CR47" s="136">
        <v>0</v>
      </c>
      <c r="CS47" s="136">
        <v>0</v>
      </c>
      <c r="CT47" s="136">
        <v>640212.27599999995</v>
      </c>
      <c r="CU47" s="136">
        <v>0</v>
      </c>
      <c r="CV47" s="136">
        <v>0</v>
      </c>
      <c r="CW47" s="136">
        <v>0</v>
      </c>
      <c r="CX47" s="136">
        <v>0</v>
      </c>
      <c r="CY47" s="136">
        <v>0</v>
      </c>
      <c r="CZ47" s="136">
        <v>0</v>
      </c>
      <c r="DA47" s="136">
        <v>0</v>
      </c>
      <c r="DB47" s="136">
        <v>0</v>
      </c>
      <c r="DC47" s="136">
        <v>137555.81434278225</v>
      </c>
      <c r="DD47" s="139">
        <v>1388760.3231910826</v>
      </c>
      <c r="DE47" s="136">
        <v>66453.57559906099</v>
      </c>
      <c r="DF47" s="136">
        <v>83624.604840286163</v>
      </c>
      <c r="DG47" s="136">
        <v>0</v>
      </c>
      <c r="DH47" s="136">
        <v>104536.93673809394</v>
      </c>
      <c r="DI47" s="136">
        <v>15055.296569873786</v>
      </c>
      <c r="DJ47" s="136">
        <v>183425.46200408952</v>
      </c>
      <c r="DK47" s="136">
        <v>93153.024970351777</v>
      </c>
      <c r="DL47" s="136">
        <v>0</v>
      </c>
      <c r="DM47" s="136">
        <v>0</v>
      </c>
      <c r="DN47" s="136">
        <v>820781.97628835274</v>
      </c>
      <c r="DO47" s="136">
        <v>21729.446180973726</v>
      </c>
      <c r="DP47" s="136"/>
      <c r="DQ47" s="136">
        <v>667865.24293896533</v>
      </c>
      <c r="DR47" s="136">
        <v>404248.03132834536</v>
      </c>
      <c r="DS47" s="136">
        <v>62030.021052551485</v>
      </c>
      <c r="DT47" s="136">
        <v>9691.2117509366744</v>
      </c>
      <c r="DU47" s="136">
        <v>75092.518133815014</v>
      </c>
      <c r="DV47" s="136">
        <v>116803.4606733167</v>
      </c>
      <c r="DW47" s="136"/>
      <c r="DX47" s="136">
        <v>629401.11219477444</v>
      </c>
      <c r="DY47" s="136">
        <v>553524.49315734406</v>
      </c>
      <c r="DZ47" s="136">
        <v>102418.48568934116</v>
      </c>
      <c r="EA47" s="139">
        <v>455197.62362968893</v>
      </c>
      <c r="EB47" s="136"/>
      <c r="EC47" s="136">
        <v>455197.62362968893</v>
      </c>
      <c r="ED47" s="136"/>
      <c r="EE47" s="138">
        <v>214254.18889067956</v>
      </c>
      <c r="EF47" s="136">
        <v>17221.938063475096</v>
      </c>
      <c r="EG47" s="136">
        <v>187233.03559117045</v>
      </c>
      <c r="EH47" s="136">
        <v>9799.215236034026</v>
      </c>
      <c r="EI47" s="136">
        <v>50964.642826253177</v>
      </c>
      <c r="EJ47" s="136">
        <v>0</v>
      </c>
      <c r="EK47" s="136">
        <v>0</v>
      </c>
      <c r="EL47" s="113"/>
      <c r="EM47" s="134">
        <v>5098.7043096635725</v>
      </c>
      <c r="EN47" s="136">
        <v>921161.6</v>
      </c>
      <c r="EO47" s="140">
        <f t="shared" si="1"/>
        <v>53.46</v>
      </c>
      <c r="EP47" s="140">
        <f t="shared" si="2"/>
        <v>20.702429401993353</v>
      </c>
      <c r="EQ47" s="140">
        <f t="shared" si="3"/>
        <v>0</v>
      </c>
      <c r="ER47" s="140">
        <f t="shared" si="4"/>
        <v>7.9479568106312302</v>
      </c>
      <c r="ES47" s="140">
        <f t="shared" si="5"/>
        <v>1.6983762458471763</v>
      </c>
      <c r="ET47" s="140">
        <f t="shared" si="6"/>
        <v>0.35521594684385382</v>
      </c>
      <c r="EU47" s="140">
        <f t="shared" si="7"/>
        <v>0.96574335548172763</v>
      </c>
      <c r="EV47" s="140">
        <f t="shared" si="8"/>
        <v>5.5613496677740866</v>
      </c>
      <c r="EW47" s="140">
        <f t="shared" si="9"/>
        <v>5.5391486710963473</v>
      </c>
      <c r="EX47" s="140">
        <f t="shared" si="10"/>
        <v>2.9971345514950172</v>
      </c>
      <c r="EY47" s="140">
        <f t="shared" si="11"/>
        <v>7.1709219269103004</v>
      </c>
      <c r="EZ47" s="140">
        <f t="shared" si="12"/>
        <v>0.52172342192691035</v>
      </c>
      <c r="FA47" s="140">
        <f t="shared" si="13"/>
        <v>0</v>
      </c>
      <c r="HD47" s="112">
        <v>2</v>
      </c>
    </row>
    <row r="48" spans="1:212" ht="12" customHeight="1" x14ac:dyDescent="0.25">
      <c r="A48" s="126">
        <v>44</v>
      </c>
      <c r="B48" s="62" t="s">
        <v>200</v>
      </c>
      <c r="C48" s="62" t="s">
        <v>200</v>
      </c>
      <c r="D48" s="127">
        <v>4904.3</v>
      </c>
      <c r="E48" s="141">
        <v>4904.3</v>
      </c>
      <c r="F48" s="141">
        <v>0</v>
      </c>
      <c r="G48" s="141">
        <v>536.79999999999995</v>
      </c>
      <c r="H48" s="127">
        <v>2</v>
      </c>
      <c r="I48" s="127">
        <v>0</v>
      </c>
      <c r="J48" s="127">
        <v>1</v>
      </c>
      <c r="K48" s="128">
        <v>4904.3</v>
      </c>
      <c r="L48" s="127"/>
      <c r="M48" s="126" t="s">
        <v>22</v>
      </c>
      <c r="N48" s="129">
        <v>1</v>
      </c>
      <c r="O48" s="129" t="s">
        <v>21</v>
      </c>
      <c r="P48" s="130">
        <v>53.46</v>
      </c>
      <c r="Q48" s="131">
        <v>44.8</v>
      </c>
      <c r="R48" s="130">
        <v>5.0999999999999996</v>
      </c>
      <c r="S48" s="130">
        <v>8.6300000000000008</v>
      </c>
      <c r="T48" s="130">
        <v>13.43</v>
      </c>
      <c r="U48" s="130">
        <v>6.91</v>
      </c>
      <c r="V48" s="130">
        <v>3.15</v>
      </c>
      <c r="W48" s="130">
        <v>1.81</v>
      </c>
      <c r="X48" s="130">
        <v>5.77</v>
      </c>
      <c r="Y48" s="130">
        <v>0</v>
      </c>
      <c r="Z48" s="132">
        <v>40</v>
      </c>
      <c r="AA48" s="132">
        <v>40</v>
      </c>
      <c r="AB48" s="132">
        <v>2604.04</v>
      </c>
      <c r="AC48" s="130">
        <v>195.98199600000001</v>
      </c>
      <c r="AD48" s="132">
        <v>42.3</v>
      </c>
      <c r="AE48" s="132">
        <v>2604.04</v>
      </c>
      <c r="AF48" s="130">
        <v>0</v>
      </c>
      <c r="AG48" s="133">
        <v>0</v>
      </c>
      <c r="AH48" s="130">
        <v>5.05</v>
      </c>
      <c r="AI48" s="130">
        <v>10.67</v>
      </c>
      <c r="AJ48" s="130">
        <v>14</v>
      </c>
      <c r="AK48" s="131">
        <v>1318275.8399999999</v>
      </c>
      <c r="AL48" s="130">
        <v>150071.58000000002</v>
      </c>
      <c r="AM48" s="130">
        <v>253944.65400000004</v>
      </c>
      <c r="AN48" s="130">
        <v>395188.49399999995</v>
      </c>
      <c r="AO48" s="130">
        <v>203332.27800000002</v>
      </c>
      <c r="AP48" s="130">
        <v>92691.27</v>
      </c>
      <c r="AQ48" s="130">
        <v>53260.698000000004</v>
      </c>
      <c r="AR48" s="130">
        <v>169786.86599999998</v>
      </c>
      <c r="AS48" s="130">
        <v>0</v>
      </c>
      <c r="AU48" s="134">
        <v>48.16</v>
      </c>
      <c r="AV48" s="192">
        <v>18.649999999999999</v>
      </c>
      <c r="AW48" s="193"/>
      <c r="AX48" s="134">
        <v>7.16</v>
      </c>
      <c r="AY48" s="134">
        <v>1.53</v>
      </c>
      <c r="AZ48" s="134">
        <v>0.32</v>
      </c>
      <c r="BA48" s="134">
        <v>0.87</v>
      </c>
      <c r="BB48" s="134">
        <v>5.01</v>
      </c>
      <c r="BC48" s="134">
        <v>4.99</v>
      </c>
      <c r="BD48" s="134">
        <v>2.7</v>
      </c>
      <c r="BE48" s="134">
        <v>6.46</v>
      </c>
      <c r="BF48" s="134">
        <v>0.47</v>
      </c>
      <c r="BG48" s="135">
        <v>0</v>
      </c>
      <c r="BH48" s="134">
        <v>54.565279999999994</v>
      </c>
      <c r="BI48" s="192">
        <v>21.130449999999996</v>
      </c>
      <c r="BJ48" s="193">
        <v>0</v>
      </c>
      <c r="BK48" s="134">
        <v>8.1122800000000002</v>
      </c>
      <c r="BL48" s="134">
        <v>1.7334900000000002</v>
      </c>
      <c r="BM48" s="134">
        <v>0.36255999999999999</v>
      </c>
      <c r="BN48" s="134">
        <v>0.98570999999999998</v>
      </c>
      <c r="BO48" s="134">
        <v>5.6763299999999992</v>
      </c>
      <c r="BP48" s="134">
        <v>5.6536700000000009</v>
      </c>
      <c r="BQ48" s="134">
        <v>3.0591000000000004</v>
      </c>
      <c r="BR48" s="134">
        <v>7.3191800000000002</v>
      </c>
      <c r="BS48" s="134">
        <v>0.53250999999999993</v>
      </c>
      <c r="BT48" s="135">
        <v>0</v>
      </c>
      <c r="BU48" s="136">
        <v>3148427.2030400001</v>
      </c>
      <c r="BV48" s="194">
        <v>1219231.04935</v>
      </c>
      <c r="BW48" s="194">
        <v>0</v>
      </c>
      <c r="BX48" s="136">
        <v>468080.12404000002</v>
      </c>
      <c r="BY48" s="136">
        <v>100022.70807000001</v>
      </c>
      <c r="BZ48" s="136">
        <v>20919.782080000001</v>
      </c>
      <c r="CA48" s="136">
        <v>56875.657529999997</v>
      </c>
      <c r="CB48" s="136">
        <v>327525.33818999998</v>
      </c>
      <c r="CC48" s="136">
        <v>326217.85181000008</v>
      </c>
      <c r="CD48" s="136">
        <v>176510.66130000004</v>
      </c>
      <c r="CE48" s="136">
        <v>422318.10074000002</v>
      </c>
      <c r="CF48" s="136">
        <v>30725.929929999995</v>
      </c>
      <c r="CG48" s="136">
        <v>0</v>
      </c>
      <c r="CH48" s="112">
        <v>1</v>
      </c>
      <c r="CJ48" s="137">
        <v>435357.3</v>
      </c>
      <c r="CK48" s="134">
        <v>2935850.59</v>
      </c>
      <c r="CL48" s="134">
        <v>2902585.4400000004</v>
      </c>
      <c r="CM48" s="134">
        <v>2094993.1103128535</v>
      </c>
      <c r="CN48" s="138">
        <v>192882.83642761814</v>
      </c>
      <c r="CO48" s="136">
        <v>115534.84799999998</v>
      </c>
      <c r="CP48" s="136">
        <v>11869.824000000001</v>
      </c>
      <c r="CQ48" s="136">
        <v>0</v>
      </c>
      <c r="CR48" s="136">
        <v>0</v>
      </c>
      <c r="CS48" s="136">
        <v>0</v>
      </c>
      <c r="CT48" s="136">
        <v>0</v>
      </c>
      <c r="CU48" s="136">
        <v>0</v>
      </c>
      <c r="CV48" s="136">
        <v>0</v>
      </c>
      <c r="CW48" s="136">
        <v>0</v>
      </c>
      <c r="CX48" s="136">
        <v>0</v>
      </c>
      <c r="CY48" s="136">
        <v>0</v>
      </c>
      <c r="CZ48" s="136">
        <v>0</v>
      </c>
      <c r="DA48" s="136">
        <v>0</v>
      </c>
      <c r="DB48" s="136">
        <v>0</v>
      </c>
      <c r="DC48" s="136">
        <v>65478.164427618154</v>
      </c>
      <c r="DD48" s="139">
        <v>629433.36169578985</v>
      </c>
      <c r="DE48" s="136">
        <v>0</v>
      </c>
      <c r="DF48" s="136">
        <v>39806.28265034267</v>
      </c>
      <c r="DG48" s="136">
        <v>0</v>
      </c>
      <c r="DH48" s="136">
        <v>49760.79539203857</v>
      </c>
      <c r="DI48" s="136">
        <v>7166.4959348952261</v>
      </c>
      <c r="DJ48" s="136">
        <v>87312.649186797556</v>
      </c>
      <c r="DK48" s="136">
        <v>44341.921241795644</v>
      </c>
      <c r="DL48" s="136">
        <v>0</v>
      </c>
      <c r="DM48" s="136">
        <v>0</v>
      </c>
      <c r="DN48" s="136">
        <v>390701.74866406247</v>
      </c>
      <c r="DO48" s="136">
        <v>10343.468625857717</v>
      </c>
      <c r="DP48" s="136"/>
      <c r="DQ48" s="136">
        <v>317911.60847388289</v>
      </c>
      <c r="DR48" s="136">
        <v>192426.75557790571</v>
      </c>
      <c r="DS48" s="136">
        <v>29527.010089200932</v>
      </c>
      <c r="DT48" s="136">
        <v>4613.1292927349332</v>
      </c>
      <c r="DU48" s="136">
        <v>35744.910334339751</v>
      </c>
      <c r="DV48" s="136">
        <v>55599.803179701557</v>
      </c>
      <c r="DW48" s="136"/>
      <c r="DX48" s="136">
        <v>299602.23573332105</v>
      </c>
      <c r="DY48" s="136">
        <v>263484.08426671743</v>
      </c>
      <c r="DZ48" s="136">
        <v>48752.388101043012</v>
      </c>
      <c r="EA48" s="139">
        <v>216679.35295568081</v>
      </c>
      <c r="EB48" s="136"/>
      <c r="EC48" s="136">
        <v>216679.35295568081</v>
      </c>
      <c r="ED48" s="136"/>
      <c r="EE48" s="138">
        <v>101987.48105645596</v>
      </c>
      <c r="EF48" s="136">
        <v>8197.8424370517951</v>
      </c>
      <c r="EG48" s="136">
        <v>89125.098414017179</v>
      </c>
      <c r="EH48" s="136">
        <v>4664.5402053869966</v>
      </c>
      <c r="EI48" s="136">
        <v>24259.761602344341</v>
      </c>
      <c r="EJ48" s="136">
        <v>0</v>
      </c>
      <c r="EK48" s="136">
        <v>0</v>
      </c>
      <c r="EL48" s="113"/>
      <c r="EM48" s="134">
        <v>2427.0424391077331</v>
      </c>
      <c r="EN48" s="136">
        <v>483571.93</v>
      </c>
      <c r="EO48" s="140">
        <f t="shared" si="1"/>
        <v>53.46</v>
      </c>
      <c r="EP48" s="140">
        <f t="shared" si="2"/>
        <v>20.702429401993353</v>
      </c>
      <c r="EQ48" s="140">
        <f t="shared" si="3"/>
        <v>0</v>
      </c>
      <c r="ER48" s="140">
        <f t="shared" si="4"/>
        <v>7.9479568106312302</v>
      </c>
      <c r="ES48" s="140">
        <f t="shared" si="5"/>
        <v>1.6983762458471763</v>
      </c>
      <c r="ET48" s="140">
        <f t="shared" si="6"/>
        <v>0.35521594684385382</v>
      </c>
      <c r="EU48" s="140">
        <f t="shared" si="7"/>
        <v>0.96574335548172763</v>
      </c>
      <c r="EV48" s="140">
        <f t="shared" si="8"/>
        <v>5.5613496677740866</v>
      </c>
      <c r="EW48" s="140">
        <f t="shared" si="9"/>
        <v>5.5391486710963473</v>
      </c>
      <c r="EX48" s="140">
        <f t="shared" si="10"/>
        <v>2.9971345514950172</v>
      </c>
      <c r="EY48" s="140">
        <f t="shared" si="11"/>
        <v>7.1709219269103004</v>
      </c>
      <c r="EZ48" s="140">
        <f t="shared" si="12"/>
        <v>0.52172342192691035</v>
      </c>
      <c r="FA48" s="140">
        <f t="shared" si="13"/>
        <v>0</v>
      </c>
      <c r="HD48" s="112">
        <v>2</v>
      </c>
    </row>
    <row r="49" spans="1:212" ht="12" customHeight="1" x14ac:dyDescent="0.25">
      <c r="A49" s="126">
        <v>45</v>
      </c>
      <c r="B49" s="62" t="s">
        <v>199</v>
      </c>
      <c r="C49" s="62" t="s">
        <v>199</v>
      </c>
      <c r="D49" s="127">
        <v>3072.3</v>
      </c>
      <c r="E49" s="141">
        <v>3018.9</v>
      </c>
      <c r="F49" s="141">
        <v>53.4</v>
      </c>
      <c r="G49" s="141">
        <v>530.6</v>
      </c>
      <c r="H49" s="127">
        <v>1</v>
      </c>
      <c r="I49" s="127">
        <v>0</v>
      </c>
      <c r="J49" s="127">
        <v>1</v>
      </c>
      <c r="K49" s="128">
        <v>3072.3</v>
      </c>
      <c r="L49" s="127"/>
      <c r="M49" s="126" t="s">
        <v>24</v>
      </c>
      <c r="N49" s="129">
        <v>3</v>
      </c>
      <c r="O49" s="129" t="s">
        <v>8</v>
      </c>
      <c r="P49" s="130">
        <v>39.51</v>
      </c>
      <c r="Q49" s="142">
        <v>36.75</v>
      </c>
      <c r="R49" s="130">
        <v>4.0199999999999996</v>
      </c>
      <c r="S49" s="130">
        <v>7</v>
      </c>
      <c r="T49" s="130">
        <v>11</v>
      </c>
      <c r="U49" s="130">
        <v>5.4</v>
      </c>
      <c r="V49" s="130">
        <v>2.67</v>
      </c>
      <c r="W49" s="130">
        <v>1.54</v>
      </c>
      <c r="X49" s="130">
        <v>4.9000000000000004</v>
      </c>
      <c r="Y49" s="130">
        <v>0.22</v>
      </c>
      <c r="Z49" s="132">
        <v>40</v>
      </c>
      <c r="AA49" s="132">
        <v>40</v>
      </c>
      <c r="AB49" s="132">
        <v>2604.04</v>
      </c>
      <c r="AC49" s="130">
        <v>195.98199600000001</v>
      </c>
      <c r="AD49" s="132">
        <v>42.3</v>
      </c>
      <c r="AE49" s="132">
        <v>2604.04</v>
      </c>
      <c r="AF49" s="130">
        <v>7.85</v>
      </c>
      <c r="AG49" s="133">
        <v>0</v>
      </c>
      <c r="AH49" s="130">
        <v>6.73</v>
      </c>
      <c r="AI49" s="130">
        <v>10.67</v>
      </c>
      <c r="AJ49" s="130">
        <v>14</v>
      </c>
      <c r="AK49" s="131">
        <v>677442.15</v>
      </c>
      <c r="AL49" s="130">
        <v>74103.875999999989</v>
      </c>
      <c r="AM49" s="130">
        <v>129036.6</v>
      </c>
      <c r="AN49" s="130">
        <v>202771.80000000002</v>
      </c>
      <c r="AO49" s="130">
        <v>99542.520000000019</v>
      </c>
      <c r="AP49" s="130">
        <v>49218.246000000006</v>
      </c>
      <c r="AQ49" s="130">
        <v>28388.052000000003</v>
      </c>
      <c r="AR49" s="130">
        <v>90325.62000000001</v>
      </c>
      <c r="AS49" s="130">
        <v>4055.4360000000006</v>
      </c>
      <c r="AT49" s="112" t="s">
        <v>8</v>
      </c>
      <c r="AU49" s="134">
        <v>39.51</v>
      </c>
      <c r="AV49" s="134">
        <v>4.3219102040816324</v>
      </c>
      <c r="AW49" s="134">
        <v>7.5257142857142849</v>
      </c>
      <c r="AX49" s="134">
        <v>11.826122448979591</v>
      </c>
      <c r="AY49" s="134"/>
      <c r="AZ49" s="134"/>
      <c r="BA49" s="134"/>
      <c r="BB49" s="134">
        <v>5.8055510204081635</v>
      </c>
      <c r="BC49" s="134">
        <v>2.8705224489795915</v>
      </c>
      <c r="BD49" s="134">
        <v>1.6556571428571427</v>
      </c>
      <c r="BE49" s="134">
        <v>5.2679999999999998</v>
      </c>
      <c r="BF49" s="134"/>
      <c r="BG49" s="135">
        <v>0.23652244897959185</v>
      </c>
      <c r="BH49" s="134">
        <v>39.51</v>
      </c>
      <c r="BI49" s="134">
        <v>4.3219102040816324</v>
      </c>
      <c r="BJ49" s="134">
        <v>7.5257142857142849</v>
      </c>
      <c r="BK49" s="134">
        <v>11.826122448979591</v>
      </c>
      <c r="BL49" s="134">
        <v>0</v>
      </c>
      <c r="BM49" s="134">
        <v>0</v>
      </c>
      <c r="BN49" s="134">
        <v>0</v>
      </c>
      <c r="BO49" s="134">
        <v>5.8055510204081635</v>
      </c>
      <c r="BP49" s="134">
        <v>2.8705224489795915</v>
      </c>
      <c r="BQ49" s="134">
        <v>1.6556571428571427</v>
      </c>
      <c r="BR49" s="134">
        <v>5.2679999999999998</v>
      </c>
      <c r="BS49" s="134">
        <v>0</v>
      </c>
      <c r="BT49" s="135">
        <v>0.23652244897959182</v>
      </c>
      <c r="BU49" s="136">
        <v>1456638.8760000002</v>
      </c>
      <c r="BV49" s="136">
        <v>159338.45663999999</v>
      </c>
      <c r="BW49" s="136">
        <v>277455.02400000003</v>
      </c>
      <c r="BX49" s="136">
        <v>436000.75200000004</v>
      </c>
      <c r="BY49" s="136">
        <v>0</v>
      </c>
      <c r="BZ49" s="136">
        <v>0</v>
      </c>
      <c r="CA49" s="136">
        <v>0</v>
      </c>
      <c r="CB49" s="136">
        <v>214036.73280000003</v>
      </c>
      <c r="CC49" s="136">
        <v>105829.27344</v>
      </c>
      <c r="CD49" s="136">
        <v>61040.105279999996</v>
      </c>
      <c r="CE49" s="136">
        <v>194218.51680000001</v>
      </c>
      <c r="CF49" s="136">
        <v>0</v>
      </c>
      <c r="CG49" s="136">
        <v>8720.0150400000002</v>
      </c>
      <c r="CH49" s="143">
        <v>2</v>
      </c>
      <c r="CJ49" s="137">
        <v>152884.20000000001</v>
      </c>
      <c r="CK49" s="134">
        <v>1233929.5200000003</v>
      </c>
      <c r="CL49" s="134">
        <v>1197754.54</v>
      </c>
      <c r="CM49" s="134">
        <v>1565266.2748909325</v>
      </c>
      <c r="CN49" s="138">
        <v>41018.81299491696</v>
      </c>
      <c r="CO49" s="136">
        <v>0</v>
      </c>
      <c r="CP49" s="136">
        <v>0</v>
      </c>
      <c r="CQ49" s="136">
        <v>0</v>
      </c>
      <c r="CR49" s="136">
        <v>0</v>
      </c>
      <c r="CS49" s="136">
        <v>0</v>
      </c>
      <c r="CT49" s="136">
        <v>0</v>
      </c>
      <c r="CU49" s="136">
        <v>0</v>
      </c>
      <c r="CV49" s="136">
        <v>0</v>
      </c>
      <c r="CW49" s="136">
        <v>0</v>
      </c>
      <c r="CX49" s="136">
        <v>0</v>
      </c>
      <c r="CY49" s="136">
        <v>0</v>
      </c>
      <c r="CZ49" s="136">
        <v>0</v>
      </c>
      <c r="DA49" s="136">
        <v>0</v>
      </c>
      <c r="DB49" s="136">
        <v>0</v>
      </c>
      <c r="DC49" s="136">
        <v>41018.81299491696</v>
      </c>
      <c r="DD49" s="139">
        <v>705016.09233044053</v>
      </c>
      <c r="DE49" s="136">
        <v>0</v>
      </c>
      <c r="DF49" s="136">
        <v>24936.656033816813</v>
      </c>
      <c r="DG49" s="136">
        <v>0</v>
      </c>
      <c r="DH49" s="136">
        <v>31172.66310848849</v>
      </c>
      <c r="DI49" s="136">
        <v>4489.4532269189494</v>
      </c>
      <c r="DJ49" s="136">
        <v>54697.031604224481</v>
      </c>
      <c r="DK49" s="136">
        <v>27778.007999341142</v>
      </c>
      <c r="DL49" s="136">
        <v>0</v>
      </c>
      <c r="DM49" s="136">
        <v>0</v>
      </c>
      <c r="DN49" s="136">
        <v>555462.61176901974</v>
      </c>
      <c r="DO49" s="136">
        <v>6479.6685886309297</v>
      </c>
      <c r="DP49" s="136"/>
      <c r="DQ49" s="136">
        <v>199155.80912960271</v>
      </c>
      <c r="DR49" s="136">
        <v>120545.79066574226</v>
      </c>
      <c r="DS49" s="136">
        <v>18497.203086485744</v>
      </c>
      <c r="DT49" s="136">
        <v>2889.8960353301259</v>
      </c>
      <c r="DU49" s="136">
        <v>22392.408298878949</v>
      </c>
      <c r="DV49" s="136">
        <v>34830.511043165614</v>
      </c>
      <c r="DW49" s="136"/>
      <c r="DX49" s="136">
        <v>187685.89785361465</v>
      </c>
      <c r="DY49" s="136">
        <v>165059.67255115634</v>
      </c>
      <c r="DZ49" s="136">
        <v>30540.946100938858</v>
      </c>
      <c r="EA49" s="139">
        <v>135738.83654868955</v>
      </c>
      <c r="EB49" s="136"/>
      <c r="EC49" s="136">
        <v>135738.83654868955</v>
      </c>
      <c r="ED49" s="136"/>
      <c r="EE49" s="138">
        <v>63890.083814152822</v>
      </c>
      <c r="EF49" s="136">
        <v>5135.540509217265</v>
      </c>
      <c r="EG49" s="136">
        <v>55832.440890113772</v>
      </c>
      <c r="EH49" s="136">
        <v>2922.102414821783</v>
      </c>
      <c r="EI49" s="136">
        <v>15197.533913276618</v>
      </c>
      <c r="EJ49" s="136">
        <v>21962.589654143718</v>
      </c>
      <c r="EK49" s="136">
        <v>21962.589654143718</v>
      </c>
      <c r="EL49" s="140"/>
      <c r="EM49" s="134">
        <v>0</v>
      </c>
      <c r="EN49" s="136">
        <v>206777.68</v>
      </c>
      <c r="EO49" s="140">
        <f t="shared" si="1"/>
        <v>39.51</v>
      </c>
      <c r="EP49" s="140">
        <f t="shared" si="2"/>
        <v>4.3219102040816324</v>
      </c>
      <c r="EQ49" s="140">
        <f t="shared" si="3"/>
        <v>7.5257142857142849</v>
      </c>
      <c r="ER49" s="140">
        <f t="shared" si="4"/>
        <v>11.826122448979591</v>
      </c>
      <c r="ES49" s="140">
        <f t="shared" si="5"/>
        <v>0</v>
      </c>
      <c r="ET49" s="140">
        <f t="shared" si="6"/>
        <v>0</v>
      </c>
      <c r="EU49" s="140">
        <f t="shared" si="7"/>
        <v>0</v>
      </c>
      <c r="EV49" s="140">
        <f t="shared" si="8"/>
        <v>5.8055510204081635</v>
      </c>
      <c r="EW49" s="140">
        <f t="shared" si="9"/>
        <v>2.8705224489795915</v>
      </c>
      <c r="EX49" s="140">
        <f t="shared" si="10"/>
        <v>1.6556571428571427</v>
      </c>
      <c r="EY49" s="140">
        <f t="shared" si="11"/>
        <v>5.2679999999999998</v>
      </c>
      <c r="EZ49" s="140">
        <f t="shared" si="12"/>
        <v>0</v>
      </c>
      <c r="FA49" s="140">
        <f t="shared" si="13"/>
        <v>0.23652244897959182</v>
      </c>
      <c r="HD49" s="143">
        <v>1</v>
      </c>
    </row>
    <row r="50" spans="1:212" ht="12" customHeight="1" x14ac:dyDescent="0.25">
      <c r="A50" s="126">
        <v>46</v>
      </c>
      <c r="B50" s="62" t="s">
        <v>198</v>
      </c>
      <c r="C50" s="62" t="s">
        <v>198</v>
      </c>
      <c r="D50" s="127">
        <v>4398.8</v>
      </c>
      <c r="E50" s="141">
        <v>3854.6</v>
      </c>
      <c r="F50" s="141">
        <v>544.20000000000005</v>
      </c>
      <c r="G50" s="141">
        <v>1214.2</v>
      </c>
      <c r="H50" s="127">
        <v>1</v>
      </c>
      <c r="I50" s="127">
        <v>1</v>
      </c>
      <c r="J50" s="127">
        <v>1</v>
      </c>
      <c r="K50" s="128">
        <v>4398.8</v>
      </c>
      <c r="L50" s="127"/>
      <c r="M50" s="126" t="s">
        <v>24</v>
      </c>
      <c r="N50" s="129">
        <v>1</v>
      </c>
      <c r="O50" s="129" t="s">
        <v>8</v>
      </c>
      <c r="P50" s="130">
        <v>39.28</v>
      </c>
      <c r="Q50" s="142">
        <v>36.54</v>
      </c>
      <c r="R50" s="130">
        <v>4.03</v>
      </c>
      <c r="S50" s="130">
        <v>7</v>
      </c>
      <c r="T50" s="130">
        <v>11</v>
      </c>
      <c r="U50" s="130">
        <v>5.4</v>
      </c>
      <c r="V50" s="130">
        <v>2.67</v>
      </c>
      <c r="W50" s="130">
        <v>1.54</v>
      </c>
      <c r="X50" s="130">
        <v>4.9000000000000004</v>
      </c>
      <c r="Y50" s="130">
        <v>0</v>
      </c>
      <c r="Z50" s="132">
        <v>40</v>
      </c>
      <c r="AA50" s="132">
        <v>40</v>
      </c>
      <c r="AB50" s="132">
        <v>2604.04</v>
      </c>
      <c r="AC50" s="130">
        <v>195.98199600000001</v>
      </c>
      <c r="AD50" s="132">
        <v>42.3</v>
      </c>
      <c r="AE50" s="132">
        <v>2604.04</v>
      </c>
      <c r="AF50" s="130">
        <v>0</v>
      </c>
      <c r="AG50" s="133">
        <v>0</v>
      </c>
      <c r="AH50" s="130">
        <v>5.05</v>
      </c>
      <c r="AI50" s="130">
        <v>10.67</v>
      </c>
      <c r="AJ50" s="130">
        <v>14</v>
      </c>
      <c r="AK50" s="131">
        <v>964392.91200000001</v>
      </c>
      <c r="AL50" s="130">
        <v>106362.984</v>
      </c>
      <c r="AM50" s="130">
        <v>184749.6</v>
      </c>
      <c r="AN50" s="130">
        <v>290320.80000000005</v>
      </c>
      <c r="AO50" s="130">
        <v>142521.12000000002</v>
      </c>
      <c r="AP50" s="130">
        <v>70468.775999999998</v>
      </c>
      <c r="AQ50" s="130">
        <v>40644.911999999997</v>
      </c>
      <c r="AR50" s="130">
        <v>129324.72000000002</v>
      </c>
      <c r="AS50" s="130">
        <v>0</v>
      </c>
      <c r="AT50" s="112" t="s">
        <v>8</v>
      </c>
      <c r="AU50" s="134">
        <v>39.28</v>
      </c>
      <c r="AV50" s="134">
        <v>4.3321948549534763</v>
      </c>
      <c r="AW50" s="134">
        <v>7.5249042145593874</v>
      </c>
      <c r="AX50" s="134">
        <v>11.824849480021895</v>
      </c>
      <c r="AY50" s="134"/>
      <c r="AZ50" s="134"/>
      <c r="BA50" s="134"/>
      <c r="BB50" s="134">
        <v>5.8049261083743851</v>
      </c>
      <c r="BC50" s="134">
        <v>2.870213464696223</v>
      </c>
      <c r="BD50" s="134">
        <v>1.6554789272030652</v>
      </c>
      <c r="BE50" s="134">
        <v>5.267432950191572</v>
      </c>
      <c r="BF50" s="134"/>
      <c r="BG50" s="135">
        <v>0</v>
      </c>
      <c r="BH50" s="134">
        <v>39.28</v>
      </c>
      <c r="BI50" s="134">
        <v>4.3321948549534763</v>
      </c>
      <c r="BJ50" s="134">
        <v>7.5249042145593874</v>
      </c>
      <c r="BK50" s="134">
        <v>11.824849480021895</v>
      </c>
      <c r="BL50" s="134">
        <v>0</v>
      </c>
      <c r="BM50" s="134">
        <v>0</v>
      </c>
      <c r="BN50" s="134">
        <v>0</v>
      </c>
      <c r="BO50" s="134">
        <v>5.8049261083743851</v>
      </c>
      <c r="BP50" s="134">
        <v>2.870213464696223</v>
      </c>
      <c r="BQ50" s="134">
        <v>1.6554789272030652</v>
      </c>
      <c r="BR50" s="134">
        <v>5.267432950191572</v>
      </c>
      <c r="BS50" s="134">
        <v>0</v>
      </c>
      <c r="BT50" s="135">
        <v>0</v>
      </c>
      <c r="BU50" s="136">
        <v>2073418.3680000002</v>
      </c>
      <c r="BV50" s="136">
        <v>228677.50473563228</v>
      </c>
      <c r="BW50" s="136">
        <v>397206.58390804601</v>
      </c>
      <c r="BX50" s="136">
        <v>624181.7747126437</v>
      </c>
      <c r="BY50" s="136">
        <v>0</v>
      </c>
      <c r="BZ50" s="136">
        <v>0</v>
      </c>
      <c r="CA50" s="136">
        <v>0</v>
      </c>
      <c r="CB50" s="136">
        <v>306416.50758620695</v>
      </c>
      <c r="CC50" s="136">
        <v>151505.93986206895</v>
      </c>
      <c r="CD50" s="136">
        <v>87385.448459770123</v>
      </c>
      <c r="CE50" s="136">
        <v>278044.60873563227</v>
      </c>
      <c r="CF50" s="136">
        <v>0</v>
      </c>
      <c r="CG50" s="136">
        <v>0</v>
      </c>
      <c r="CH50" s="143">
        <v>2</v>
      </c>
      <c r="CJ50" s="137">
        <v>204668.16999999998</v>
      </c>
      <c r="CK50" s="134">
        <v>1816904.65</v>
      </c>
      <c r="CL50" s="134">
        <v>1913426.6</v>
      </c>
      <c r="CM50" s="134">
        <v>2345528.7122034137</v>
      </c>
      <c r="CN50" s="138">
        <v>166083.5817872085</v>
      </c>
      <c r="CO50" s="136">
        <v>0</v>
      </c>
      <c r="CP50" s="136">
        <v>18353.544000000002</v>
      </c>
      <c r="CQ50" s="136">
        <v>0</v>
      </c>
      <c r="CR50" s="136">
        <v>0</v>
      </c>
      <c r="CS50" s="136">
        <v>18514.284</v>
      </c>
      <c r="CT50" s="136">
        <v>0</v>
      </c>
      <c r="CU50" s="136">
        <v>0</v>
      </c>
      <c r="CV50" s="136">
        <v>10350.384</v>
      </c>
      <c r="CW50" s="136">
        <v>0</v>
      </c>
      <c r="CX50" s="136">
        <v>60136.223999999995</v>
      </c>
      <c r="CY50" s="136">
        <v>0</v>
      </c>
      <c r="CZ50" s="136">
        <v>0</v>
      </c>
      <c r="DA50" s="136">
        <v>0</v>
      </c>
      <c r="DB50" s="136">
        <v>0</v>
      </c>
      <c r="DC50" s="136">
        <v>58729.145787208523</v>
      </c>
      <c r="DD50" s="139">
        <v>1037946.6084377512</v>
      </c>
      <c r="DE50" s="136">
        <v>28372.204752559912</v>
      </c>
      <c r="DF50" s="136">
        <v>35863.039436391191</v>
      </c>
      <c r="DG50" s="136">
        <v>0</v>
      </c>
      <c r="DH50" s="136">
        <v>44631.810201353765</v>
      </c>
      <c r="DI50" s="136">
        <v>6427.8250348504625</v>
      </c>
      <c r="DJ50" s="136">
        <v>78313.088767588662</v>
      </c>
      <c r="DK50" s="136">
        <v>39771.474656609644</v>
      </c>
      <c r="DL50" s="136">
        <v>0</v>
      </c>
      <c r="DM50" s="136">
        <v>0</v>
      </c>
      <c r="DN50" s="136">
        <v>795289.82737674192</v>
      </c>
      <c r="DO50" s="136">
        <v>9277.338211655675</v>
      </c>
      <c r="DP50" s="136"/>
      <c r="DQ50" s="136">
        <v>285143.56449542567</v>
      </c>
      <c r="DR50" s="136">
        <v>172592.78845831042</v>
      </c>
      <c r="DS50" s="136">
        <v>26483.578080536889</v>
      </c>
      <c r="DT50" s="136">
        <v>4137.6410767861717</v>
      </c>
      <c r="DU50" s="136">
        <v>32060.581852393556</v>
      </c>
      <c r="DV50" s="136">
        <v>49868.975027398657</v>
      </c>
      <c r="DW50" s="136"/>
      <c r="DX50" s="136">
        <v>268721.390319461</v>
      </c>
      <c r="DY50" s="136">
        <v>236326.03834847719</v>
      </c>
      <c r="DZ50" s="136">
        <v>43727.342287149644</v>
      </c>
      <c r="EA50" s="139">
        <v>194345.60238595697</v>
      </c>
      <c r="EB50" s="136"/>
      <c r="EC50" s="136">
        <v>194345.60238595697</v>
      </c>
      <c r="ED50" s="136"/>
      <c r="EE50" s="138">
        <v>91475.344426551907</v>
      </c>
      <c r="EF50" s="136">
        <v>7352.8677511782389</v>
      </c>
      <c r="EG50" s="136">
        <v>79938.723753354963</v>
      </c>
      <c r="EH50" s="136">
        <v>4183.7529220187025</v>
      </c>
      <c r="EI50" s="136">
        <v>21759.239715431824</v>
      </c>
      <c r="EJ50" s="136">
        <v>0</v>
      </c>
      <c r="EK50" s="136">
        <v>0</v>
      </c>
      <c r="EL50" s="113"/>
      <c r="EM50" s="134">
        <v>2176.8803460528711</v>
      </c>
      <c r="EN50" s="136">
        <v>125372.88</v>
      </c>
      <c r="EO50" s="140">
        <f t="shared" si="1"/>
        <v>39.28</v>
      </c>
      <c r="EP50" s="140">
        <f t="shared" si="2"/>
        <v>4.3321948549534763</v>
      </c>
      <c r="EQ50" s="140">
        <f t="shared" si="3"/>
        <v>7.5249042145593874</v>
      </c>
      <c r="ER50" s="140">
        <f t="shared" si="4"/>
        <v>11.824849480021895</v>
      </c>
      <c r="ES50" s="140">
        <f t="shared" si="5"/>
        <v>0</v>
      </c>
      <c r="ET50" s="140">
        <f t="shared" si="6"/>
        <v>0</v>
      </c>
      <c r="EU50" s="140">
        <f t="shared" si="7"/>
        <v>0</v>
      </c>
      <c r="EV50" s="140">
        <f t="shared" si="8"/>
        <v>5.8049261083743851</v>
      </c>
      <c r="EW50" s="140">
        <f t="shared" si="9"/>
        <v>2.870213464696223</v>
      </c>
      <c r="EX50" s="140">
        <f t="shared" si="10"/>
        <v>1.6554789272030652</v>
      </c>
      <c r="EY50" s="140">
        <f t="shared" si="11"/>
        <v>5.267432950191572</v>
      </c>
      <c r="EZ50" s="140">
        <f t="shared" si="12"/>
        <v>0</v>
      </c>
      <c r="FA50" s="140">
        <f t="shared" si="13"/>
        <v>0</v>
      </c>
      <c r="HD50" s="143">
        <v>1</v>
      </c>
    </row>
    <row r="51" spans="1:212" ht="12" customHeight="1" x14ac:dyDescent="0.25">
      <c r="A51" s="126">
        <v>47</v>
      </c>
      <c r="B51" s="62" t="s">
        <v>197</v>
      </c>
      <c r="C51" s="62" t="s">
        <v>197</v>
      </c>
      <c r="D51" s="127">
        <v>7902.2</v>
      </c>
      <c r="E51" s="141">
        <v>7770.8</v>
      </c>
      <c r="F51" s="141">
        <v>131.4</v>
      </c>
      <c r="G51" s="141">
        <v>1429.18</v>
      </c>
      <c r="H51" s="127">
        <v>4</v>
      </c>
      <c r="I51" s="127">
        <v>0</v>
      </c>
      <c r="J51" s="127">
        <v>1</v>
      </c>
      <c r="K51" s="128">
        <v>7902.2</v>
      </c>
      <c r="L51" s="127"/>
      <c r="M51" s="126" t="s">
        <v>24</v>
      </c>
      <c r="N51" s="129">
        <v>3</v>
      </c>
      <c r="O51" s="129" t="s">
        <v>8</v>
      </c>
      <c r="P51" s="130">
        <v>39.51</v>
      </c>
      <c r="Q51" s="142">
        <v>36.75</v>
      </c>
      <c r="R51" s="130">
        <v>4.0199999999999996</v>
      </c>
      <c r="S51" s="130">
        <v>7</v>
      </c>
      <c r="T51" s="130">
        <v>11</v>
      </c>
      <c r="U51" s="130">
        <v>5.4</v>
      </c>
      <c r="V51" s="130">
        <v>2.67</v>
      </c>
      <c r="W51" s="130">
        <v>1.54</v>
      </c>
      <c r="X51" s="130">
        <v>4.9000000000000004</v>
      </c>
      <c r="Y51" s="130">
        <v>0.22</v>
      </c>
      <c r="Z51" s="132">
        <v>40</v>
      </c>
      <c r="AA51" s="132">
        <v>40</v>
      </c>
      <c r="AB51" s="132">
        <v>2604.04</v>
      </c>
      <c r="AC51" s="130">
        <v>195.98199600000001</v>
      </c>
      <c r="AD51" s="132">
        <v>42.3</v>
      </c>
      <c r="AE51" s="132">
        <v>2604.04</v>
      </c>
      <c r="AF51" s="130">
        <v>7.85</v>
      </c>
      <c r="AG51" s="133">
        <v>0</v>
      </c>
      <c r="AH51" s="130">
        <v>6.73</v>
      </c>
      <c r="AI51" s="130">
        <v>10.67</v>
      </c>
      <c r="AJ51" s="130">
        <v>14</v>
      </c>
      <c r="AK51" s="131">
        <v>1742435.0999999999</v>
      </c>
      <c r="AL51" s="130">
        <v>190601.06399999998</v>
      </c>
      <c r="AM51" s="130">
        <v>331892.40000000002</v>
      </c>
      <c r="AN51" s="130">
        <v>521545.19999999995</v>
      </c>
      <c r="AO51" s="130">
        <v>256031.28000000003</v>
      </c>
      <c r="AP51" s="130">
        <v>126593.24400000001</v>
      </c>
      <c r="AQ51" s="130">
        <v>73016.328000000009</v>
      </c>
      <c r="AR51" s="130">
        <v>232324.68</v>
      </c>
      <c r="AS51" s="130">
        <v>10430.903999999999</v>
      </c>
      <c r="AT51" s="112" t="s">
        <v>8</v>
      </c>
      <c r="AU51" s="134">
        <v>39.51</v>
      </c>
      <c r="AV51" s="134">
        <v>4.3219102040816324</v>
      </c>
      <c r="AW51" s="134">
        <v>7.5257142857142849</v>
      </c>
      <c r="AX51" s="134">
        <v>11.826122448979591</v>
      </c>
      <c r="AY51" s="134"/>
      <c r="AZ51" s="134"/>
      <c r="BA51" s="134"/>
      <c r="BB51" s="134">
        <v>5.8055510204081635</v>
      </c>
      <c r="BC51" s="134">
        <v>2.8705224489795915</v>
      </c>
      <c r="BD51" s="134">
        <v>1.6556571428571427</v>
      </c>
      <c r="BE51" s="134">
        <v>5.2679999999999998</v>
      </c>
      <c r="BF51" s="134"/>
      <c r="BG51" s="135">
        <v>0.23652244897959185</v>
      </c>
      <c r="BH51" s="134">
        <v>39.51</v>
      </c>
      <c r="BI51" s="134">
        <v>4.3219102040816324</v>
      </c>
      <c r="BJ51" s="134">
        <v>7.5257142857142849</v>
      </c>
      <c r="BK51" s="134">
        <v>11.826122448979591</v>
      </c>
      <c r="BL51" s="134">
        <v>0</v>
      </c>
      <c r="BM51" s="134">
        <v>0</v>
      </c>
      <c r="BN51" s="134">
        <v>0</v>
      </c>
      <c r="BO51" s="134">
        <v>5.8055510204081635</v>
      </c>
      <c r="BP51" s="134">
        <v>2.8705224489795915</v>
      </c>
      <c r="BQ51" s="134">
        <v>1.6556571428571427</v>
      </c>
      <c r="BR51" s="134">
        <v>5.2679999999999998</v>
      </c>
      <c r="BS51" s="134">
        <v>0</v>
      </c>
      <c r="BT51" s="135">
        <v>0.23652244897959182</v>
      </c>
      <c r="BU51" s="136">
        <v>3746591.0640000002</v>
      </c>
      <c r="BV51" s="136">
        <v>409831.18577632651</v>
      </c>
      <c r="BW51" s="136">
        <v>713636.39314285712</v>
      </c>
      <c r="BX51" s="136">
        <v>1121428.6177959184</v>
      </c>
      <c r="BY51" s="136">
        <v>0</v>
      </c>
      <c r="BZ51" s="136">
        <v>0</v>
      </c>
      <c r="CA51" s="136">
        <v>0</v>
      </c>
      <c r="CB51" s="136">
        <v>550519.50328163267</v>
      </c>
      <c r="CC51" s="136">
        <v>272201.30995591835</v>
      </c>
      <c r="CD51" s="136">
        <v>157000.00649142856</v>
      </c>
      <c r="CE51" s="136">
        <v>499545.47519999999</v>
      </c>
      <c r="CF51" s="136">
        <v>0</v>
      </c>
      <c r="CG51" s="136">
        <v>22428.572355918364</v>
      </c>
      <c r="CH51" s="143">
        <v>2</v>
      </c>
      <c r="CJ51" s="137">
        <v>285452.08999999997</v>
      </c>
      <c r="CK51" s="134">
        <v>3156512.64</v>
      </c>
      <c r="CL51" s="134">
        <v>3148613.12</v>
      </c>
      <c r="CM51" s="134">
        <v>4621727.2227865532</v>
      </c>
      <c r="CN51" s="138">
        <v>683551.78604994074</v>
      </c>
      <c r="CO51" s="136">
        <v>0</v>
      </c>
      <c r="CP51" s="136">
        <v>0</v>
      </c>
      <c r="CQ51" s="136">
        <v>0</v>
      </c>
      <c r="CR51" s="136">
        <v>0</v>
      </c>
      <c r="CS51" s="136">
        <v>0</v>
      </c>
      <c r="CT51" s="136">
        <v>388359.33600000001</v>
      </c>
      <c r="CU51" s="136">
        <v>0</v>
      </c>
      <c r="CV51" s="136">
        <v>16587.12</v>
      </c>
      <c r="CW51" s="136">
        <v>0</v>
      </c>
      <c r="CX51" s="136">
        <v>173101.68000000002</v>
      </c>
      <c r="CY51" s="136">
        <v>0</v>
      </c>
      <c r="CZ51" s="136">
        <v>0</v>
      </c>
      <c r="DA51" s="136">
        <v>0</v>
      </c>
      <c r="DB51" s="136">
        <v>0</v>
      </c>
      <c r="DC51" s="136">
        <v>105503.6500499407</v>
      </c>
      <c r="DD51" s="139">
        <v>1813357.4731678569</v>
      </c>
      <c r="DE51" s="136">
        <v>0</v>
      </c>
      <c r="DF51" s="136">
        <v>64139.063018073488</v>
      </c>
      <c r="DG51" s="136">
        <v>0</v>
      </c>
      <c r="DH51" s="136">
        <v>80178.569285518242</v>
      </c>
      <c r="DI51" s="136">
        <v>11547.230833498981</v>
      </c>
      <c r="DJ51" s="136">
        <v>140685.11640884765</v>
      </c>
      <c r="DK51" s="136">
        <v>71447.246301596053</v>
      </c>
      <c r="DL51" s="136">
        <v>0</v>
      </c>
      <c r="DM51" s="136">
        <v>0</v>
      </c>
      <c r="DN51" s="136">
        <v>1428694.0242558173</v>
      </c>
      <c r="DO51" s="136">
        <v>16666.2230645052</v>
      </c>
      <c r="DP51" s="136"/>
      <c r="DQ51" s="136">
        <v>512244.58383098856</v>
      </c>
      <c r="DR51" s="136">
        <v>310053.3629524553</v>
      </c>
      <c r="DS51" s="136">
        <v>47576.277782126621</v>
      </c>
      <c r="DT51" s="136">
        <v>7433.0424927206695</v>
      </c>
      <c r="DU51" s="136">
        <v>57595.055450119195</v>
      </c>
      <c r="DV51" s="136">
        <v>89586.845153566799</v>
      </c>
      <c r="DW51" s="136"/>
      <c r="DX51" s="136">
        <v>482743.05960317462</v>
      </c>
      <c r="DY51" s="136">
        <v>424546.60821981815</v>
      </c>
      <c r="DZ51" s="136">
        <v>78553.742889313871</v>
      </c>
      <c r="EA51" s="139">
        <v>349131.08556295105</v>
      </c>
      <c r="EB51" s="136"/>
      <c r="EC51" s="136">
        <v>349131.08556295105</v>
      </c>
      <c r="ED51" s="136"/>
      <c r="EE51" s="138">
        <v>164330.37799570302</v>
      </c>
      <c r="EF51" s="136">
        <v>13209.018719505473</v>
      </c>
      <c r="EG51" s="136">
        <v>143605.4794134222</v>
      </c>
      <c r="EH51" s="136">
        <v>7515.8798627753449</v>
      </c>
      <c r="EI51" s="136">
        <v>39089.266181523446</v>
      </c>
      <c r="EJ51" s="136">
        <v>74179.239285282849</v>
      </c>
      <c r="EK51" s="136">
        <v>74179.239285282849</v>
      </c>
      <c r="EL51" s="140"/>
      <c r="EM51" s="134">
        <v>3910.6446918657357</v>
      </c>
      <c r="EN51" s="136">
        <v>449050.27</v>
      </c>
      <c r="EO51" s="140">
        <f t="shared" si="1"/>
        <v>39.51</v>
      </c>
      <c r="EP51" s="140">
        <f t="shared" si="2"/>
        <v>4.3219102040816324</v>
      </c>
      <c r="EQ51" s="140">
        <f t="shared" si="3"/>
        <v>7.5257142857142849</v>
      </c>
      <c r="ER51" s="140">
        <f t="shared" si="4"/>
        <v>11.826122448979591</v>
      </c>
      <c r="ES51" s="140">
        <f t="shared" si="5"/>
        <v>0</v>
      </c>
      <c r="ET51" s="140">
        <f t="shared" si="6"/>
        <v>0</v>
      </c>
      <c r="EU51" s="140">
        <f t="shared" si="7"/>
        <v>0</v>
      </c>
      <c r="EV51" s="140">
        <f t="shared" si="8"/>
        <v>5.8055510204081635</v>
      </c>
      <c r="EW51" s="140">
        <f t="shared" si="9"/>
        <v>2.8705224489795915</v>
      </c>
      <c r="EX51" s="140">
        <f t="shared" si="10"/>
        <v>1.6556571428571427</v>
      </c>
      <c r="EY51" s="140">
        <f t="shared" si="11"/>
        <v>5.2679999999999998</v>
      </c>
      <c r="EZ51" s="140">
        <f t="shared" si="12"/>
        <v>0</v>
      </c>
      <c r="FA51" s="140">
        <f t="shared" si="13"/>
        <v>0.23652244897959182</v>
      </c>
      <c r="HD51" s="143">
        <v>1</v>
      </c>
    </row>
    <row r="52" spans="1:212" ht="12" customHeight="1" x14ac:dyDescent="0.25">
      <c r="A52" s="126">
        <v>48</v>
      </c>
      <c r="B52" s="62" t="s">
        <v>196</v>
      </c>
      <c r="C52" s="62" t="s">
        <v>196</v>
      </c>
      <c r="D52" s="127">
        <v>6108.4400000000005</v>
      </c>
      <c r="E52" s="141">
        <v>5292.14</v>
      </c>
      <c r="F52" s="141">
        <v>816.3</v>
      </c>
      <c r="G52" s="141">
        <v>984.8</v>
      </c>
      <c r="H52" s="127">
        <v>1</v>
      </c>
      <c r="I52" s="127">
        <v>1</v>
      </c>
      <c r="J52" s="127">
        <v>1</v>
      </c>
      <c r="K52" s="128">
        <v>6108.4400000000005</v>
      </c>
      <c r="L52" s="127"/>
      <c r="M52" s="126" t="s">
        <v>24</v>
      </c>
      <c r="N52" s="129">
        <v>1</v>
      </c>
      <c r="O52" s="129" t="s">
        <v>8</v>
      </c>
      <c r="P52" s="130">
        <v>39.28</v>
      </c>
      <c r="Q52" s="142">
        <v>36.54</v>
      </c>
      <c r="R52" s="130">
        <v>4.03</v>
      </c>
      <c r="S52" s="130">
        <v>7</v>
      </c>
      <c r="T52" s="130">
        <v>11</v>
      </c>
      <c r="U52" s="130">
        <v>5.4</v>
      </c>
      <c r="V52" s="130">
        <v>2.67</v>
      </c>
      <c r="W52" s="130">
        <v>1.54</v>
      </c>
      <c r="X52" s="130">
        <v>4.9000000000000004</v>
      </c>
      <c r="Y52" s="130">
        <v>0</v>
      </c>
      <c r="Z52" s="132">
        <v>40</v>
      </c>
      <c r="AA52" s="132">
        <v>40</v>
      </c>
      <c r="AB52" s="132">
        <v>2604.04</v>
      </c>
      <c r="AC52" s="130">
        <v>195.98199600000001</v>
      </c>
      <c r="AD52" s="132">
        <v>42.3</v>
      </c>
      <c r="AE52" s="132">
        <v>2604.04</v>
      </c>
      <c r="AF52" s="130">
        <v>0</v>
      </c>
      <c r="AG52" s="133">
        <v>0</v>
      </c>
      <c r="AH52" s="130">
        <v>5.05</v>
      </c>
      <c r="AI52" s="130">
        <v>10.67</v>
      </c>
      <c r="AJ52" s="130">
        <v>14</v>
      </c>
      <c r="AK52" s="131">
        <v>1339214.3856000002</v>
      </c>
      <c r="AL52" s="130">
        <v>147702.07920000004</v>
      </c>
      <c r="AM52" s="130">
        <v>256554.48</v>
      </c>
      <c r="AN52" s="130">
        <v>403157.04000000004</v>
      </c>
      <c r="AO52" s="130">
        <v>197913.45600000006</v>
      </c>
      <c r="AP52" s="130">
        <v>97857.208800000008</v>
      </c>
      <c r="AQ52" s="130">
        <v>56441.9856</v>
      </c>
      <c r="AR52" s="130">
        <v>179588.13600000003</v>
      </c>
      <c r="AS52" s="130">
        <v>0</v>
      </c>
      <c r="AT52" s="112" t="s">
        <v>8</v>
      </c>
      <c r="AU52" s="134">
        <v>39.28</v>
      </c>
      <c r="AV52" s="134">
        <v>4.3321948549534763</v>
      </c>
      <c r="AW52" s="134">
        <v>7.5249042145593874</v>
      </c>
      <c r="AX52" s="134">
        <v>11.824849480021895</v>
      </c>
      <c r="AY52" s="134"/>
      <c r="AZ52" s="134"/>
      <c r="BA52" s="134"/>
      <c r="BB52" s="134">
        <v>5.8049261083743851</v>
      </c>
      <c r="BC52" s="134">
        <v>2.870213464696223</v>
      </c>
      <c r="BD52" s="134">
        <v>1.6554789272030652</v>
      </c>
      <c r="BE52" s="134">
        <v>5.267432950191572</v>
      </c>
      <c r="BF52" s="134"/>
      <c r="BG52" s="135">
        <v>0</v>
      </c>
      <c r="BH52" s="134">
        <v>39.28</v>
      </c>
      <c r="BI52" s="134">
        <v>4.3321948549534763</v>
      </c>
      <c r="BJ52" s="134">
        <v>7.5249042145593874</v>
      </c>
      <c r="BK52" s="134">
        <v>11.824849480021895</v>
      </c>
      <c r="BL52" s="134">
        <v>0</v>
      </c>
      <c r="BM52" s="134">
        <v>0</v>
      </c>
      <c r="BN52" s="134">
        <v>0</v>
      </c>
      <c r="BO52" s="134">
        <v>5.8049261083743851</v>
      </c>
      <c r="BP52" s="134">
        <v>2.870213464696223</v>
      </c>
      <c r="BQ52" s="134">
        <v>1.6554789272030652</v>
      </c>
      <c r="BR52" s="134">
        <v>5.267432950191572</v>
      </c>
      <c r="BS52" s="134">
        <v>0</v>
      </c>
      <c r="BT52" s="135">
        <v>0</v>
      </c>
      <c r="BU52" s="136">
        <v>2879274.2784000002</v>
      </c>
      <c r="BV52" s="136">
        <v>317555.42807750421</v>
      </c>
      <c r="BW52" s="136">
        <v>551585.11080459773</v>
      </c>
      <c r="BX52" s="136">
        <v>866776.60269293934</v>
      </c>
      <c r="BY52" s="136">
        <v>0</v>
      </c>
      <c r="BZ52" s="136">
        <v>0</v>
      </c>
      <c r="CA52" s="136">
        <v>0</v>
      </c>
      <c r="CB52" s="136">
        <v>425508.51404926117</v>
      </c>
      <c r="CC52" s="136">
        <v>210390.32083546798</v>
      </c>
      <c r="CD52" s="136">
        <v>121348.72437701152</v>
      </c>
      <c r="CE52" s="136">
        <v>386109.57756321854</v>
      </c>
      <c r="CF52" s="136">
        <v>0</v>
      </c>
      <c r="CG52" s="136">
        <v>0</v>
      </c>
      <c r="CH52" s="143">
        <v>2</v>
      </c>
      <c r="CJ52" s="137">
        <v>378052.11</v>
      </c>
      <c r="CK52" s="134">
        <v>2492712.4900000002</v>
      </c>
      <c r="CL52" s="134">
        <v>2564553.04</v>
      </c>
      <c r="CM52" s="134">
        <v>3593803.3191393218</v>
      </c>
      <c r="CN52" s="138">
        <v>567515.63152487401</v>
      </c>
      <c r="CO52" s="136">
        <v>163263.39599999998</v>
      </c>
      <c r="CP52" s="136">
        <v>33420.887999999999</v>
      </c>
      <c r="CQ52" s="136">
        <v>15840</v>
      </c>
      <c r="CR52" s="136">
        <v>0</v>
      </c>
      <c r="CS52" s="136">
        <v>0</v>
      </c>
      <c r="CT52" s="136">
        <v>0</v>
      </c>
      <c r="CU52" s="136">
        <v>0</v>
      </c>
      <c r="CV52" s="136">
        <v>273436.5</v>
      </c>
      <c r="CW52" s="136">
        <v>0</v>
      </c>
      <c r="CX52" s="136">
        <v>0</v>
      </c>
      <c r="CY52" s="136">
        <v>0</v>
      </c>
      <c r="CZ52" s="136">
        <v>0</v>
      </c>
      <c r="DA52" s="136">
        <v>0</v>
      </c>
      <c r="DB52" s="136">
        <v>0</v>
      </c>
      <c r="DC52" s="136">
        <v>81554.847524874058</v>
      </c>
      <c r="DD52" s="139">
        <v>1441133.7293544523</v>
      </c>
      <c r="DE52" s="136">
        <v>39399.361280059806</v>
      </c>
      <c r="DF52" s="136">
        <v>49579.81550734237</v>
      </c>
      <c r="DG52" s="136">
        <v>0</v>
      </c>
      <c r="DH52" s="136">
        <v>61978.433824306034</v>
      </c>
      <c r="DI52" s="136">
        <v>8926.0670082481483</v>
      </c>
      <c r="DJ52" s="136">
        <v>108750.29643345668</v>
      </c>
      <c r="DK52" s="136">
        <v>55229.077623765712</v>
      </c>
      <c r="DL52" s="136">
        <v>0</v>
      </c>
      <c r="DM52" s="136">
        <v>0</v>
      </c>
      <c r="DN52" s="136">
        <v>1104387.6041514017</v>
      </c>
      <c r="DO52" s="136">
        <v>12883.073525872054</v>
      </c>
      <c r="DP52" s="136"/>
      <c r="DQ52" s="136">
        <v>395967.61732891656</v>
      </c>
      <c r="DR52" s="136">
        <v>239672.79547382961</v>
      </c>
      <c r="DS52" s="136">
        <v>36776.699938682083</v>
      </c>
      <c r="DT52" s="136">
        <v>5745.7789076756671</v>
      </c>
      <c r="DU52" s="136">
        <v>44521.265029197712</v>
      </c>
      <c r="DV52" s="136">
        <v>69251.077979531474</v>
      </c>
      <c r="DW52" s="136"/>
      <c r="DX52" s="136">
        <v>373162.79200759489</v>
      </c>
      <c r="DY52" s="136">
        <v>328176.64492347272</v>
      </c>
      <c r="DZ52" s="136">
        <v>60722.43491873156</v>
      </c>
      <c r="EA52" s="139">
        <v>269880.06989144196</v>
      </c>
      <c r="EB52" s="136"/>
      <c r="EC52" s="136">
        <v>269880.06989144196</v>
      </c>
      <c r="ED52" s="136"/>
      <c r="EE52" s="138">
        <v>127028.2015342654</v>
      </c>
      <c r="EF52" s="136">
        <v>10210.637329727926</v>
      </c>
      <c r="EG52" s="136">
        <v>111007.7515967863</v>
      </c>
      <c r="EH52" s="136">
        <v>5809.812607751187</v>
      </c>
      <c r="EI52" s="136">
        <v>30216.197655572509</v>
      </c>
      <c r="EJ52" s="136">
        <v>0</v>
      </c>
      <c r="EK52" s="136">
        <v>0</v>
      </c>
      <c r="EL52" s="113"/>
      <c r="EM52" s="134">
        <v>3022.9478451039381</v>
      </c>
      <c r="EN52" s="136">
        <v>319854.62000000005</v>
      </c>
      <c r="EO52" s="140">
        <f t="shared" si="1"/>
        <v>39.28</v>
      </c>
      <c r="EP52" s="140">
        <f t="shared" si="2"/>
        <v>4.3321948549534763</v>
      </c>
      <c r="EQ52" s="140">
        <f t="shared" si="3"/>
        <v>7.5249042145593874</v>
      </c>
      <c r="ER52" s="140">
        <f t="shared" si="4"/>
        <v>11.824849480021895</v>
      </c>
      <c r="ES52" s="140">
        <f t="shared" si="5"/>
        <v>0</v>
      </c>
      <c r="ET52" s="140">
        <f t="shared" si="6"/>
        <v>0</v>
      </c>
      <c r="EU52" s="140">
        <f t="shared" si="7"/>
        <v>0</v>
      </c>
      <c r="EV52" s="140">
        <f t="shared" si="8"/>
        <v>5.8049261083743851</v>
      </c>
      <c r="EW52" s="140">
        <f t="shared" si="9"/>
        <v>2.870213464696223</v>
      </c>
      <c r="EX52" s="140">
        <f t="shared" si="10"/>
        <v>1.6554789272030652</v>
      </c>
      <c r="EY52" s="140">
        <f t="shared" si="11"/>
        <v>5.267432950191572</v>
      </c>
      <c r="EZ52" s="140">
        <f t="shared" si="12"/>
        <v>0</v>
      </c>
      <c r="FA52" s="140">
        <f t="shared" si="13"/>
        <v>0</v>
      </c>
      <c r="HD52" s="143">
        <v>1</v>
      </c>
    </row>
    <row r="53" spans="1:212" ht="12" customHeight="1" x14ac:dyDescent="0.25">
      <c r="A53" s="126">
        <v>49</v>
      </c>
      <c r="B53" s="62" t="s">
        <v>195</v>
      </c>
      <c r="C53" s="62" t="s">
        <v>195</v>
      </c>
      <c r="D53" s="127">
        <v>5301.46</v>
      </c>
      <c r="E53" s="141">
        <v>5301.46</v>
      </c>
      <c r="F53" s="141">
        <v>0</v>
      </c>
      <c r="G53" s="141">
        <v>996.3</v>
      </c>
      <c r="H53" s="127">
        <v>1</v>
      </c>
      <c r="I53" s="127">
        <v>1</v>
      </c>
      <c r="J53" s="127">
        <v>1</v>
      </c>
      <c r="K53" s="128">
        <v>5301.46</v>
      </c>
      <c r="L53" s="127"/>
      <c r="M53" s="126" t="s">
        <v>24</v>
      </c>
      <c r="N53" s="129">
        <v>1</v>
      </c>
      <c r="O53" s="129" t="s">
        <v>8</v>
      </c>
      <c r="P53" s="130">
        <v>39.28</v>
      </c>
      <c r="Q53" s="142">
        <v>36.54</v>
      </c>
      <c r="R53" s="130">
        <v>4.03</v>
      </c>
      <c r="S53" s="130">
        <v>7</v>
      </c>
      <c r="T53" s="130">
        <v>11</v>
      </c>
      <c r="U53" s="130">
        <v>5.4</v>
      </c>
      <c r="V53" s="130">
        <v>2.67</v>
      </c>
      <c r="W53" s="130">
        <v>1.54</v>
      </c>
      <c r="X53" s="130">
        <v>4.9000000000000004</v>
      </c>
      <c r="Y53" s="130">
        <v>0</v>
      </c>
      <c r="Z53" s="132">
        <v>40</v>
      </c>
      <c r="AA53" s="132">
        <v>40</v>
      </c>
      <c r="AB53" s="132">
        <v>2604.04</v>
      </c>
      <c r="AC53" s="130">
        <v>195.98199600000001</v>
      </c>
      <c r="AD53" s="132">
        <v>42.3</v>
      </c>
      <c r="AE53" s="132">
        <v>2604.04</v>
      </c>
      <c r="AF53" s="130">
        <v>0</v>
      </c>
      <c r="AG53" s="133">
        <v>0</v>
      </c>
      <c r="AH53" s="130">
        <v>5.05</v>
      </c>
      <c r="AI53" s="130">
        <v>10.67</v>
      </c>
      <c r="AJ53" s="130">
        <v>14</v>
      </c>
      <c r="AK53" s="131">
        <v>1162292.0903999999</v>
      </c>
      <c r="AL53" s="130">
        <v>128189.30280000002</v>
      </c>
      <c r="AM53" s="130">
        <v>222661.32</v>
      </c>
      <c r="AN53" s="130">
        <v>349896.36</v>
      </c>
      <c r="AO53" s="130">
        <v>171767.304</v>
      </c>
      <c r="AP53" s="130">
        <v>84929.389200000005</v>
      </c>
      <c r="AQ53" s="130">
        <v>48985.490400000002</v>
      </c>
      <c r="AR53" s="130">
        <v>155862.924</v>
      </c>
      <c r="AS53" s="130">
        <v>0</v>
      </c>
      <c r="AT53" s="112" t="s">
        <v>8</v>
      </c>
      <c r="AU53" s="134">
        <v>39.28</v>
      </c>
      <c r="AV53" s="134">
        <v>4.3321948549534763</v>
      </c>
      <c r="AW53" s="134">
        <v>7.5249042145593874</v>
      </c>
      <c r="AX53" s="134">
        <v>11.824849480021895</v>
      </c>
      <c r="AY53" s="134"/>
      <c r="AZ53" s="134"/>
      <c r="BA53" s="134"/>
      <c r="BB53" s="134">
        <v>5.8049261083743851</v>
      </c>
      <c r="BC53" s="134">
        <v>2.870213464696223</v>
      </c>
      <c r="BD53" s="134">
        <v>1.6554789272030652</v>
      </c>
      <c r="BE53" s="134">
        <v>5.267432950191572</v>
      </c>
      <c r="BF53" s="134"/>
      <c r="BG53" s="135">
        <v>0</v>
      </c>
      <c r="BH53" s="134">
        <v>39.28</v>
      </c>
      <c r="BI53" s="134">
        <v>4.3321948549534763</v>
      </c>
      <c r="BJ53" s="134">
        <v>7.5249042145593874</v>
      </c>
      <c r="BK53" s="134">
        <v>11.824849480021895</v>
      </c>
      <c r="BL53" s="134">
        <v>0</v>
      </c>
      <c r="BM53" s="134">
        <v>0</v>
      </c>
      <c r="BN53" s="134">
        <v>0</v>
      </c>
      <c r="BO53" s="134">
        <v>5.8049261083743851</v>
      </c>
      <c r="BP53" s="134">
        <v>2.870213464696223</v>
      </c>
      <c r="BQ53" s="134">
        <v>1.6554789272030652</v>
      </c>
      <c r="BR53" s="134">
        <v>5.267432950191572</v>
      </c>
      <c r="BS53" s="134">
        <v>0</v>
      </c>
      <c r="BT53" s="135">
        <v>0</v>
      </c>
      <c r="BU53" s="136">
        <v>2498896.1856</v>
      </c>
      <c r="BV53" s="136">
        <v>275603.49282889994</v>
      </c>
      <c r="BW53" s="136">
        <v>478715.74436781608</v>
      </c>
      <c r="BX53" s="136">
        <v>752267.59829228243</v>
      </c>
      <c r="BY53" s="136">
        <v>0</v>
      </c>
      <c r="BZ53" s="136">
        <v>0</v>
      </c>
      <c r="CA53" s="136">
        <v>0</v>
      </c>
      <c r="CB53" s="136">
        <v>369295.00279802963</v>
      </c>
      <c r="CC53" s="136">
        <v>182595.86249458126</v>
      </c>
      <c r="CD53" s="136">
        <v>105317.46376091955</v>
      </c>
      <c r="CE53" s="136">
        <v>335101.02105747134</v>
      </c>
      <c r="CF53" s="136">
        <v>0</v>
      </c>
      <c r="CG53" s="136">
        <v>0</v>
      </c>
      <c r="CH53" s="143">
        <v>2</v>
      </c>
      <c r="CJ53" s="137">
        <v>398675.68</v>
      </c>
      <c r="CK53" s="134">
        <v>2497670.64</v>
      </c>
      <c r="CL53" s="134">
        <v>2499132.7000000002</v>
      </c>
      <c r="CM53" s="134">
        <v>3062262.578766407</v>
      </c>
      <c r="CN53" s="138">
        <v>435774.78083755902</v>
      </c>
      <c r="CO53" s="136">
        <v>164539.04399999999</v>
      </c>
      <c r="CP53" s="136">
        <v>0</v>
      </c>
      <c r="CQ53" s="136">
        <v>0</v>
      </c>
      <c r="CR53" s="136">
        <v>0</v>
      </c>
      <c r="CS53" s="136">
        <v>0</v>
      </c>
      <c r="CT53" s="136">
        <v>0</v>
      </c>
      <c r="CU53" s="136">
        <v>0</v>
      </c>
      <c r="CV53" s="136">
        <v>73507.331999999995</v>
      </c>
      <c r="CW53" s="136">
        <v>0</v>
      </c>
      <c r="CX53" s="136">
        <v>0</v>
      </c>
      <c r="CY53" s="136">
        <v>0</v>
      </c>
      <c r="CZ53" s="136">
        <v>126947.68799999999</v>
      </c>
      <c r="DA53" s="136">
        <v>0</v>
      </c>
      <c r="DB53" s="136">
        <v>0</v>
      </c>
      <c r="DC53" s="136">
        <v>70780.716837558983</v>
      </c>
      <c r="DD53" s="139">
        <v>1250746.9699012276</v>
      </c>
      <c r="DE53" s="136">
        <v>34194.350415455636</v>
      </c>
      <c r="DF53" s="136">
        <v>43029.874848497369</v>
      </c>
      <c r="DG53" s="136">
        <v>0</v>
      </c>
      <c r="DH53" s="136">
        <v>53790.523895168888</v>
      </c>
      <c r="DI53" s="136">
        <v>7746.8530756702585</v>
      </c>
      <c r="DJ53" s="136">
        <v>94383.401740888556</v>
      </c>
      <c r="DK53" s="136">
        <v>47932.818503462251</v>
      </c>
      <c r="DL53" s="136">
        <v>0</v>
      </c>
      <c r="DM53" s="136">
        <v>0</v>
      </c>
      <c r="DN53" s="136">
        <v>958488.04406763252</v>
      </c>
      <c r="DO53" s="136">
        <v>11181.103354452145</v>
      </c>
      <c r="DP53" s="136"/>
      <c r="DQ53" s="136">
        <v>343656.72488631436</v>
      </c>
      <c r="DR53" s="136">
        <v>208009.85821137452</v>
      </c>
      <c r="DS53" s="136">
        <v>31918.166284178209</v>
      </c>
      <c r="DT53" s="136">
        <v>4986.7097078609659</v>
      </c>
      <c r="DU53" s="136">
        <v>38639.604498315523</v>
      </c>
      <c r="DV53" s="136">
        <v>60102.386184585084</v>
      </c>
      <c r="DW53" s="136"/>
      <c r="DX53" s="136">
        <v>323864.62260684953</v>
      </c>
      <c r="DY53" s="136">
        <v>284821.55116461712</v>
      </c>
      <c r="DZ53" s="136">
        <v>52700.453769580876</v>
      </c>
      <c r="EA53" s="139">
        <v>234226.47931823574</v>
      </c>
      <c r="EB53" s="136"/>
      <c r="EC53" s="136">
        <v>234226.47931823574</v>
      </c>
      <c r="ED53" s="136"/>
      <c r="EE53" s="138">
        <v>110246.63077739108</v>
      </c>
      <c r="EF53" s="136">
        <v>8861.7200755118174</v>
      </c>
      <c r="EG53" s="136">
        <v>96342.626723074747</v>
      </c>
      <c r="EH53" s="136">
        <v>5042.2839788045076</v>
      </c>
      <c r="EI53" s="136">
        <v>26224.365504631533</v>
      </c>
      <c r="EJ53" s="136">
        <v>0</v>
      </c>
      <c r="EK53" s="136">
        <v>0</v>
      </c>
      <c r="EL53" s="113"/>
      <c r="EM53" s="134">
        <v>2623.5891787272562</v>
      </c>
      <c r="EN53" s="136">
        <v>397713.5</v>
      </c>
      <c r="EO53" s="140">
        <f t="shared" si="1"/>
        <v>39.28</v>
      </c>
      <c r="EP53" s="140">
        <f t="shared" si="2"/>
        <v>4.3321948549534763</v>
      </c>
      <c r="EQ53" s="140">
        <f t="shared" si="3"/>
        <v>7.5249042145593874</v>
      </c>
      <c r="ER53" s="140">
        <f t="shared" si="4"/>
        <v>11.824849480021895</v>
      </c>
      <c r="ES53" s="140">
        <f t="shared" si="5"/>
        <v>0</v>
      </c>
      <c r="ET53" s="140">
        <f t="shared" si="6"/>
        <v>0</v>
      </c>
      <c r="EU53" s="140">
        <f t="shared" si="7"/>
        <v>0</v>
      </c>
      <c r="EV53" s="140">
        <f t="shared" si="8"/>
        <v>5.8049261083743851</v>
      </c>
      <c r="EW53" s="140">
        <f t="shared" si="9"/>
        <v>2.870213464696223</v>
      </c>
      <c r="EX53" s="140">
        <f t="shared" si="10"/>
        <v>1.6554789272030652</v>
      </c>
      <c r="EY53" s="140">
        <f t="shared" si="11"/>
        <v>5.267432950191572</v>
      </c>
      <c r="EZ53" s="140">
        <f t="shared" si="12"/>
        <v>0</v>
      </c>
      <c r="FA53" s="140">
        <f t="shared" si="13"/>
        <v>0</v>
      </c>
      <c r="HD53" s="143">
        <v>1</v>
      </c>
    </row>
    <row r="54" spans="1:212" ht="12" customHeight="1" x14ac:dyDescent="0.25">
      <c r="A54" s="126">
        <v>50</v>
      </c>
      <c r="B54" s="62" t="s">
        <v>194</v>
      </c>
      <c r="C54" s="62" t="s">
        <v>194</v>
      </c>
      <c r="D54" s="127">
        <v>5275.3899999999967</v>
      </c>
      <c r="E54" s="141">
        <v>5275.3899999999967</v>
      </c>
      <c r="F54" s="141">
        <v>0</v>
      </c>
      <c r="G54" s="141">
        <v>932.6</v>
      </c>
      <c r="H54" s="127">
        <v>1</v>
      </c>
      <c r="I54" s="127">
        <v>1</v>
      </c>
      <c r="J54" s="127">
        <v>1</v>
      </c>
      <c r="K54" s="128">
        <v>5275.3899999999967</v>
      </c>
      <c r="L54" s="127"/>
      <c r="M54" s="126" t="s">
        <v>24</v>
      </c>
      <c r="N54" s="129">
        <v>1</v>
      </c>
      <c r="O54" s="129" t="s">
        <v>8</v>
      </c>
      <c r="P54" s="130">
        <v>39.28</v>
      </c>
      <c r="Q54" s="142">
        <v>36.54</v>
      </c>
      <c r="R54" s="130">
        <v>4.03</v>
      </c>
      <c r="S54" s="130">
        <v>7</v>
      </c>
      <c r="T54" s="130">
        <v>11</v>
      </c>
      <c r="U54" s="130">
        <v>5.4</v>
      </c>
      <c r="V54" s="130">
        <v>2.67</v>
      </c>
      <c r="W54" s="130">
        <v>1.54</v>
      </c>
      <c r="X54" s="130">
        <v>4.9000000000000004</v>
      </c>
      <c r="Y54" s="130">
        <v>0</v>
      </c>
      <c r="Z54" s="132">
        <v>40</v>
      </c>
      <c r="AA54" s="132">
        <v>40</v>
      </c>
      <c r="AB54" s="132">
        <v>2604.04</v>
      </c>
      <c r="AC54" s="130">
        <v>195.98199600000001</v>
      </c>
      <c r="AD54" s="132">
        <v>42.3</v>
      </c>
      <c r="AE54" s="132">
        <v>2604.04</v>
      </c>
      <c r="AF54" s="130">
        <v>0</v>
      </c>
      <c r="AG54" s="133">
        <v>0</v>
      </c>
      <c r="AH54" s="130">
        <v>5.05</v>
      </c>
      <c r="AI54" s="130">
        <v>10.67</v>
      </c>
      <c r="AJ54" s="130">
        <v>14</v>
      </c>
      <c r="AK54" s="131">
        <v>1156576.5035999992</v>
      </c>
      <c r="AL54" s="130">
        <v>127558.93019999994</v>
      </c>
      <c r="AM54" s="130">
        <v>221566.37999999983</v>
      </c>
      <c r="AN54" s="130">
        <v>348175.73999999976</v>
      </c>
      <c r="AO54" s="130">
        <v>170922.63599999991</v>
      </c>
      <c r="AP54" s="130">
        <v>84511.747799999954</v>
      </c>
      <c r="AQ54" s="130">
        <v>48744.603599999973</v>
      </c>
      <c r="AR54" s="130">
        <v>155096.4659999999</v>
      </c>
      <c r="AS54" s="130">
        <v>0</v>
      </c>
      <c r="AT54" s="112" t="s">
        <v>8</v>
      </c>
      <c r="AU54" s="134">
        <v>39.28</v>
      </c>
      <c r="AV54" s="134">
        <v>4.3321948549534763</v>
      </c>
      <c r="AW54" s="134">
        <v>7.5249042145593874</v>
      </c>
      <c r="AX54" s="134">
        <v>11.824849480021895</v>
      </c>
      <c r="AY54" s="134"/>
      <c r="AZ54" s="134"/>
      <c r="BA54" s="134"/>
      <c r="BB54" s="134">
        <v>5.8049261083743851</v>
      </c>
      <c r="BC54" s="134">
        <v>2.870213464696223</v>
      </c>
      <c r="BD54" s="134">
        <v>1.6554789272030652</v>
      </c>
      <c r="BE54" s="134">
        <v>5.267432950191572</v>
      </c>
      <c r="BF54" s="134"/>
      <c r="BG54" s="135">
        <v>0</v>
      </c>
      <c r="BH54" s="134">
        <v>39.28</v>
      </c>
      <c r="BI54" s="134">
        <v>4.3321948549534763</v>
      </c>
      <c r="BJ54" s="134">
        <v>7.5249042145593874</v>
      </c>
      <c r="BK54" s="134">
        <v>11.824849480021895</v>
      </c>
      <c r="BL54" s="134">
        <v>0</v>
      </c>
      <c r="BM54" s="134">
        <v>0</v>
      </c>
      <c r="BN54" s="134">
        <v>0</v>
      </c>
      <c r="BO54" s="134">
        <v>5.8049261083743851</v>
      </c>
      <c r="BP54" s="134">
        <v>2.870213464696223</v>
      </c>
      <c r="BQ54" s="134">
        <v>1.6554789272030652</v>
      </c>
      <c r="BR54" s="134">
        <v>5.267432950191572</v>
      </c>
      <c r="BS54" s="134">
        <v>0</v>
      </c>
      <c r="BT54" s="135">
        <v>0</v>
      </c>
      <c r="BU54" s="136">
        <v>2486607.8303999989</v>
      </c>
      <c r="BV54" s="136">
        <v>274248.20899047609</v>
      </c>
      <c r="BW54" s="136">
        <v>476361.65333333303</v>
      </c>
      <c r="BX54" s="136">
        <v>748568.31238095195</v>
      </c>
      <c r="BY54" s="136">
        <v>0</v>
      </c>
      <c r="BZ54" s="136">
        <v>0</v>
      </c>
      <c r="CA54" s="136">
        <v>0</v>
      </c>
      <c r="CB54" s="136">
        <v>367478.98971428553</v>
      </c>
      <c r="CC54" s="136">
        <v>181697.94491428559</v>
      </c>
      <c r="CD54" s="136">
        <v>104799.56373333327</v>
      </c>
      <c r="CE54" s="136">
        <v>333453.15733333322</v>
      </c>
      <c r="CF54" s="136">
        <v>0</v>
      </c>
      <c r="CG54" s="136">
        <v>0</v>
      </c>
      <c r="CH54" s="143">
        <v>2</v>
      </c>
      <c r="CJ54" s="137">
        <v>61502.21</v>
      </c>
      <c r="CK54" s="134">
        <v>1834825.09</v>
      </c>
      <c r="CL54" s="134">
        <v>1696397.5699999998</v>
      </c>
      <c r="CM54" s="134">
        <v>2726783.029001601</v>
      </c>
      <c r="CN54" s="138">
        <v>113211.01972191999</v>
      </c>
      <c r="CO54" s="136">
        <v>0</v>
      </c>
      <c r="CP54" s="136">
        <v>0</v>
      </c>
      <c r="CQ54" s="136">
        <v>0</v>
      </c>
      <c r="CR54" s="136">
        <v>0</v>
      </c>
      <c r="CS54" s="136">
        <v>0</v>
      </c>
      <c r="CT54" s="136">
        <v>0</v>
      </c>
      <c r="CU54" s="136">
        <v>0</v>
      </c>
      <c r="CV54" s="136">
        <v>42778.367999999995</v>
      </c>
      <c r="CW54" s="136">
        <v>0</v>
      </c>
      <c r="CX54" s="136">
        <v>0</v>
      </c>
      <c r="CY54" s="136">
        <v>0</v>
      </c>
      <c r="CZ54" s="136">
        <v>0</v>
      </c>
      <c r="DA54" s="136">
        <v>0</v>
      </c>
      <c r="DB54" s="136">
        <v>0</v>
      </c>
      <c r="DC54" s="136">
        <v>70432.651721920003</v>
      </c>
      <c r="DD54" s="139">
        <v>1244596.4050558209</v>
      </c>
      <c r="DE54" s="136">
        <v>34026.199242886003</v>
      </c>
      <c r="DF54" s="136">
        <v>42818.274867114793</v>
      </c>
      <c r="DG54" s="136">
        <v>0</v>
      </c>
      <c r="DH54" s="136">
        <v>53526.008279103276</v>
      </c>
      <c r="DI54" s="136">
        <v>7708.7578227243248</v>
      </c>
      <c r="DJ54" s="136">
        <v>93919.270108586265</v>
      </c>
      <c r="DK54" s="136">
        <v>47697.108231502185</v>
      </c>
      <c r="DL54" s="136">
        <v>0</v>
      </c>
      <c r="DM54" s="136">
        <v>0</v>
      </c>
      <c r="DN54" s="136">
        <v>953774.6663737807</v>
      </c>
      <c r="DO54" s="136">
        <v>11126.120130123261</v>
      </c>
      <c r="DP54" s="136"/>
      <c r="DQ54" s="136">
        <v>341966.78837490286</v>
      </c>
      <c r="DR54" s="136">
        <v>206986.96696942017</v>
      </c>
      <c r="DS54" s="136">
        <v>31761.208277321864</v>
      </c>
      <c r="DT54" s="136">
        <v>4962.1874966052083</v>
      </c>
      <c r="DU54" s="136">
        <v>38449.59372972136</v>
      </c>
      <c r="DV54" s="136">
        <v>59806.831901834237</v>
      </c>
      <c r="DW54" s="136"/>
      <c r="DX54" s="136">
        <v>322272.01402141049</v>
      </c>
      <c r="DY54" s="136">
        <v>283420.93740183057</v>
      </c>
      <c r="DZ54" s="136">
        <v>52441.29858784355</v>
      </c>
      <c r="EA54" s="139">
        <v>233074.66749360118</v>
      </c>
      <c r="EB54" s="136"/>
      <c r="EC54" s="136">
        <v>233074.66749360118</v>
      </c>
      <c r="ED54" s="136"/>
      <c r="EE54" s="138">
        <v>109704.49150549862</v>
      </c>
      <c r="EF54" s="136">
        <v>8818.1424492789265</v>
      </c>
      <c r="EG54" s="136">
        <v>95868.860575886822</v>
      </c>
      <c r="EH54" s="136">
        <v>5017.4884803328696</v>
      </c>
      <c r="EI54" s="136">
        <v>26095.406838772349</v>
      </c>
      <c r="EJ54" s="136">
        <v>0</v>
      </c>
      <c r="EK54" s="136">
        <v>0</v>
      </c>
      <c r="EL54" s="113"/>
      <c r="EM54" s="134">
        <v>2610.6876440765323</v>
      </c>
      <c r="EN54" s="136">
        <v>245637.13</v>
      </c>
      <c r="EO54" s="140">
        <f t="shared" si="1"/>
        <v>39.28</v>
      </c>
      <c r="EP54" s="140">
        <f t="shared" si="2"/>
        <v>4.3321948549534763</v>
      </c>
      <c r="EQ54" s="140">
        <f t="shared" si="3"/>
        <v>7.5249042145593874</v>
      </c>
      <c r="ER54" s="140">
        <f t="shared" si="4"/>
        <v>11.824849480021895</v>
      </c>
      <c r="ES54" s="140">
        <f t="shared" si="5"/>
        <v>0</v>
      </c>
      <c r="ET54" s="140">
        <f t="shared" si="6"/>
        <v>0</v>
      </c>
      <c r="EU54" s="140">
        <f t="shared" si="7"/>
        <v>0</v>
      </c>
      <c r="EV54" s="140">
        <f t="shared" si="8"/>
        <v>5.8049261083743851</v>
      </c>
      <c r="EW54" s="140">
        <f t="shared" si="9"/>
        <v>2.870213464696223</v>
      </c>
      <c r="EX54" s="140">
        <f t="shared" si="10"/>
        <v>1.6554789272030652</v>
      </c>
      <c r="EY54" s="140">
        <f t="shared" si="11"/>
        <v>5.267432950191572</v>
      </c>
      <c r="EZ54" s="140">
        <f t="shared" si="12"/>
        <v>0</v>
      </c>
      <c r="FA54" s="140">
        <f t="shared" si="13"/>
        <v>0</v>
      </c>
      <c r="HD54" s="143">
        <v>1</v>
      </c>
    </row>
    <row r="55" spans="1:212" ht="12" customHeight="1" x14ac:dyDescent="0.25">
      <c r="A55" s="126">
        <v>51</v>
      </c>
      <c r="B55" s="62" t="s">
        <v>193</v>
      </c>
      <c r="C55" s="62" t="s">
        <v>193</v>
      </c>
      <c r="D55" s="127">
        <v>4404.8</v>
      </c>
      <c r="E55" s="141">
        <v>4242.8</v>
      </c>
      <c r="F55" s="141">
        <v>162</v>
      </c>
      <c r="G55" s="141">
        <v>1118.2</v>
      </c>
      <c r="H55" s="127">
        <v>1</v>
      </c>
      <c r="I55" s="127">
        <v>1</v>
      </c>
      <c r="J55" s="127">
        <v>1</v>
      </c>
      <c r="K55" s="128">
        <v>4404.8</v>
      </c>
      <c r="L55" s="127"/>
      <c r="M55" s="126" t="s">
        <v>22</v>
      </c>
      <c r="N55" s="129">
        <v>1</v>
      </c>
      <c r="O55" s="129" t="s">
        <v>21</v>
      </c>
      <c r="P55" s="130">
        <v>48.16</v>
      </c>
      <c r="Q55" s="131">
        <v>44.8</v>
      </c>
      <c r="R55" s="130">
        <v>5.0999999999999996</v>
      </c>
      <c r="S55" s="130">
        <v>8.6300000000000008</v>
      </c>
      <c r="T55" s="130">
        <v>13.43</v>
      </c>
      <c r="U55" s="130">
        <v>6.91</v>
      </c>
      <c r="V55" s="130">
        <v>3.15</v>
      </c>
      <c r="W55" s="130">
        <v>1.81</v>
      </c>
      <c r="X55" s="130">
        <v>5.77</v>
      </c>
      <c r="Y55" s="130">
        <v>0</v>
      </c>
      <c r="Z55" s="132">
        <v>40</v>
      </c>
      <c r="AA55" s="132">
        <v>40</v>
      </c>
      <c r="AB55" s="132">
        <v>2604.04</v>
      </c>
      <c r="AC55" s="130">
        <v>195.98199600000001</v>
      </c>
      <c r="AD55" s="132">
        <v>42.3</v>
      </c>
      <c r="AE55" s="132">
        <v>2604.04</v>
      </c>
      <c r="AF55" s="130">
        <v>0</v>
      </c>
      <c r="AG55" s="133">
        <v>0</v>
      </c>
      <c r="AH55" s="130">
        <v>5.05</v>
      </c>
      <c r="AI55" s="130">
        <v>10.67</v>
      </c>
      <c r="AJ55" s="130">
        <v>14</v>
      </c>
      <c r="AK55" s="131">
        <v>1184010.24</v>
      </c>
      <c r="AL55" s="130">
        <v>134786.88</v>
      </c>
      <c r="AM55" s="130">
        <v>228080.54400000005</v>
      </c>
      <c r="AN55" s="130">
        <v>354938.78399999999</v>
      </c>
      <c r="AO55" s="130">
        <v>182623.008</v>
      </c>
      <c r="AP55" s="130">
        <v>83250.720000000001</v>
      </c>
      <c r="AQ55" s="130">
        <v>47836.128000000004</v>
      </c>
      <c r="AR55" s="130">
        <v>152494.17600000001</v>
      </c>
      <c r="AS55" s="130">
        <v>0</v>
      </c>
      <c r="AT55" s="112" t="s">
        <v>8</v>
      </c>
      <c r="AU55" s="134">
        <v>44.8</v>
      </c>
      <c r="AV55" s="134">
        <v>5.0999999999999996</v>
      </c>
      <c r="AW55" s="134">
        <v>8.6300000000000008</v>
      </c>
      <c r="AX55" s="134">
        <v>13.43</v>
      </c>
      <c r="AY55" s="134"/>
      <c r="AZ55" s="134"/>
      <c r="BA55" s="134"/>
      <c r="BB55" s="134">
        <v>6.91</v>
      </c>
      <c r="BC55" s="134">
        <v>3.15</v>
      </c>
      <c r="BD55" s="134">
        <v>1.81</v>
      </c>
      <c r="BE55" s="134">
        <v>5.7699999999999987</v>
      </c>
      <c r="BF55" s="134"/>
      <c r="BG55" s="135">
        <v>0</v>
      </c>
      <c r="BH55" s="134">
        <v>44.8</v>
      </c>
      <c r="BI55" s="134">
        <v>5.0999999999999996</v>
      </c>
      <c r="BJ55" s="134">
        <v>8.6300000000000008</v>
      </c>
      <c r="BK55" s="134">
        <v>13.43</v>
      </c>
      <c r="BL55" s="134">
        <v>0</v>
      </c>
      <c r="BM55" s="134">
        <v>0</v>
      </c>
      <c r="BN55" s="134">
        <v>0</v>
      </c>
      <c r="BO55" s="134">
        <v>6.91</v>
      </c>
      <c r="BP55" s="134">
        <v>3.1499999999999995</v>
      </c>
      <c r="BQ55" s="134">
        <v>1.81</v>
      </c>
      <c r="BR55" s="134">
        <v>5.7699999999999987</v>
      </c>
      <c r="BS55" s="134">
        <v>0</v>
      </c>
      <c r="BT55" s="135">
        <v>0</v>
      </c>
      <c r="BU55" s="136">
        <v>2368020.48</v>
      </c>
      <c r="BV55" s="136">
        <v>269573.76000000001</v>
      </c>
      <c r="BW55" s="136">
        <v>456161.08800000011</v>
      </c>
      <c r="BX55" s="136">
        <v>709877.56800000009</v>
      </c>
      <c r="BY55" s="136">
        <v>0</v>
      </c>
      <c r="BZ55" s="136">
        <v>0</v>
      </c>
      <c r="CA55" s="136">
        <v>0</v>
      </c>
      <c r="CB55" s="136">
        <v>365246.01599999995</v>
      </c>
      <c r="CC55" s="136">
        <v>166501.43999999997</v>
      </c>
      <c r="CD55" s="136">
        <v>95672.256000000008</v>
      </c>
      <c r="CE55" s="136">
        <v>304988.35199999996</v>
      </c>
      <c r="CF55" s="136">
        <v>0</v>
      </c>
      <c r="CG55" s="136">
        <v>0</v>
      </c>
      <c r="CH55" s="143">
        <v>2</v>
      </c>
      <c r="CJ55" s="137">
        <v>347556.27999999997</v>
      </c>
      <c r="CK55" s="134">
        <v>2199265.84</v>
      </c>
      <c r="CL55" s="134">
        <v>2207345.14</v>
      </c>
      <c r="CM55" s="134">
        <v>1948337.4420838156</v>
      </c>
      <c r="CN55" s="138">
        <v>211545.04883338549</v>
      </c>
      <c r="CO55" s="136">
        <v>0</v>
      </c>
      <c r="CP55" s="136">
        <v>0</v>
      </c>
      <c r="CQ55" s="136">
        <v>0</v>
      </c>
      <c r="CR55" s="136">
        <v>0</v>
      </c>
      <c r="CS55" s="136">
        <v>0</v>
      </c>
      <c r="CT55" s="136">
        <v>152735.796</v>
      </c>
      <c r="CU55" s="136">
        <v>0</v>
      </c>
      <c r="CV55" s="136">
        <v>0</v>
      </c>
      <c r="CW55" s="136">
        <v>0</v>
      </c>
      <c r="CX55" s="136">
        <v>0</v>
      </c>
      <c r="CY55" s="136">
        <v>0</v>
      </c>
      <c r="CZ55" s="136">
        <v>0</v>
      </c>
      <c r="DA55" s="136">
        <v>0</v>
      </c>
      <c r="DB55" s="136">
        <v>0</v>
      </c>
      <c r="DC55" s="136">
        <v>58809.252833385493</v>
      </c>
      <c r="DD55" s="139">
        <v>593736.85773831466</v>
      </c>
      <c r="DE55" s="136">
        <v>28410.904677201943</v>
      </c>
      <c r="DF55" s="136">
        <v>35752.036746983133</v>
      </c>
      <c r="DG55" s="136">
        <v>0</v>
      </c>
      <c r="DH55" s="136">
        <v>44692.688363854475</v>
      </c>
      <c r="DI55" s="136">
        <v>6436.5926419726547</v>
      </c>
      <c r="DJ55" s="136">
        <v>78419.908475828532</v>
      </c>
      <c r="DK55" s="136">
        <v>39825.723280766149</v>
      </c>
      <c r="DL55" s="136">
        <v>0</v>
      </c>
      <c r="DM55" s="136">
        <v>0</v>
      </c>
      <c r="DN55" s="136">
        <v>350909.01097311795</v>
      </c>
      <c r="DO55" s="136">
        <v>9289.9925785898231</v>
      </c>
      <c r="DP55" s="136"/>
      <c r="DQ55" s="136">
        <v>285532.50270288507</v>
      </c>
      <c r="DR55" s="136">
        <v>172828.20646566464</v>
      </c>
      <c r="DS55" s="136">
        <v>26519.701902598183</v>
      </c>
      <c r="DT55" s="136">
        <v>4143.2848538300732</v>
      </c>
      <c r="DU55" s="136">
        <v>32104.312754256418</v>
      </c>
      <c r="DV55" s="136">
        <v>49936.996726535785</v>
      </c>
      <c r="DW55" s="136"/>
      <c r="DX55" s="136">
        <v>269087.92854395782</v>
      </c>
      <c r="DY55" s="136">
        <v>236648.38904186874</v>
      </c>
      <c r="DZ55" s="136">
        <v>43786.98674784867</v>
      </c>
      <c r="EA55" s="139">
        <v>194610.6914134908</v>
      </c>
      <c r="EB55" s="136"/>
      <c r="EC55" s="136">
        <v>194610.6914134908</v>
      </c>
      <c r="ED55" s="136"/>
      <c r="EE55" s="138">
        <v>91600.117561624938</v>
      </c>
      <c r="EF55" s="136">
        <v>7362.8971243043343</v>
      </c>
      <c r="EG55" s="136">
        <v>80047.760841315336</v>
      </c>
      <c r="EH55" s="136">
        <v>4189.4595960052693</v>
      </c>
      <c r="EI55" s="136">
        <v>21788.919500439686</v>
      </c>
      <c r="EJ55" s="136">
        <v>0</v>
      </c>
      <c r="EK55" s="136">
        <v>0</v>
      </c>
      <c r="EL55" s="113"/>
      <c r="EM55" s="134">
        <v>0</v>
      </c>
      <c r="EN55" s="136">
        <v>348108.76</v>
      </c>
      <c r="EO55" s="140">
        <f t="shared" si="1"/>
        <v>48.16</v>
      </c>
      <c r="EP55" s="140">
        <f t="shared" si="2"/>
        <v>5.482499999999999</v>
      </c>
      <c r="EQ55" s="140">
        <f t="shared" si="3"/>
        <v>9.2772500000000004</v>
      </c>
      <c r="ER55" s="140">
        <f t="shared" si="4"/>
        <v>14.437249999999999</v>
      </c>
      <c r="ES55" s="140">
        <f t="shared" si="5"/>
        <v>0</v>
      </c>
      <c r="ET55" s="140">
        <f t="shared" si="6"/>
        <v>0</v>
      </c>
      <c r="EU55" s="140">
        <f t="shared" si="7"/>
        <v>0</v>
      </c>
      <c r="EV55" s="140">
        <f t="shared" si="8"/>
        <v>7.4282500000000002</v>
      </c>
      <c r="EW55" s="140">
        <f t="shared" si="9"/>
        <v>3.3862499999999991</v>
      </c>
      <c r="EX55" s="140">
        <f t="shared" si="10"/>
        <v>1.9457500000000001</v>
      </c>
      <c r="EY55" s="140">
        <f t="shared" si="11"/>
        <v>6.2027499999999991</v>
      </c>
      <c r="EZ55" s="140">
        <f t="shared" si="12"/>
        <v>0</v>
      </c>
      <c r="FA55" s="140">
        <f t="shared" si="13"/>
        <v>0</v>
      </c>
      <c r="HD55" s="143">
        <v>1</v>
      </c>
    </row>
    <row r="56" spans="1:212" ht="12" customHeight="1" x14ac:dyDescent="0.25">
      <c r="A56" s="126">
        <v>52</v>
      </c>
      <c r="B56" s="62" t="s">
        <v>192</v>
      </c>
      <c r="C56" s="62" t="s">
        <v>192</v>
      </c>
      <c r="D56" s="127">
        <v>3066.8</v>
      </c>
      <c r="E56" s="141">
        <v>3066.8</v>
      </c>
      <c r="F56" s="141">
        <v>0</v>
      </c>
      <c r="G56" s="141">
        <v>397.54</v>
      </c>
      <c r="H56" s="127">
        <v>1</v>
      </c>
      <c r="I56" s="127">
        <v>0</v>
      </c>
      <c r="J56" s="127">
        <v>1</v>
      </c>
      <c r="K56" s="128">
        <v>3066.8</v>
      </c>
      <c r="L56" s="127"/>
      <c r="M56" s="126" t="s">
        <v>44</v>
      </c>
      <c r="N56" s="129">
        <v>3</v>
      </c>
      <c r="O56" s="129" t="s">
        <v>21</v>
      </c>
      <c r="P56" s="130">
        <v>53.96</v>
      </c>
      <c r="Q56" s="131">
        <v>45.06</v>
      </c>
      <c r="R56" s="130">
        <v>5.0999999999999996</v>
      </c>
      <c r="S56" s="130">
        <v>8.6300000000000008</v>
      </c>
      <c r="T56" s="130">
        <v>13.43</v>
      </c>
      <c r="U56" s="130">
        <v>6.91</v>
      </c>
      <c r="V56" s="130">
        <v>3.15</v>
      </c>
      <c r="W56" s="130">
        <v>1.81</v>
      </c>
      <c r="X56" s="130">
        <v>5.77</v>
      </c>
      <c r="Y56" s="130">
        <v>0.26</v>
      </c>
      <c r="Z56" s="132">
        <v>40</v>
      </c>
      <c r="AA56" s="132">
        <v>40</v>
      </c>
      <c r="AB56" s="132">
        <v>2604.04</v>
      </c>
      <c r="AC56" s="130">
        <v>195.98199600000001</v>
      </c>
      <c r="AD56" s="132">
        <v>42.3</v>
      </c>
      <c r="AE56" s="132">
        <v>2604.04</v>
      </c>
      <c r="AF56" s="130">
        <v>7.85</v>
      </c>
      <c r="AG56" s="133">
        <v>0</v>
      </c>
      <c r="AH56" s="130">
        <v>6.73</v>
      </c>
      <c r="AI56" s="130">
        <v>10.67</v>
      </c>
      <c r="AJ56" s="130">
        <v>14</v>
      </c>
      <c r="AK56" s="131">
        <v>829140.04799999995</v>
      </c>
      <c r="AL56" s="130">
        <v>93844.08</v>
      </c>
      <c r="AM56" s="130">
        <v>158798.90400000004</v>
      </c>
      <c r="AN56" s="130">
        <v>247122.74400000001</v>
      </c>
      <c r="AO56" s="130">
        <v>127149.52800000002</v>
      </c>
      <c r="AP56" s="130">
        <v>57962.520000000004</v>
      </c>
      <c r="AQ56" s="130">
        <v>33305.448000000004</v>
      </c>
      <c r="AR56" s="130">
        <v>106172.61600000001</v>
      </c>
      <c r="AS56" s="130">
        <v>4784.2080000000005</v>
      </c>
      <c r="AU56" s="134">
        <v>48.44</v>
      </c>
      <c r="AV56" s="192">
        <v>18.489999999999998</v>
      </c>
      <c r="AW56" s="193"/>
      <c r="AX56" s="144">
        <v>6.67</v>
      </c>
      <c r="AY56" s="144">
        <v>1.53</v>
      </c>
      <c r="AZ56" s="144">
        <v>0.32</v>
      </c>
      <c r="BA56" s="144">
        <v>0.87</v>
      </c>
      <c r="BB56" s="144">
        <v>5.01</v>
      </c>
      <c r="BC56" s="144">
        <v>4.99</v>
      </c>
      <c r="BD56" s="144">
        <v>2.7</v>
      </c>
      <c r="BE56" s="144">
        <v>6.46</v>
      </c>
      <c r="BF56" s="144">
        <v>0.47</v>
      </c>
      <c r="BG56" s="145">
        <v>0.93</v>
      </c>
      <c r="BH56" s="134">
        <v>54.88252</v>
      </c>
      <c r="BI56" s="192">
        <v>20.949169999999999</v>
      </c>
      <c r="BJ56" s="193">
        <v>0</v>
      </c>
      <c r="BK56" s="144">
        <v>7.5571100000000007</v>
      </c>
      <c r="BL56" s="144">
        <v>1.7334900000000002</v>
      </c>
      <c r="BM56" s="144">
        <v>0.36256000000000005</v>
      </c>
      <c r="BN56" s="144">
        <v>0.98571000000000009</v>
      </c>
      <c r="BO56" s="144">
        <v>5.6763300000000001</v>
      </c>
      <c r="BP56" s="144">
        <v>5.65367</v>
      </c>
      <c r="BQ56" s="144">
        <v>3.0591000000000004</v>
      </c>
      <c r="BR56" s="144">
        <v>7.3191800000000002</v>
      </c>
      <c r="BS56" s="144">
        <v>0.53250999999999993</v>
      </c>
      <c r="BT56" s="145">
        <v>1.05369</v>
      </c>
      <c r="BU56" s="136">
        <v>1980248.7073600003</v>
      </c>
      <c r="BV56" s="194">
        <v>755879.40955999994</v>
      </c>
      <c r="BW56" s="194">
        <v>0</v>
      </c>
      <c r="BX56" s="136">
        <v>272672.56148000003</v>
      </c>
      <c r="BY56" s="136">
        <v>62547.079320000004</v>
      </c>
      <c r="BZ56" s="136">
        <v>13081.742080000002</v>
      </c>
      <c r="CA56" s="136">
        <v>35565.986280000005</v>
      </c>
      <c r="CB56" s="136">
        <v>204811.02444000001</v>
      </c>
      <c r="CC56" s="136">
        <v>203993.41556000002</v>
      </c>
      <c r="CD56" s="136">
        <v>110377.19880000003</v>
      </c>
      <c r="CE56" s="136">
        <v>264087.66824000003</v>
      </c>
      <c r="CF56" s="136">
        <v>19213.808679999998</v>
      </c>
      <c r="CG56" s="136">
        <v>38018.812919999997</v>
      </c>
      <c r="CH56" s="112">
        <v>1</v>
      </c>
      <c r="CJ56" s="137">
        <v>272123.31</v>
      </c>
      <c r="CK56" s="134">
        <v>1848936.4800000002</v>
      </c>
      <c r="CL56" s="134">
        <v>1879224.8400000003</v>
      </c>
      <c r="CM56" s="134">
        <v>1648281.7060049132</v>
      </c>
      <c r="CN56" s="138">
        <v>220110.81753592141</v>
      </c>
      <c r="CO56" s="136">
        <v>0</v>
      </c>
      <c r="CP56" s="136">
        <v>0</v>
      </c>
      <c r="CQ56" s="136">
        <v>0</v>
      </c>
      <c r="CR56" s="136">
        <v>0</v>
      </c>
      <c r="CS56" s="136">
        <v>0</v>
      </c>
      <c r="CT56" s="136">
        <v>0</v>
      </c>
      <c r="CU56" s="136">
        <v>0</v>
      </c>
      <c r="CV56" s="136">
        <v>10766.472</v>
      </c>
      <c r="CW56" s="136">
        <v>0</v>
      </c>
      <c r="CX56" s="136">
        <v>168398.96400000001</v>
      </c>
      <c r="CY56" s="136">
        <v>0</v>
      </c>
      <c r="CZ56" s="136">
        <v>0</v>
      </c>
      <c r="DA56" s="136">
        <v>0</v>
      </c>
      <c r="DB56" s="136">
        <v>0</v>
      </c>
      <c r="DC56" s="136">
        <v>40945.381535921406</v>
      </c>
      <c r="DD56" s="139">
        <v>542294.71850378439</v>
      </c>
      <c r="DE56" s="136">
        <v>0</v>
      </c>
      <c r="DF56" s="136">
        <v>24892.014687533574</v>
      </c>
      <c r="DG56" s="136">
        <v>0</v>
      </c>
      <c r="DH56" s="136">
        <v>31116.858126196174</v>
      </c>
      <c r="DI56" s="136">
        <v>4481.4162537236061</v>
      </c>
      <c r="DJ56" s="136">
        <v>54599.113538337937</v>
      </c>
      <c r="DK56" s="136">
        <v>27728.280093864341</v>
      </c>
      <c r="DL56" s="136">
        <v>0</v>
      </c>
      <c r="DM56" s="136">
        <v>0</v>
      </c>
      <c r="DN56" s="136">
        <v>393008.96705185412</v>
      </c>
      <c r="DO56" s="136">
        <v>6468.0687522746266</v>
      </c>
      <c r="DP56" s="136"/>
      <c r="DQ56" s="136">
        <v>198799.28243943152</v>
      </c>
      <c r="DR56" s="136">
        <v>120329.99082566753</v>
      </c>
      <c r="DS56" s="136">
        <v>18464.089582929559</v>
      </c>
      <c r="DT56" s="136">
        <v>2884.7225730398818</v>
      </c>
      <c r="DU56" s="136">
        <v>22352.321638837991</v>
      </c>
      <c r="DV56" s="136">
        <v>34768.157818956577</v>
      </c>
      <c r="DW56" s="136"/>
      <c r="DX56" s="136">
        <v>187349.90448115917</v>
      </c>
      <c r="DY56" s="136">
        <v>164764.18441554738</v>
      </c>
      <c r="DZ56" s="136">
        <v>30486.272011964749</v>
      </c>
      <c r="EA56" s="139">
        <v>135495.83827345021</v>
      </c>
      <c r="EB56" s="136"/>
      <c r="EC56" s="136">
        <v>135495.83827345021</v>
      </c>
      <c r="ED56" s="136"/>
      <c r="EE56" s="138">
        <v>63775.70844033586</v>
      </c>
      <c r="EF56" s="136">
        <v>5126.3469171850111</v>
      </c>
      <c r="EG56" s="136">
        <v>55732.49022615009</v>
      </c>
      <c r="EH56" s="136">
        <v>2916.8712970007632</v>
      </c>
      <c r="EI56" s="136">
        <v>15170.327443686077</v>
      </c>
      <c r="EJ56" s="136">
        <v>90034.652459632169</v>
      </c>
      <c r="EK56" s="136">
        <v>90034.652459632169</v>
      </c>
      <c r="EL56" s="140"/>
      <c r="EM56" s="134">
        <v>1517.6995192495558</v>
      </c>
      <c r="EN56" s="136">
        <v>242070.43</v>
      </c>
      <c r="EO56" s="140">
        <f t="shared" si="1"/>
        <v>53.96</v>
      </c>
      <c r="EP56" s="140">
        <f t="shared" si="2"/>
        <v>20.597035507844755</v>
      </c>
      <c r="EQ56" s="140">
        <f t="shared" si="3"/>
        <v>0</v>
      </c>
      <c r="ER56" s="140">
        <f t="shared" si="4"/>
        <v>7.4300825763831551</v>
      </c>
      <c r="ES56" s="140">
        <f t="shared" si="5"/>
        <v>1.7043517753922381</v>
      </c>
      <c r="ET56" s="140">
        <f t="shared" si="6"/>
        <v>0.35646573080099098</v>
      </c>
      <c r="EU56" s="140">
        <f t="shared" si="7"/>
        <v>0.96914120561519412</v>
      </c>
      <c r="EV56" s="140">
        <f t="shared" si="8"/>
        <v>5.5809165978530135</v>
      </c>
      <c r="EW56" s="140">
        <f t="shared" si="9"/>
        <v>5.5586374896779525</v>
      </c>
      <c r="EX56" s="140">
        <f t="shared" si="10"/>
        <v>3.0076796036333611</v>
      </c>
      <c r="EY56" s="140">
        <f t="shared" si="11"/>
        <v>7.1961519405450041</v>
      </c>
      <c r="EZ56" s="140">
        <f t="shared" si="12"/>
        <v>0.52355904211395532</v>
      </c>
      <c r="FA56" s="140">
        <f t="shared" si="13"/>
        <v>1.0359785301403799</v>
      </c>
      <c r="HD56" s="112">
        <v>2</v>
      </c>
    </row>
    <row r="57" spans="1:212" ht="12" customHeight="1" x14ac:dyDescent="0.25">
      <c r="A57" s="126">
        <v>53</v>
      </c>
      <c r="B57" s="62" t="s">
        <v>191</v>
      </c>
      <c r="C57" s="62" t="s">
        <v>191</v>
      </c>
      <c r="D57" s="127">
        <v>3045.4</v>
      </c>
      <c r="E57" s="141">
        <v>2884.8</v>
      </c>
      <c r="F57" s="141">
        <v>160.6</v>
      </c>
      <c r="G57" s="141">
        <v>394.76</v>
      </c>
      <c r="H57" s="127">
        <v>1</v>
      </c>
      <c r="I57" s="127">
        <v>0</v>
      </c>
      <c r="J57" s="127">
        <v>1</v>
      </c>
      <c r="K57" s="128">
        <v>3045.4</v>
      </c>
      <c r="L57" s="127"/>
      <c r="M57" s="126" t="s">
        <v>44</v>
      </c>
      <c r="N57" s="129">
        <v>3</v>
      </c>
      <c r="O57" s="129" t="s">
        <v>21</v>
      </c>
      <c r="P57" s="130">
        <v>53.96</v>
      </c>
      <c r="Q57" s="131">
        <v>45.06</v>
      </c>
      <c r="R57" s="130">
        <v>5.0999999999999996</v>
      </c>
      <c r="S57" s="130">
        <v>8.6300000000000008</v>
      </c>
      <c r="T57" s="130">
        <v>13.43</v>
      </c>
      <c r="U57" s="130">
        <v>6.91</v>
      </c>
      <c r="V57" s="130">
        <v>3.15</v>
      </c>
      <c r="W57" s="130">
        <v>1.81</v>
      </c>
      <c r="X57" s="130">
        <v>5.77</v>
      </c>
      <c r="Y57" s="130">
        <v>0.26</v>
      </c>
      <c r="Z57" s="132">
        <v>40</v>
      </c>
      <c r="AA57" s="132">
        <v>40</v>
      </c>
      <c r="AB57" s="132">
        <v>2604.04</v>
      </c>
      <c r="AC57" s="130">
        <v>195.98199600000001</v>
      </c>
      <c r="AD57" s="132">
        <v>42.3</v>
      </c>
      <c r="AE57" s="132">
        <v>2604.04</v>
      </c>
      <c r="AF57" s="130">
        <v>7.85</v>
      </c>
      <c r="AG57" s="133">
        <v>0</v>
      </c>
      <c r="AH57" s="130">
        <v>6.73</v>
      </c>
      <c r="AI57" s="130">
        <v>10.67</v>
      </c>
      <c r="AJ57" s="130">
        <v>14</v>
      </c>
      <c r="AK57" s="131">
        <v>823354.34400000004</v>
      </c>
      <c r="AL57" s="130">
        <v>93189.239999999991</v>
      </c>
      <c r="AM57" s="130">
        <v>157690.81200000003</v>
      </c>
      <c r="AN57" s="130">
        <v>245398.33199999999</v>
      </c>
      <c r="AO57" s="130">
        <v>126262.284</v>
      </c>
      <c r="AP57" s="130">
        <v>57558.06</v>
      </c>
      <c r="AQ57" s="130">
        <v>33073.044000000002</v>
      </c>
      <c r="AR57" s="130">
        <v>105431.74799999999</v>
      </c>
      <c r="AS57" s="130">
        <v>4750.8240000000005</v>
      </c>
      <c r="AU57" s="134">
        <v>48.44</v>
      </c>
      <c r="AV57" s="192">
        <v>18.489999999999998</v>
      </c>
      <c r="AW57" s="193"/>
      <c r="AX57" s="134">
        <v>6.67</v>
      </c>
      <c r="AY57" s="134">
        <v>1.53</v>
      </c>
      <c r="AZ57" s="134">
        <v>0.32</v>
      </c>
      <c r="BA57" s="134">
        <v>0.87</v>
      </c>
      <c r="BB57" s="134">
        <v>5.01</v>
      </c>
      <c r="BC57" s="134">
        <v>4.99</v>
      </c>
      <c r="BD57" s="134">
        <v>2.7</v>
      </c>
      <c r="BE57" s="134">
        <v>6.46</v>
      </c>
      <c r="BF57" s="134">
        <v>0.47</v>
      </c>
      <c r="BG57" s="135">
        <v>0.93</v>
      </c>
      <c r="BH57" s="134">
        <v>54.88252</v>
      </c>
      <c r="BI57" s="192">
        <v>20.949169999999999</v>
      </c>
      <c r="BJ57" s="193">
        <v>0</v>
      </c>
      <c r="BK57" s="134">
        <v>7.5571100000000007</v>
      </c>
      <c r="BL57" s="134">
        <v>1.7334900000000002</v>
      </c>
      <c r="BM57" s="134">
        <v>0.36256000000000005</v>
      </c>
      <c r="BN57" s="134">
        <v>0.98571000000000009</v>
      </c>
      <c r="BO57" s="134">
        <v>5.6763300000000001</v>
      </c>
      <c r="BP57" s="134">
        <v>5.65367</v>
      </c>
      <c r="BQ57" s="134">
        <v>3.0591000000000004</v>
      </c>
      <c r="BR57" s="134">
        <v>7.3191800000000002</v>
      </c>
      <c r="BS57" s="134">
        <v>0.53250999999999993</v>
      </c>
      <c r="BT57" s="135">
        <v>1.05369</v>
      </c>
      <c r="BU57" s="136">
        <v>1966430.6160799998</v>
      </c>
      <c r="BV57" s="194">
        <v>750604.91517999989</v>
      </c>
      <c r="BW57" s="194">
        <v>0</v>
      </c>
      <c r="BX57" s="136">
        <v>270769.86394000001</v>
      </c>
      <c r="BY57" s="136">
        <v>62110.62846</v>
      </c>
      <c r="BZ57" s="136">
        <v>12990.45824</v>
      </c>
      <c r="CA57" s="136">
        <v>35317.808340000003</v>
      </c>
      <c r="CB57" s="136">
        <v>203381.86181999999</v>
      </c>
      <c r="CC57" s="136">
        <v>202569.95818000002</v>
      </c>
      <c r="CD57" s="136">
        <v>109606.99140000003</v>
      </c>
      <c r="CE57" s="136">
        <v>262244.87572000001</v>
      </c>
      <c r="CF57" s="136">
        <v>19079.735539999998</v>
      </c>
      <c r="CG57" s="136">
        <v>37753.519259999994</v>
      </c>
      <c r="CH57" s="112">
        <v>1</v>
      </c>
      <c r="CJ57" s="137">
        <v>169729.85</v>
      </c>
      <c r="CK57" s="134">
        <v>1740572.81</v>
      </c>
      <c r="CL57" s="134">
        <v>1746349.37</v>
      </c>
      <c r="CM57" s="134">
        <v>1369458.4446564489</v>
      </c>
      <c r="CN57" s="138">
        <v>40659.666404556883</v>
      </c>
      <c r="CO57" s="136">
        <v>0</v>
      </c>
      <c r="CP57" s="136">
        <v>0</v>
      </c>
      <c r="CQ57" s="136">
        <v>0</v>
      </c>
      <c r="CR57" s="136">
        <v>0</v>
      </c>
      <c r="CS57" s="136">
        <v>0</v>
      </c>
      <c r="CT57" s="136">
        <v>0</v>
      </c>
      <c r="CU57" s="136">
        <v>0</v>
      </c>
      <c r="CV57" s="136">
        <v>0</v>
      </c>
      <c r="CW57" s="136">
        <v>0</v>
      </c>
      <c r="CX57" s="136">
        <v>0</v>
      </c>
      <c r="CY57" s="136">
        <v>0</v>
      </c>
      <c r="CZ57" s="136">
        <v>0</v>
      </c>
      <c r="DA57" s="136">
        <v>0</v>
      </c>
      <c r="DB57" s="136">
        <v>0</v>
      </c>
      <c r="DC57" s="136">
        <v>40659.666404556883</v>
      </c>
      <c r="DD57" s="139">
        <v>538510.60901637701</v>
      </c>
      <c r="DE57" s="136">
        <v>0</v>
      </c>
      <c r="DF57" s="136">
        <v>24718.3192674497</v>
      </c>
      <c r="DG57" s="136">
        <v>0</v>
      </c>
      <c r="DH57" s="136">
        <v>30899.72601327697</v>
      </c>
      <c r="DI57" s="136">
        <v>4450.1451216544501</v>
      </c>
      <c r="DJ57" s="136">
        <v>54218.123245615738</v>
      </c>
      <c r="DK57" s="136">
        <v>27534.793334372782</v>
      </c>
      <c r="DL57" s="136">
        <v>0</v>
      </c>
      <c r="DM57" s="136">
        <v>0</v>
      </c>
      <c r="DN57" s="136">
        <v>390266.56719046447</v>
      </c>
      <c r="DO57" s="136">
        <v>6422.9348435428274</v>
      </c>
      <c r="DP57" s="136"/>
      <c r="DQ57" s="136">
        <v>197412.06949949291</v>
      </c>
      <c r="DR57" s="136">
        <v>119490.33326610405</v>
      </c>
      <c r="DS57" s="136">
        <v>18335.247950910936</v>
      </c>
      <c r="DT57" s="136">
        <v>2864.5931015832966</v>
      </c>
      <c r="DU57" s="136">
        <v>22196.348088860446</v>
      </c>
      <c r="DV57" s="136">
        <v>34525.547092034161</v>
      </c>
      <c r="DW57" s="136"/>
      <c r="DX57" s="136">
        <v>186042.58481378705</v>
      </c>
      <c r="DY57" s="136">
        <v>163614.46694245073</v>
      </c>
      <c r="DZ57" s="136">
        <v>30273.540102138199</v>
      </c>
      <c r="EA57" s="139">
        <v>134550.35407524629</v>
      </c>
      <c r="EB57" s="136"/>
      <c r="EC57" s="136">
        <v>134550.35407524629</v>
      </c>
      <c r="ED57" s="136"/>
      <c r="EE57" s="138">
        <v>63330.684258575326</v>
      </c>
      <c r="EF57" s="136">
        <v>5090.5754863686025</v>
      </c>
      <c r="EG57" s="136">
        <v>55343.591279091386</v>
      </c>
      <c r="EH57" s="136">
        <v>2896.5174931153392</v>
      </c>
      <c r="EI57" s="136">
        <v>15064.469543824694</v>
      </c>
      <c r="EJ57" s="136">
        <v>0</v>
      </c>
      <c r="EK57" s="136">
        <v>0</v>
      </c>
      <c r="EL57" s="140"/>
      <c r="EM57" s="134">
        <v>1507.1090765366498</v>
      </c>
      <c r="EN57" s="136">
        <v>163999.38999999998</v>
      </c>
      <c r="EO57" s="140">
        <f t="shared" si="1"/>
        <v>53.96</v>
      </c>
      <c r="EP57" s="140">
        <f t="shared" si="2"/>
        <v>20.597035507844755</v>
      </c>
      <c r="EQ57" s="140">
        <f t="shared" si="3"/>
        <v>0</v>
      </c>
      <c r="ER57" s="140">
        <f t="shared" si="4"/>
        <v>7.4300825763831551</v>
      </c>
      <c r="ES57" s="140">
        <f t="shared" si="5"/>
        <v>1.7043517753922381</v>
      </c>
      <c r="ET57" s="140">
        <f t="shared" si="6"/>
        <v>0.35646573080099098</v>
      </c>
      <c r="EU57" s="140">
        <f t="shared" si="7"/>
        <v>0.96914120561519412</v>
      </c>
      <c r="EV57" s="140">
        <f t="shared" si="8"/>
        <v>5.5809165978530135</v>
      </c>
      <c r="EW57" s="140">
        <f t="shared" si="9"/>
        <v>5.5586374896779525</v>
      </c>
      <c r="EX57" s="140">
        <f t="shared" si="10"/>
        <v>3.0076796036333611</v>
      </c>
      <c r="EY57" s="140">
        <f t="shared" si="11"/>
        <v>7.1961519405450041</v>
      </c>
      <c r="EZ57" s="140">
        <f t="shared" si="12"/>
        <v>0.52355904211395532</v>
      </c>
      <c r="FA57" s="140">
        <f t="shared" si="13"/>
        <v>1.0359785301403799</v>
      </c>
      <c r="HD57" s="112">
        <v>2</v>
      </c>
    </row>
    <row r="58" spans="1:212" ht="12" customHeight="1" x14ac:dyDescent="0.25">
      <c r="A58" s="126">
        <v>54</v>
      </c>
      <c r="B58" s="62" t="s">
        <v>190</v>
      </c>
      <c r="C58" s="62" t="s">
        <v>190</v>
      </c>
      <c r="D58" s="127">
        <v>2826.5</v>
      </c>
      <c r="E58" s="141">
        <v>2826.5</v>
      </c>
      <c r="F58" s="141">
        <v>0</v>
      </c>
      <c r="G58" s="141">
        <v>514.29999999999995</v>
      </c>
      <c r="H58" s="127">
        <v>1</v>
      </c>
      <c r="I58" s="127">
        <v>0</v>
      </c>
      <c r="J58" s="127">
        <v>1</v>
      </c>
      <c r="K58" s="128">
        <v>2826.5</v>
      </c>
      <c r="L58" s="127"/>
      <c r="M58" s="126" t="s">
        <v>53</v>
      </c>
      <c r="N58" s="129">
        <v>3</v>
      </c>
      <c r="O58" s="129" t="s">
        <v>21</v>
      </c>
      <c r="P58" s="130">
        <v>53.96</v>
      </c>
      <c r="Q58" s="131">
        <v>45.06</v>
      </c>
      <c r="R58" s="130">
        <v>5.0999999999999996</v>
      </c>
      <c r="S58" s="130">
        <v>8.6300000000000008</v>
      </c>
      <c r="T58" s="130">
        <v>13.43</v>
      </c>
      <c r="U58" s="130">
        <v>6.91</v>
      </c>
      <c r="V58" s="130">
        <v>3.15</v>
      </c>
      <c r="W58" s="130">
        <v>1.81</v>
      </c>
      <c r="X58" s="130">
        <v>5.77</v>
      </c>
      <c r="Y58" s="130">
        <v>0.26</v>
      </c>
      <c r="Z58" s="132">
        <v>40</v>
      </c>
      <c r="AA58" s="132">
        <v>40</v>
      </c>
      <c r="AB58" s="132">
        <v>2604.04</v>
      </c>
      <c r="AC58" s="130">
        <v>195.98199600000001</v>
      </c>
      <c r="AD58" s="132">
        <v>42.3</v>
      </c>
      <c r="AE58" s="132">
        <v>2604.04</v>
      </c>
      <c r="AF58" s="130">
        <v>7.85</v>
      </c>
      <c r="AG58" s="133">
        <v>0</v>
      </c>
      <c r="AH58" s="130">
        <v>6.73</v>
      </c>
      <c r="AI58" s="130">
        <v>10.67</v>
      </c>
      <c r="AJ58" s="130">
        <v>14</v>
      </c>
      <c r="AK58" s="131">
        <v>764172.54</v>
      </c>
      <c r="AL58" s="130">
        <v>86490.9</v>
      </c>
      <c r="AM58" s="130">
        <v>146356.17000000001</v>
      </c>
      <c r="AN58" s="130">
        <v>227759.37</v>
      </c>
      <c r="AO58" s="130">
        <v>117186.69</v>
      </c>
      <c r="AP58" s="130">
        <v>53420.850000000006</v>
      </c>
      <c r="AQ58" s="130">
        <v>30695.79</v>
      </c>
      <c r="AR58" s="130">
        <v>97853.43</v>
      </c>
      <c r="AS58" s="130">
        <v>4409.34</v>
      </c>
      <c r="AU58" s="134">
        <v>48.44</v>
      </c>
      <c r="AV58" s="192">
        <v>18.489999999999998</v>
      </c>
      <c r="AW58" s="193"/>
      <c r="AX58" s="134">
        <v>6.67</v>
      </c>
      <c r="AY58" s="134">
        <v>1.53</v>
      </c>
      <c r="AZ58" s="134">
        <v>0.32</v>
      </c>
      <c r="BA58" s="134">
        <v>0.87</v>
      </c>
      <c r="BB58" s="134">
        <v>5.01</v>
      </c>
      <c r="BC58" s="134">
        <v>4.99</v>
      </c>
      <c r="BD58" s="134">
        <v>2.7</v>
      </c>
      <c r="BE58" s="134">
        <v>6.46</v>
      </c>
      <c r="BF58" s="134">
        <v>0.47</v>
      </c>
      <c r="BG58" s="135">
        <v>0.93</v>
      </c>
      <c r="BH58" s="134">
        <v>54.88252</v>
      </c>
      <c r="BI58" s="192">
        <v>20.949169999999999</v>
      </c>
      <c r="BJ58" s="193">
        <v>0</v>
      </c>
      <c r="BK58" s="134">
        <v>7.5571100000000007</v>
      </c>
      <c r="BL58" s="134">
        <v>1.7334900000000002</v>
      </c>
      <c r="BM58" s="134">
        <v>0.36256000000000005</v>
      </c>
      <c r="BN58" s="134">
        <v>0.98571000000000009</v>
      </c>
      <c r="BO58" s="134">
        <v>5.6763300000000001</v>
      </c>
      <c r="BP58" s="134">
        <v>5.65367</v>
      </c>
      <c r="BQ58" s="134">
        <v>3.0591000000000004</v>
      </c>
      <c r="BR58" s="134">
        <v>7.3191800000000002</v>
      </c>
      <c r="BS58" s="134">
        <v>0.53250999999999993</v>
      </c>
      <c r="BT58" s="135">
        <v>1.05369</v>
      </c>
      <c r="BU58" s="136">
        <v>1825085.7478</v>
      </c>
      <c r="BV58" s="194">
        <v>696652.26004999992</v>
      </c>
      <c r="BW58" s="194">
        <v>0</v>
      </c>
      <c r="BX58" s="136">
        <v>251307.22415000002</v>
      </c>
      <c r="BY58" s="136">
        <v>57646.184849999998</v>
      </c>
      <c r="BZ58" s="136">
        <v>12056.7184</v>
      </c>
      <c r="CA58" s="136">
        <v>32779.203150000001</v>
      </c>
      <c r="CB58" s="136">
        <v>188762.99745</v>
      </c>
      <c r="CC58" s="136">
        <v>188009.45254999999</v>
      </c>
      <c r="CD58" s="136">
        <v>101728.56150000003</v>
      </c>
      <c r="CE58" s="136">
        <v>243395.00270000001</v>
      </c>
      <c r="CF58" s="136">
        <v>17708.305149999997</v>
      </c>
      <c r="CG58" s="136">
        <v>35039.837849999996</v>
      </c>
      <c r="CH58" s="112">
        <v>1</v>
      </c>
      <c r="CJ58" s="137">
        <v>306757.28000000003</v>
      </c>
      <c r="CK58" s="134">
        <v>1705216.1199999999</v>
      </c>
      <c r="CL58" s="134">
        <v>1676643.85</v>
      </c>
      <c r="CM58" s="134">
        <v>1395270.5331722563</v>
      </c>
      <c r="CN58" s="138">
        <v>56022.814336533796</v>
      </c>
      <c r="CO58" s="136">
        <v>0</v>
      </c>
      <c r="CP58" s="136">
        <v>0</v>
      </c>
      <c r="CQ58" s="136">
        <v>0</v>
      </c>
      <c r="CR58" s="136">
        <v>0</v>
      </c>
      <c r="CS58" s="136">
        <v>18285.72</v>
      </c>
      <c r="CT58" s="136">
        <v>0</v>
      </c>
      <c r="CU58" s="136">
        <v>0</v>
      </c>
      <c r="CV58" s="136">
        <v>0</v>
      </c>
      <c r="CW58" s="136">
        <v>0</v>
      </c>
      <c r="CX58" s="136">
        <v>0</v>
      </c>
      <c r="CY58" s="136">
        <v>0</v>
      </c>
      <c r="CZ58" s="136">
        <v>0</v>
      </c>
      <c r="DA58" s="136">
        <v>0</v>
      </c>
      <c r="DB58" s="136">
        <v>0</v>
      </c>
      <c r="DC58" s="136">
        <v>37737.094336533795</v>
      </c>
      <c r="DD58" s="139">
        <v>358668.5878465948</v>
      </c>
      <c r="DE58" s="136">
        <v>0</v>
      </c>
      <c r="DF58" s="136">
        <v>22941.593685376822</v>
      </c>
      <c r="DG58" s="136">
        <v>0</v>
      </c>
      <c r="DH58" s="136">
        <v>28678.687718042736</v>
      </c>
      <c r="DI58" s="136">
        <v>4130.2735884797739</v>
      </c>
      <c r="DJ58" s="136">
        <v>50320.984223331208</v>
      </c>
      <c r="DK58" s="136">
        <v>25555.622696396094</v>
      </c>
      <c r="DL58" s="136">
        <v>0</v>
      </c>
      <c r="DM58" s="136">
        <v>0</v>
      </c>
      <c r="DN58" s="136">
        <v>221080.16457840623</v>
      </c>
      <c r="DO58" s="136">
        <v>5961.2613565619631</v>
      </c>
      <c r="DP58" s="136"/>
      <c r="DQ58" s="136">
        <v>183222.30723068121</v>
      </c>
      <c r="DR58" s="136">
        <v>110901.49963112992</v>
      </c>
      <c r="DS58" s="136">
        <v>17017.330509374719</v>
      </c>
      <c r="DT58" s="136">
        <v>2658.6893024315978</v>
      </c>
      <c r="DU58" s="136">
        <v>20600.899019230328</v>
      </c>
      <c r="DV58" s="136">
        <v>32043.888768514655</v>
      </c>
      <c r="DW58" s="136"/>
      <c r="DX58" s="136">
        <v>172670.04859006012</v>
      </c>
      <c r="DY58" s="136">
        <v>151854.03914521475</v>
      </c>
      <c r="DZ58" s="136">
        <v>28097.511360968554</v>
      </c>
      <c r="EA58" s="139">
        <v>124879.02272072095</v>
      </c>
      <c r="EB58" s="136"/>
      <c r="EC58" s="136">
        <v>124879.02272072095</v>
      </c>
      <c r="ED58" s="136"/>
      <c r="EE58" s="138">
        <v>58778.544380660387</v>
      </c>
      <c r="EF58" s="136">
        <v>4724.6705234848796</v>
      </c>
      <c r="EG58" s="136">
        <v>51365.554853336769</v>
      </c>
      <c r="EH58" s="136">
        <v>2688.3190038387424</v>
      </c>
      <c r="EI58" s="136">
        <v>13981.652054121132</v>
      </c>
      <c r="EJ58" s="136">
        <v>247096.00550670089</v>
      </c>
      <c r="EK58" s="136">
        <v>247096.00550670089</v>
      </c>
      <c r="EL58" s="140"/>
      <c r="EM58" s="134">
        <v>1398.7797349546333</v>
      </c>
      <c r="EN58" s="136">
        <v>339096.97000000003</v>
      </c>
      <c r="EO58" s="140">
        <f t="shared" si="1"/>
        <v>53.96</v>
      </c>
      <c r="EP58" s="140">
        <f t="shared" si="2"/>
        <v>20.597035507844755</v>
      </c>
      <c r="EQ58" s="140">
        <f t="shared" si="3"/>
        <v>0</v>
      </c>
      <c r="ER58" s="140">
        <f t="shared" si="4"/>
        <v>7.4300825763831551</v>
      </c>
      <c r="ES58" s="140">
        <f t="shared" si="5"/>
        <v>1.7043517753922381</v>
      </c>
      <c r="ET58" s="140">
        <f t="shared" si="6"/>
        <v>0.35646573080099098</v>
      </c>
      <c r="EU58" s="140">
        <f t="shared" si="7"/>
        <v>0.96914120561519412</v>
      </c>
      <c r="EV58" s="140">
        <f t="shared" si="8"/>
        <v>5.5809165978530135</v>
      </c>
      <c r="EW58" s="140">
        <f t="shared" si="9"/>
        <v>5.5586374896779525</v>
      </c>
      <c r="EX58" s="140">
        <f t="shared" si="10"/>
        <v>3.0076796036333611</v>
      </c>
      <c r="EY58" s="140">
        <f t="shared" si="11"/>
        <v>7.1961519405450041</v>
      </c>
      <c r="EZ58" s="140">
        <f t="shared" si="12"/>
        <v>0.52355904211395532</v>
      </c>
      <c r="FA58" s="140">
        <f t="shared" si="13"/>
        <v>1.0359785301403799</v>
      </c>
      <c r="HD58" s="112">
        <v>2</v>
      </c>
    </row>
    <row r="59" spans="1:212" ht="12" customHeight="1" x14ac:dyDescent="0.25">
      <c r="A59" s="126">
        <v>55</v>
      </c>
      <c r="B59" s="62" t="s">
        <v>189</v>
      </c>
      <c r="C59" s="62" t="s">
        <v>189</v>
      </c>
      <c r="D59" s="127">
        <v>2848.6</v>
      </c>
      <c r="E59" s="141">
        <v>2848.6</v>
      </c>
      <c r="F59" s="141">
        <v>0</v>
      </c>
      <c r="G59" s="141">
        <v>471.5</v>
      </c>
      <c r="H59" s="127">
        <v>1</v>
      </c>
      <c r="I59" s="127">
        <v>0</v>
      </c>
      <c r="J59" s="127">
        <v>1</v>
      </c>
      <c r="K59" s="128">
        <v>2848.6</v>
      </c>
      <c r="L59" s="127"/>
      <c r="M59" s="126" t="s">
        <v>53</v>
      </c>
      <c r="N59" s="129">
        <v>3</v>
      </c>
      <c r="O59" s="129" t="s">
        <v>21</v>
      </c>
      <c r="P59" s="130">
        <v>53.96</v>
      </c>
      <c r="Q59" s="131">
        <v>45.06</v>
      </c>
      <c r="R59" s="130">
        <v>5.0999999999999996</v>
      </c>
      <c r="S59" s="130">
        <v>8.6300000000000008</v>
      </c>
      <c r="T59" s="130">
        <v>13.43</v>
      </c>
      <c r="U59" s="130">
        <v>6.91</v>
      </c>
      <c r="V59" s="130">
        <v>3.15</v>
      </c>
      <c r="W59" s="130">
        <v>1.81</v>
      </c>
      <c r="X59" s="130">
        <v>5.77</v>
      </c>
      <c r="Y59" s="130">
        <v>0.26</v>
      </c>
      <c r="Z59" s="132">
        <v>40</v>
      </c>
      <c r="AA59" s="132">
        <v>40</v>
      </c>
      <c r="AB59" s="132">
        <v>2604.04</v>
      </c>
      <c r="AC59" s="130">
        <v>195.98199600000001</v>
      </c>
      <c r="AD59" s="132">
        <v>42.3</v>
      </c>
      <c r="AE59" s="132">
        <v>2604.04</v>
      </c>
      <c r="AF59" s="130">
        <v>7.85</v>
      </c>
      <c r="AG59" s="133">
        <v>0</v>
      </c>
      <c r="AH59" s="130">
        <v>6.73</v>
      </c>
      <c r="AI59" s="130">
        <v>10.67</v>
      </c>
      <c r="AJ59" s="130">
        <v>14</v>
      </c>
      <c r="AK59" s="131">
        <v>770147.49600000004</v>
      </c>
      <c r="AL59" s="130">
        <v>87167.159999999989</v>
      </c>
      <c r="AM59" s="130">
        <v>147500.508</v>
      </c>
      <c r="AN59" s="130">
        <v>229540.18799999997</v>
      </c>
      <c r="AO59" s="130">
        <v>118102.95600000001</v>
      </c>
      <c r="AP59" s="130">
        <v>53838.54</v>
      </c>
      <c r="AQ59" s="130">
        <v>30935.796000000002</v>
      </c>
      <c r="AR59" s="130">
        <v>98618.531999999992</v>
      </c>
      <c r="AS59" s="130">
        <v>4443.8159999999998</v>
      </c>
      <c r="AU59" s="134">
        <v>48.44</v>
      </c>
      <c r="AV59" s="192">
        <v>18.489999999999998</v>
      </c>
      <c r="AW59" s="193"/>
      <c r="AX59" s="134">
        <v>6.67</v>
      </c>
      <c r="AY59" s="134">
        <v>1.53</v>
      </c>
      <c r="AZ59" s="134">
        <v>0.32</v>
      </c>
      <c r="BA59" s="134">
        <v>0.87</v>
      </c>
      <c r="BB59" s="134">
        <v>5.01</v>
      </c>
      <c r="BC59" s="134">
        <v>4.99</v>
      </c>
      <c r="BD59" s="134">
        <v>2.7</v>
      </c>
      <c r="BE59" s="134">
        <v>6.46</v>
      </c>
      <c r="BF59" s="134">
        <v>0.47</v>
      </c>
      <c r="BG59" s="135">
        <v>0.93</v>
      </c>
      <c r="BH59" s="134">
        <v>54.88252</v>
      </c>
      <c r="BI59" s="192">
        <v>20.949169999999999</v>
      </c>
      <c r="BJ59" s="193">
        <v>0</v>
      </c>
      <c r="BK59" s="134">
        <v>7.5571100000000007</v>
      </c>
      <c r="BL59" s="134">
        <v>1.7334900000000002</v>
      </c>
      <c r="BM59" s="134">
        <v>0.36256000000000005</v>
      </c>
      <c r="BN59" s="134">
        <v>0.98571000000000009</v>
      </c>
      <c r="BO59" s="134">
        <v>5.6763300000000001</v>
      </c>
      <c r="BP59" s="134">
        <v>5.65367</v>
      </c>
      <c r="BQ59" s="134">
        <v>3.0591000000000004</v>
      </c>
      <c r="BR59" s="134">
        <v>7.3191800000000002</v>
      </c>
      <c r="BS59" s="134">
        <v>0.53250999999999993</v>
      </c>
      <c r="BT59" s="135">
        <v>1.05369</v>
      </c>
      <c r="BU59" s="136">
        <v>1839355.8327199998</v>
      </c>
      <c r="BV59" s="194">
        <v>702099.28461999993</v>
      </c>
      <c r="BW59" s="194">
        <v>0</v>
      </c>
      <c r="BX59" s="136">
        <v>253272.15946</v>
      </c>
      <c r="BY59" s="136">
        <v>58096.91214</v>
      </c>
      <c r="BZ59" s="136">
        <v>12150.988159999999</v>
      </c>
      <c r="CA59" s="136">
        <v>33035.499060000002</v>
      </c>
      <c r="CB59" s="136">
        <v>190238.90837999998</v>
      </c>
      <c r="CC59" s="136">
        <v>189479.47162</v>
      </c>
      <c r="CD59" s="136">
        <v>102523.96260000001</v>
      </c>
      <c r="CE59" s="136">
        <v>245298.07347999999</v>
      </c>
      <c r="CF59" s="136">
        <v>17846.763859999995</v>
      </c>
      <c r="CG59" s="136">
        <v>35313.809339999993</v>
      </c>
      <c r="CH59" s="112">
        <v>1</v>
      </c>
      <c r="CJ59" s="137">
        <v>260939.79</v>
      </c>
      <c r="CK59" s="134">
        <v>1717592.83</v>
      </c>
      <c r="CL59" s="134">
        <v>1765665.8699999999</v>
      </c>
      <c r="CM59" s="134">
        <v>1138723.2469542199</v>
      </c>
      <c r="CN59" s="138">
        <v>38032.155289952301</v>
      </c>
      <c r="CO59" s="136">
        <v>0</v>
      </c>
      <c r="CP59" s="136">
        <v>0</v>
      </c>
      <c r="CQ59" s="136">
        <v>0</v>
      </c>
      <c r="CR59" s="136">
        <v>0</v>
      </c>
      <c r="CS59" s="136">
        <v>0</v>
      </c>
      <c r="CT59" s="136">
        <v>0</v>
      </c>
      <c r="CU59" s="136">
        <v>0</v>
      </c>
      <c r="CV59" s="136">
        <v>0</v>
      </c>
      <c r="CW59" s="136">
        <v>0</v>
      </c>
      <c r="CX59" s="136">
        <v>0</v>
      </c>
      <c r="CY59" s="136">
        <v>0</v>
      </c>
      <c r="CZ59" s="136">
        <v>0</v>
      </c>
      <c r="DA59" s="136">
        <v>0</v>
      </c>
      <c r="DB59" s="136">
        <v>0</v>
      </c>
      <c r="DC59" s="136">
        <v>38032.155289952301</v>
      </c>
      <c r="DD59" s="139">
        <v>361472.96633285348</v>
      </c>
      <c r="DE59" s="136">
        <v>0</v>
      </c>
      <c r="DF59" s="136">
        <v>23120.970731351292</v>
      </c>
      <c r="DG59" s="136">
        <v>0</v>
      </c>
      <c r="DH59" s="136">
        <v>28902.922283253691</v>
      </c>
      <c r="DI59" s="136">
        <v>4162.5676080465191</v>
      </c>
      <c r="DJ59" s="136">
        <v>50714.436815348068</v>
      </c>
      <c r="DK59" s="136">
        <v>25755.438462039245</v>
      </c>
      <c r="DL59" s="136">
        <v>0</v>
      </c>
      <c r="DM59" s="136">
        <v>0</v>
      </c>
      <c r="DN59" s="136">
        <v>222808.75882471187</v>
      </c>
      <c r="DO59" s="136">
        <v>6007.8716081027451</v>
      </c>
      <c r="DP59" s="136"/>
      <c r="DQ59" s="136">
        <v>184654.89629482347</v>
      </c>
      <c r="DR59" s="136">
        <v>111768.62262488474</v>
      </c>
      <c r="DS59" s="136">
        <v>17150.386587300487</v>
      </c>
      <c r="DT59" s="136">
        <v>2679.4772145433049</v>
      </c>
      <c r="DU59" s="136">
        <v>20761.974507758543</v>
      </c>
      <c r="DV59" s="136">
        <v>32294.435360336411</v>
      </c>
      <c r="DW59" s="136"/>
      <c r="DX59" s="136">
        <v>174020.13105029022</v>
      </c>
      <c r="DY59" s="136">
        <v>153041.36419920708</v>
      </c>
      <c r="DZ59" s="136">
        <v>28317.201791209984</v>
      </c>
      <c r="EA59" s="139">
        <v>125855.43397213717</v>
      </c>
      <c r="EB59" s="136"/>
      <c r="EC59" s="136">
        <v>125855.43397213717</v>
      </c>
      <c r="ED59" s="136"/>
      <c r="EE59" s="138">
        <v>59238.125428179446</v>
      </c>
      <c r="EF59" s="136">
        <v>4761.6120478326657</v>
      </c>
      <c r="EG59" s="136">
        <v>51767.174793990853</v>
      </c>
      <c r="EH59" s="136">
        <v>2709.3385863559324</v>
      </c>
      <c r="EI59" s="136">
        <v>14090.972595566765</v>
      </c>
      <c r="EJ59" s="136">
        <v>0</v>
      </c>
      <c r="EK59" s="136">
        <v>0</v>
      </c>
      <c r="EL59" s="140"/>
      <c r="EM59" s="134">
        <v>1409.7165940179614</v>
      </c>
      <c r="EN59" s="136">
        <v>220030.75</v>
      </c>
      <c r="EO59" s="140">
        <f t="shared" si="1"/>
        <v>53.96</v>
      </c>
      <c r="EP59" s="140">
        <f t="shared" si="2"/>
        <v>20.597035507844755</v>
      </c>
      <c r="EQ59" s="140">
        <f t="shared" si="3"/>
        <v>0</v>
      </c>
      <c r="ER59" s="140">
        <f t="shared" si="4"/>
        <v>7.4300825763831551</v>
      </c>
      <c r="ES59" s="140">
        <f t="shared" si="5"/>
        <v>1.7043517753922381</v>
      </c>
      <c r="ET59" s="140">
        <f t="shared" si="6"/>
        <v>0.35646573080099098</v>
      </c>
      <c r="EU59" s="140">
        <f t="shared" si="7"/>
        <v>0.96914120561519412</v>
      </c>
      <c r="EV59" s="140">
        <f t="shared" si="8"/>
        <v>5.5809165978530135</v>
      </c>
      <c r="EW59" s="140">
        <f t="shared" si="9"/>
        <v>5.5586374896779525</v>
      </c>
      <c r="EX59" s="140">
        <f t="shared" si="10"/>
        <v>3.0076796036333611</v>
      </c>
      <c r="EY59" s="140">
        <f t="shared" si="11"/>
        <v>7.1961519405450041</v>
      </c>
      <c r="EZ59" s="140">
        <f t="shared" si="12"/>
        <v>0.52355904211395532</v>
      </c>
      <c r="FA59" s="140">
        <f t="shared" si="13"/>
        <v>1.0359785301403799</v>
      </c>
      <c r="HD59" s="112">
        <v>2</v>
      </c>
    </row>
    <row r="60" spans="1:212" ht="12" customHeight="1" x14ac:dyDescent="0.25">
      <c r="A60" s="126">
        <v>56</v>
      </c>
      <c r="B60" s="62" t="s">
        <v>188</v>
      </c>
      <c r="C60" s="62" t="s">
        <v>188</v>
      </c>
      <c r="D60" s="127">
        <v>9513.2000000000044</v>
      </c>
      <c r="E60" s="141">
        <v>9513.2000000000044</v>
      </c>
      <c r="F60" s="141">
        <v>0</v>
      </c>
      <c r="G60" s="141">
        <v>2004.8</v>
      </c>
      <c r="H60" s="127">
        <v>5</v>
      </c>
      <c r="I60" s="127">
        <v>0</v>
      </c>
      <c r="J60" s="127">
        <v>1</v>
      </c>
      <c r="K60" s="128">
        <v>9513.2000000000044</v>
      </c>
      <c r="L60" s="127"/>
      <c r="M60" s="126" t="s">
        <v>53</v>
      </c>
      <c r="N60" s="129">
        <v>3</v>
      </c>
      <c r="O60" s="129" t="s">
        <v>21</v>
      </c>
      <c r="P60" s="130">
        <v>53.96</v>
      </c>
      <c r="Q60" s="131">
        <v>45.06</v>
      </c>
      <c r="R60" s="130">
        <v>5.0999999999999996</v>
      </c>
      <c r="S60" s="130">
        <v>8.6300000000000008</v>
      </c>
      <c r="T60" s="130">
        <v>13.43</v>
      </c>
      <c r="U60" s="130">
        <v>6.91</v>
      </c>
      <c r="V60" s="130">
        <v>3.15</v>
      </c>
      <c r="W60" s="130">
        <v>1.81</v>
      </c>
      <c r="X60" s="130">
        <v>5.77</v>
      </c>
      <c r="Y60" s="130">
        <v>0.26</v>
      </c>
      <c r="Z60" s="132">
        <v>40</v>
      </c>
      <c r="AA60" s="132">
        <v>40</v>
      </c>
      <c r="AB60" s="132">
        <v>2604.04</v>
      </c>
      <c r="AC60" s="130">
        <v>195.98199600000001</v>
      </c>
      <c r="AD60" s="132">
        <v>42.3</v>
      </c>
      <c r="AE60" s="132">
        <v>2604.04</v>
      </c>
      <c r="AF60" s="130">
        <v>7.85</v>
      </c>
      <c r="AG60" s="133">
        <v>0</v>
      </c>
      <c r="AH60" s="130">
        <v>6.73</v>
      </c>
      <c r="AI60" s="130">
        <v>10.67</v>
      </c>
      <c r="AJ60" s="130">
        <v>14</v>
      </c>
      <c r="AK60" s="131">
        <v>2571988.7520000013</v>
      </c>
      <c r="AL60" s="130">
        <v>291103.92000000016</v>
      </c>
      <c r="AM60" s="130">
        <v>492593.49600000028</v>
      </c>
      <c r="AN60" s="130">
        <v>766573.65600000031</v>
      </c>
      <c r="AO60" s="130">
        <v>394417.27200000017</v>
      </c>
      <c r="AP60" s="130">
        <v>179799.48000000007</v>
      </c>
      <c r="AQ60" s="130">
        <v>103313.35200000004</v>
      </c>
      <c r="AR60" s="130">
        <v>329346.98400000011</v>
      </c>
      <c r="AS60" s="130">
        <v>14840.592000000008</v>
      </c>
      <c r="AU60" s="134">
        <v>48.44</v>
      </c>
      <c r="AV60" s="192">
        <v>18.489999999999998</v>
      </c>
      <c r="AW60" s="193"/>
      <c r="AX60" s="134">
        <v>6.67</v>
      </c>
      <c r="AY60" s="134">
        <v>1.53</v>
      </c>
      <c r="AZ60" s="134">
        <v>0.32</v>
      </c>
      <c r="BA60" s="134">
        <v>0.87</v>
      </c>
      <c r="BB60" s="134">
        <v>5.01</v>
      </c>
      <c r="BC60" s="134">
        <v>4.99</v>
      </c>
      <c r="BD60" s="134">
        <v>2.7</v>
      </c>
      <c r="BE60" s="134">
        <v>6.46</v>
      </c>
      <c r="BF60" s="134">
        <v>0.47</v>
      </c>
      <c r="BG60" s="135">
        <v>0.93</v>
      </c>
      <c r="BH60" s="134">
        <v>54.88252</v>
      </c>
      <c r="BI60" s="192">
        <v>20.949169999999999</v>
      </c>
      <c r="BJ60" s="193">
        <v>0</v>
      </c>
      <c r="BK60" s="134">
        <v>7.5571100000000007</v>
      </c>
      <c r="BL60" s="134">
        <v>1.7334900000000002</v>
      </c>
      <c r="BM60" s="134">
        <v>0.36256000000000005</v>
      </c>
      <c r="BN60" s="134">
        <v>0.98571000000000009</v>
      </c>
      <c r="BO60" s="134">
        <v>5.6763300000000001</v>
      </c>
      <c r="BP60" s="134">
        <v>5.65367</v>
      </c>
      <c r="BQ60" s="134">
        <v>3.0591000000000004</v>
      </c>
      <c r="BR60" s="134">
        <v>7.3191800000000002</v>
      </c>
      <c r="BS60" s="134">
        <v>0.53250999999999993</v>
      </c>
      <c r="BT60" s="135">
        <v>1.05369</v>
      </c>
      <c r="BU60" s="136">
        <v>6142722.7086400026</v>
      </c>
      <c r="BV60" s="194">
        <v>2344734.5764400009</v>
      </c>
      <c r="BW60" s="194">
        <v>0</v>
      </c>
      <c r="BX60" s="136">
        <v>845829.07652000047</v>
      </c>
      <c r="BY60" s="136">
        <v>194020.7626800001</v>
      </c>
      <c r="BZ60" s="136">
        <v>40579.505920000018</v>
      </c>
      <c r="CA60" s="136">
        <v>110325.53172000006</v>
      </c>
      <c r="CB60" s="136">
        <v>635322.88956000027</v>
      </c>
      <c r="CC60" s="136">
        <v>632786.67044000025</v>
      </c>
      <c r="CD60" s="136">
        <v>342389.58120000025</v>
      </c>
      <c r="CE60" s="136">
        <v>819198.77576000046</v>
      </c>
      <c r="CF60" s="136">
        <v>59601.149320000011</v>
      </c>
      <c r="CG60" s="136">
        <v>117934.18908000004</v>
      </c>
      <c r="CH60" s="112">
        <v>1</v>
      </c>
      <c r="CJ60" s="137">
        <v>1209606.56</v>
      </c>
      <c r="CK60" s="134">
        <v>5738512.4100000001</v>
      </c>
      <c r="CL60" s="134">
        <v>5716333.6599999992</v>
      </c>
      <c r="CM60" s="134">
        <v>10987176.732448298</v>
      </c>
      <c r="CN60" s="138">
        <v>7214094.1439484563</v>
      </c>
      <c r="CO60" s="136">
        <v>0</v>
      </c>
      <c r="CP60" s="136">
        <v>101284.908</v>
      </c>
      <c r="CQ60" s="136">
        <v>173300.00400000002</v>
      </c>
      <c r="CR60" s="136">
        <v>0</v>
      </c>
      <c r="CS60" s="136">
        <v>94628.567999999999</v>
      </c>
      <c r="CT60" s="136">
        <v>0</v>
      </c>
      <c r="CU60" s="136">
        <v>0</v>
      </c>
      <c r="CV60" s="136">
        <v>28789.464</v>
      </c>
      <c r="CW60" s="136">
        <v>0</v>
      </c>
      <c r="CX60" s="136">
        <v>0</v>
      </c>
      <c r="CY60" s="136">
        <v>0</v>
      </c>
      <c r="CZ60" s="136">
        <v>6689078.8079999993</v>
      </c>
      <c r="DA60" s="136">
        <v>0</v>
      </c>
      <c r="DB60" s="136">
        <v>0</v>
      </c>
      <c r="DC60" s="136">
        <v>127012.39194845692</v>
      </c>
      <c r="DD60" s="139">
        <v>1207177.0776232895</v>
      </c>
      <c r="DE60" s="136">
        <v>0</v>
      </c>
      <c r="DF60" s="136">
        <v>77214.919174854731</v>
      </c>
      <c r="DG60" s="136">
        <v>0</v>
      </c>
      <c r="DH60" s="136">
        <v>96524.355916958899</v>
      </c>
      <c r="DI60" s="136">
        <v>13901.333345807821</v>
      </c>
      <c r="DJ60" s="136">
        <v>169366.20807125233</v>
      </c>
      <c r="DK60" s="136">
        <v>86013.001887619132</v>
      </c>
      <c r="DL60" s="136">
        <v>0</v>
      </c>
      <c r="DM60" s="136">
        <v>0</v>
      </c>
      <c r="DN60" s="136">
        <v>744093.3386404725</v>
      </c>
      <c r="DO60" s="136">
        <v>20063.92058632418</v>
      </c>
      <c r="DP60" s="136"/>
      <c r="DQ60" s="136">
        <v>616674.49253384664</v>
      </c>
      <c r="DR60" s="136">
        <v>373263.0979270708</v>
      </c>
      <c r="DS60" s="136">
        <v>57275.524005584171</v>
      </c>
      <c r="DT60" s="136">
        <v>8948.3966290084172</v>
      </c>
      <c r="DU60" s="136">
        <v>69336.802600297917</v>
      </c>
      <c r="DV60" s="136">
        <v>107850.6713718853</v>
      </c>
      <c r="DW60" s="136"/>
      <c r="DX60" s="136">
        <v>581158.57288058044</v>
      </c>
      <c r="DY60" s="136">
        <v>511097.76939545647</v>
      </c>
      <c r="DZ60" s="136">
        <v>94568.28058700377</v>
      </c>
      <c r="EA60" s="139">
        <v>420307.48945578031</v>
      </c>
      <c r="EB60" s="136"/>
      <c r="EC60" s="136">
        <v>420307.48945578031</v>
      </c>
      <c r="ED60" s="136"/>
      <c r="EE60" s="138">
        <v>197831.96476281574</v>
      </c>
      <c r="EF60" s="136">
        <v>15901.905403862154</v>
      </c>
      <c r="EG60" s="136">
        <v>172881.93753078493</v>
      </c>
      <c r="EH60" s="136">
        <v>9048.121828168667</v>
      </c>
      <c r="EI60" s="136">
        <v>47058.288456134876</v>
      </c>
      <c r="EJ60" s="136">
        <v>97208.652804934434</v>
      </c>
      <c r="EK60" s="136">
        <v>97208.652804934434</v>
      </c>
      <c r="EL60" s="140"/>
      <c r="EM60" s="134">
        <v>4707.8971783373163</v>
      </c>
      <c r="EN60" s="136">
        <v>1257719.8500000001</v>
      </c>
      <c r="EO60" s="140">
        <f t="shared" si="1"/>
        <v>53.96</v>
      </c>
      <c r="EP60" s="140">
        <f t="shared" si="2"/>
        <v>20.597035507844755</v>
      </c>
      <c r="EQ60" s="140">
        <f t="shared" si="3"/>
        <v>0</v>
      </c>
      <c r="ER60" s="140">
        <f t="shared" si="4"/>
        <v>7.4300825763831551</v>
      </c>
      <c r="ES60" s="140">
        <f t="shared" si="5"/>
        <v>1.7043517753922381</v>
      </c>
      <c r="ET60" s="140">
        <f t="shared" si="6"/>
        <v>0.35646573080099098</v>
      </c>
      <c r="EU60" s="140">
        <f t="shared" si="7"/>
        <v>0.96914120561519412</v>
      </c>
      <c r="EV60" s="140">
        <f t="shared" si="8"/>
        <v>5.5809165978530135</v>
      </c>
      <c r="EW60" s="140">
        <f t="shared" si="9"/>
        <v>5.5586374896779525</v>
      </c>
      <c r="EX60" s="140">
        <f t="shared" si="10"/>
        <v>3.0076796036333611</v>
      </c>
      <c r="EY60" s="140">
        <f t="shared" si="11"/>
        <v>7.1961519405450041</v>
      </c>
      <c r="EZ60" s="140">
        <f t="shared" si="12"/>
        <v>0.52355904211395532</v>
      </c>
      <c r="FA60" s="140">
        <f t="shared" si="13"/>
        <v>1.0359785301403799</v>
      </c>
      <c r="HD60" s="112">
        <v>2</v>
      </c>
    </row>
    <row r="61" spans="1:212" ht="12" customHeight="1" x14ac:dyDescent="0.25">
      <c r="A61" s="126">
        <v>57</v>
      </c>
      <c r="B61" s="62" t="s">
        <v>187</v>
      </c>
      <c r="C61" s="62" t="s">
        <v>187</v>
      </c>
      <c r="D61" s="127">
        <v>2869.6</v>
      </c>
      <c r="E61" s="141">
        <v>2869.6</v>
      </c>
      <c r="F61" s="141">
        <v>0</v>
      </c>
      <c r="G61" s="141">
        <v>487.4</v>
      </c>
      <c r="H61" s="127">
        <v>1</v>
      </c>
      <c r="I61" s="127">
        <v>0</v>
      </c>
      <c r="J61" s="127">
        <v>1</v>
      </c>
      <c r="K61" s="128">
        <v>2869.6</v>
      </c>
      <c r="L61" s="127"/>
      <c r="M61" s="126" t="s">
        <v>53</v>
      </c>
      <c r="N61" s="129">
        <v>3</v>
      </c>
      <c r="O61" s="129" t="s">
        <v>21</v>
      </c>
      <c r="P61" s="130">
        <v>53.96</v>
      </c>
      <c r="Q61" s="131">
        <v>45.06</v>
      </c>
      <c r="R61" s="130">
        <v>5.0999999999999996</v>
      </c>
      <c r="S61" s="130">
        <v>8.6300000000000008</v>
      </c>
      <c r="T61" s="130">
        <v>13.43</v>
      </c>
      <c r="U61" s="130">
        <v>6.91</v>
      </c>
      <c r="V61" s="130">
        <v>3.15</v>
      </c>
      <c r="W61" s="130">
        <v>1.81</v>
      </c>
      <c r="X61" s="130">
        <v>5.77</v>
      </c>
      <c r="Y61" s="130">
        <v>0.26</v>
      </c>
      <c r="Z61" s="132">
        <v>40</v>
      </c>
      <c r="AA61" s="132">
        <v>40</v>
      </c>
      <c r="AB61" s="132">
        <v>2604.04</v>
      </c>
      <c r="AC61" s="130">
        <v>195.98199600000001</v>
      </c>
      <c r="AD61" s="132">
        <v>42.3</v>
      </c>
      <c r="AE61" s="132">
        <v>2604.04</v>
      </c>
      <c r="AF61" s="130">
        <v>7.85</v>
      </c>
      <c r="AG61" s="133">
        <v>0</v>
      </c>
      <c r="AH61" s="130">
        <v>6.73</v>
      </c>
      <c r="AI61" s="130">
        <v>10.67</v>
      </c>
      <c r="AJ61" s="130">
        <v>14</v>
      </c>
      <c r="AK61" s="131">
        <v>775825.0560000001</v>
      </c>
      <c r="AL61" s="130">
        <v>87809.76</v>
      </c>
      <c r="AM61" s="130">
        <v>148587.88800000001</v>
      </c>
      <c r="AN61" s="130">
        <v>231232.36799999996</v>
      </c>
      <c r="AO61" s="130">
        <v>118973.61600000001</v>
      </c>
      <c r="AP61" s="130">
        <v>54235.44</v>
      </c>
      <c r="AQ61" s="130">
        <v>31163.856</v>
      </c>
      <c r="AR61" s="130">
        <v>99345.551999999981</v>
      </c>
      <c r="AS61" s="130">
        <v>4476.576</v>
      </c>
      <c r="AU61" s="134">
        <v>48.44</v>
      </c>
      <c r="AV61" s="192">
        <v>18.489999999999998</v>
      </c>
      <c r="AW61" s="193"/>
      <c r="AX61" s="134">
        <v>6.67</v>
      </c>
      <c r="AY61" s="134">
        <v>1.53</v>
      </c>
      <c r="AZ61" s="134">
        <v>0.32</v>
      </c>
      <c r="BA61" s="134">
        <v>0.87</v>
      </c>
      <c r="BB61" s="134">
        <v>5.01</v>
      </c>
      <c r="BC61" s="134">
        <v>4.99</v>
      </c>
      <c r="BD61" s="134">
        <v>2.7</v>
      </c>
      <c r="BE61" s="134">
        <v>6.46</v>
      </c>
      <c r="BF61" s="134">
        <v>0.47</v>
      </c>
      <c r="BG61" s="135">
        <v>0.93</v>
      </c>
      <c r="BH61" s="134">
        <v>54.88252</v>
      </c>
      <c r="BI61" s="192">
        <v>20.949169999999999</v>
      </c>
      <c r="BJ61" s="193">
        <v>0</v>
      </c>
      <c r="BK61" s="134">
        <v>7.5571100000000007</v>
      </c>
      <c r="BL61" s="134">
        <v>1.7334900000000002</v>
      </c>
      <c r="BM61" s="134">
        <v>0.36256000000000005</v>
      </c>
      <c r="BN61" s="134">
        <v>0.98571000000000009</v>
      </c>
      <c r="BO61" s="134">
        <v>5.6763300000000001</v>
      </c>
      <c r="BP61" s="134">
        <v>5.65367</v>
      </c>
      <c r="BQ61" s="134">
        <v>3.0591000000000004</v>
      </c>
      <c r="BR61" s="134">
        <v>7.3191800000000002</v>
      </c>
      <c r="BS61" s="134">
        <v>0.53250999999999993</v>
      </c>
      <c r="BT61" s="135">
        <v>1.05369</v>
      </c>
      <c r="BU61" s="136">
        <v>1852915.6419200001</v>
      </c>
      <c r="BV61" s="194">
        <v>707275.19031999994</v>
      </c>
      <c r="BW61" s="194">
        <v>0</v>
      </c>
      <c r="BX61" s="136">
        <v>255139.29256</v>
      </c>
      <c r="BY61" s="136">
        <v>58525.205040000001</v>
      </c>
      <c r="BZ61" s="136">
        <v>12240.565759999999</v>
      </c>
      <c r="CA61" s="136">
        <v>33279.038160000004</v>
      </c>
      <c r="CB61" s="136">
        <v>191641.35767999999</v>
      </c>
      <c r="CC61" s="136">
        <v>190876.32232000001</v>
      </c>
      <c r="CD61" s="136">
        <v>103279.77360000001</v>
      </c>
      <c r="CE61" s="136">
        <v>247106.42128000001</v>
      </c>
      <c r="CF61" s="136">
        <v>17978.330959999996</v>
      </c>
      <c r="CG61" s="136">
        <v>35574.144239999994</v>
      </c>
      <c r="CH61" s="112">
        <v>1</v>
      </c>
      <c r="CJ61" s="137">
        <v>251187.58000000002</v>
      </c>
      <c r="CK61" s="134">
        <v>1731401.7600000002</v>
      </c>
      <c r="CL61" s="134">
        <v>1731514.42</v>
      </c>
      <c r="CM61" s="134">
        <v>1573949.6652331529</v>
      </c>
      <c r="CN61" s="138">
        <v>383472.40595157165</v>
      </c>
      <c r="CO61" s="136">
        <v>0</v>
      </c>
      <c r="CP61" s="136">
        <v>0</v>
      </c>
      <c r="CQ61" s="136">
        <v>0</v>
      </c>
      <c r="CR61" s="136">
        <v>0</v>
      </c>
      <c r="CS61" s="136">
        <v>0</v>
      </c>
      <c r="CT61" s="136">
        <v>0</v>
      </c>
      <c r="CU61" s="136">
        <v>0</v>
      </c>
      <c r="CV61" s="136">
        <v>0</v>
      </c>
      <c r="CW61" s="136">
        <v>0</v>
      </c>
      <c r="CX61" s="136">
        <v>0</v>
      </c>
      <c r="CY61" s="136">
        <v>0</v>
      </c>
      <c r="CZ61" s="136">
        <v>345159.87599999999</v>
      </c>
      <c r="DA61" s="136">
        <v>0</v>
      </c>
      <c r="DB61" s="136">
        <v>0</v>
      </c>
      <c r="DC61" s="136">
        <v>38312.529951571691</v>
      </c>
      <c r="DD61" s="139">
        <v>364137.76036956959</v>
      </c>
      <c r="DE61" s="136">
        <v>0</v>
      </c>
      <c r="DF61" s="136">
        <v>23291.419508069106</v>
      </c>
      <c r="DG61" s="136">
        <v>0</v>
      </c>
      <c r="DH61" s="136">
        <v>29115.995852006174</v>
      </c>
      <c r="DI61" s="136">
        <v>4193.2542329741937</v>
      </c>
      <c r="DJ61" s="136">
        <v>51088.305794187596</v>
      </c>
      <c r="DK61" s="136">
        <v>25945.308646587029</v>
      </c>
      <c r="DL61" s="136">
        <v>0</v>
      </c>
      <c r="DM61" s="136">
        <v>0</v>
      </c>
      <c r="DN61" s="136">
        <v>224451.31444337327</v>
      </c>
      <c r="DO61" s="136">
        <v>6052.1618923722654</v>
      </c>
      <c r="DP61" s="136"/>
      <c r="DQ61" s="136">
        <v>186016.18002093147</v>
      </c>
      <c r="DR61" s="136">
        <v>112592.58565062461</v>
      </c>
      <c r="DS61" s="136">
        <v>17276.819964515016</v>
      </c>
      <c r="DT61" s="136">
        <v>2699.2304341969621</v>
      </c>
      <c r="DU61" s="136">
        <v>20915.032664278562</v>
      </c>
      <c r="DV61" s="136">
        <v>32532.511307316352</v>
      </c>
      <c r="DW61" s="136"/>
      <c r="DX61" s="136">
        <v>175303.01483602918</v>
      </c>
      <c r="DY61" s="136">
        <v>154169.59162607757</v>
      </c>
      <c r="DZ61" s="136">
        <v>28525.95740365659</v>
      </c>
      <c r="EA61" s="139">
        <v>126783.24556850552</v>
      </c>
      <c r="EB61" s="136"/>
      <c r="EC61" s="136">
        <v>126783.24556850552</v>
      </c>
      <c r="ED61" s="136"/>
      <c r="EE61" s="138">
        <v>59674.831400935102</v>
      </c>
      <c r="EF61" s="136">
        <v>4796.7148537740004</v>
      </c>
      <c r="EG61" s="136">
        <v>52148.804601852185</v>
      </c>
      <c r="EH61" s="136">
        <v>2729.3119453089175</v>
      </c>
      <c r="EI61" s="136">
        <v>14194.851843094288</v>
      </c>
      <c r="EJ61" s="136">
        <v>81671.826212782209</v>
      </c>
      <c r="EK61" s="136">
        <v>81671.826212782209</v>
      </c>
      <c r="EL61" s="140"/>
      <c r="EM61" s="134">
        <v>1420.1090845306264</v>
      </c>
      <c r="EN61" s="136">
        <v>252597.42</v>
      </c>
      <c r="EO61" s="140">
        <f t="shared" si="1"/>
        <v>53.96</v>
      </c>
      <c r="EP61" s="140">
        <f t="shared" si="2"/>
        <v>20.597035507844755</v>
      </c>
      <c r="EQ61" s="140">
        <f t="shared" si="3"/>
        <v>0</v>
      </c>
      <c r="ER61" s="140">
        <f t="shared" si="4"/>
        <v>7.4300825763831551</v>
      </c>
      <c r="ES61" s="140">
        <f t="shared" si="5"/>
        <v>1.7043517753922381</v>
      </c>
      <c r="ET61" s="140">
        <f t="shared" si="6"/>
        <v>0.35646573080099098</v>
      </c>
      <c r="EU61" s="140">
        <f t="shared" si="7"/>
        <v>0.96914120561519412</v>
      </c>
      <c r="EV61" s="140">
        <f t="shared" si="8"/>
        <v>5.5809165978530135</v>
      </c>
      <c r="EW61" s="140">
        <f t="shared" si="9"/>
        <v>5.5586374896779525</v>
      </c>
      <c r="EX61" s="140">
        <f t="shared" si="10"/>
        <v>3.0076796036333611</v>
      </c>
      <c r="EY61" s="140">
        <f t="shared" si="11"/>
        <v>7.1961519405450041</v>
      </c>
      <c r="EZ61" s="140">
        <f t="shared" si="12"/>
        <v>0.52355904211395532</v>
      </c>
      <c r="FA61" s="140">
        <f t="shared" si="13"/>
        <v>1.0359785301403799</v>
      </c>
      <c r="HD61" s="112">
        <v>2</v>
      </c>
    </row>
    <row r="62" spans="1:212" ht="12" customHeight="1" x14ac:dyDescent="0.25">
      <c r="A62" s="126">
        <v>58</v>
      </c>
      <c r="B62" s="62" t="s">
        <v>186</v>
      </c>
      <c r="C62" s="62" t="s">
        <v>186</v>
      </c>
      <c r="D62" s="127">
        <v>2864.7</v>
      </c>
      <c r="E62" s="141">
        <v>2864.7</v>
      </c>
      <c r="F62" s="141">
        <v>0</v>
      </c>
      <c r="G62" s="141">
        <v>487.4</v>
      </c>
      <c r="H62" s="127">
        <v>1</v>
      </c>
      <c r="I62" s="127">
        <v>0</v>
      </c>
      <c r="J62" s="127">
        <v>1</v>
      </c>
      <c r="K62" s="128">
        <v>2864.7</v>
      </c>
      <c r="L62" s="127"/>
      <c r="M62" s="126" t="s">
        <v>53</v>
      </c>
      <c r="N62" s="129">
        <v>3</v>
      </c>
      <c r="O62" s="129" t="s">
        <v>21</v>
      </c>
      <c r="P62" s="130">
        <v>53.96</v>
      </c>
      <c r="Q62" s="131">
        <v>45.06</v>
      </c>
      <c r="R62" s="130">
        <v>5.0999999999999996</v>
      </c>
      <c r="S62" s="130">
        <v>8.6300000000000008</v>
      </c>
      <c r="T62" s="130">
        <v>13.43</v>
      </c>
      <c r="U62" s="130">
        <v>6.91</v>
      </c>
      <c r="V62" s="130">
        <v>3.15</v>
      </c>
      <c r="W62" s="130">
        <v>1.81</v>
      </c>
      <c r="X62" s="130">
        <v>5.77</v>
      </c>
      <c r="Y62" s="130">
        <v>0.26</v>
      </c>
      <c r="Z62" s="132">
        <v>40</v>
      </c>
      <c r="AA62" s="132">
        <v>40</v>
      </c>
      <c r="AB62" s="132">
        <v>2604.04</v>
      </c>
      <c r="AC62" s="130">
        <v>195.98199600000001</v>
      </c>
      <c r="AD62" s="132">
        <v>42.3</v>
      </c>
      <c r="AE62" s="132">
        <v>2604.04</v>
      </c>
      <c r="AF62" s="130">
        <v>7.85</v>
      </c>
      <c r="AG62" s="133">
        <v>0</v>
      </c>
      <c r="AH62" s="130">
        <v>6.73</v>
      </c>
      <c r="AI62" s="130">
        <v>10.67</v>
      </c>
      <c r="AJ62" s="130">
        <v>14</v>
      </c>
      <c r="AK62" s="131">
        <v>774500.29200000002</v>
      </c>
      <c r="AL62" s="130">
        <v>87659.819999999978</v>
      </c>
      <c r="AM62" s="130">
        <v>148334.166</v>
      </c>
      <c r="AN62" s="130">
        <v>230837.52599999995</v>
      </c>
      <c r="AO62" s="130">
        <v>118770.46199999998</v>
      </c>
      <c r="AP62" s="130">
        <v>54142.829999999987</v>
      </c>
      <c r="AQ62" s="130">
        <v>31110.642</v>
      </c>
      <c r="AR62" s="130">
        <v>99175.91399999999</v>
      </c>
      <c r="AS62" s="130">
        <v>4468.9319999999998</v>
      </c>
      <c r="AU62" s="134">
        <v>48.44</v>
      </c>
      <c r="AV62" s="192">
        <v>18.489999999999998</v>
      </c>
      <c r="AW62" s="193"/>
      <c r="AX62" s="134">
        <v>6.67</v>
      </c>
      <c r="AY62" s="134">
        <v>1.53</v>
      </c>
      <c r="AZ62" s="134">
        <v>0.32</v>
      </c>
      <c r="BA62" s="134">
        <v>0.87</v>
      </c>
      <c r="BB62" s="134">
        <v>5.01</v>
      </c>
      <c r="BC62" s="134">
        <v>4.99</v>
      </c>
      <c r="BD62" s="134">
        <v>2.7</v>
      </c>
      <c r="BE62" s="134">
        <v>6.46</v>
      </c>
      <c r="BF62" s="134">
        <v>0.47</v>
      </c>
      <c r="BG62" s="135">
        <v>0.93</v>
      </c>
      <c r="BH62" s="134">
        <v>54.88252</v>
      </c>
      <c r="BI62" s="192">
        <v>20.949169999999999</v>
      </c>
      <c r="BJ62" s="193">
        <v>0</v>
      </c>
      <c r="BK62" s="134">
        <v>7.5571100000000007</v>
      </c>
      <c r="BL62" s="134">
        <v>1.7334900000000002</v>
      </c>
      <c r="BM62" s="134">
        <v>0.36256000000000005</v>
      </c>
      <c r="BN62" s="134">
        <v>0.98571000000000009</v>
      </c>
      <c r="BO62" s="134">
        <v>5.6763300000000001</v>
      </c>
      <c r="BP62" s="134">
        <v>5.65367</v>
      </c>
      <c r="BQ62" s="134">
        <v>3.0591000000000004</v>
      </c>
      <c r="BR62" s="134">
        <v>7.3191800000000002</v>
      </c>
      <c r="BS62" s="134">
        <v>0.53250999999999993</v>
      </c>
      <c r="BT62" s="135">
        <v>1.05369</v>
      </c>
      <c r="BU62" s="136">
        <v>1849751.6864399998</v>
      </c>
      <c r="BV62" s="194">
        <v>706067.47898999986</v>
      </c>
      <c r="BW62" s="194">
        <v>0</v>
      </c>
      <c r="BX62" s="136">
        <v>254703.62817000001</v>
      </c>
      <c r="BY62" s="136">
        <v>58425.270029999992</v>
      </c>
      <c r="BZ62" s="136">
        <v>12219.66432</v>
      </c>
      <c r="CA62" s="136">
        <v>33222.212370000001</v>
      </c>
      <c r="CB62" s="136">
        <v>191314.11950999999</v>
      </c>
      <c r="CC62" s="136">
        <v>190550.39048999999</v>
      </c>
      <c r="CD62" s="136">
        <v>103103.41770000002</v>
      </c>
      <c r="CE62" s="136">
        <v>246684.47345999998</v>
      </c>
      <c r="CF62" s="136">
        <v>17947.631969999995</v>
      </c>
      <c r="CG62" s="136">
        <v>35513.39942999999</v>
      </c>
      <c r="CH62" s="112">
        <v>1</v>
      </c>
      <c r="CJ62" s="137">
        <v>191487.61</v>
      </c>
      <c r="CK62" s="134">
        <v>1728445.28</v>
      </c>
      <c r="CL62" s="134">
        <v>1757172.5</v>
      </c>
      <c r="CM62" s="134">
        <v>1145159.1959382689</v>
      </c>
      <c r="CN62" s="138">
        <v>38247.109197193837</v>
      </c>
      <c r="CO62" s="136">
        <v>0</v>
      </c>
      <c r="CP62" s="136">
        <v>0</v>
      </c>
      <c r="CQ62" s="136">
        <v>0</v>
      </c>
      <c r="CR62" s="136">
        <v>0</v>
      </c>
      <c r="CS62" s="136">
        <v>0</v>
      </c>
      <c r="CT62" s="136">
        <v>0</v>
      </c>
      <c r="CU62" s="136">
        <v>0</v>
      </c>
      <c r="CV62" s="136">
        <v>0</v>
      </c>
      <c r="CW62" s="136">
        <v>0</v>
      </c>
      <c r="CX62" s="136">
        <v>0</v>
      </c>
      <c r="CY62" s="136">
        <v>0</v>
      </c>
      <c r="CZ62" s="136">
        <v>0</v>
      </c>
      <c r="DA62" s="136">
        <v>0</v>
      </c>
      <c r="DB62" s="136">
        <v>0</v>
      </c>
      <c r="DC62" s="136">
        <v>38247.109197193837</v>
      </c>
      <c r="DD62" s="139">
        <v>363515.97509433585</v>
      </c>
      <c r="DE62" s="136">
        <v>0</v>
      </c>
      <c r="DF62" s="136">
        <v>23251.648126834949</v>
      </c>
      <c r="DG62" s="136">
        <v>0</v>
      </c>
      <c r="DH62" s="136">
        <v>29066.278685963924</v>
      </c>
      <c r="DI62" s="136">
        <v>4186.0940204910694</v>
      </c>
      <c r="DJ62" s="136">
        <v>51001.06969912503</v>
      </c>
      <c r="DK62" s="136">
        <v>25901.005603525879</v>
      </c>
      <c r="DL62" s="136">
        <v>0</v>
      </c>
      <c r="DM62" s="136">
        <v>0</v>
      </c>
      <c r="DN62" s="136">
        <v>224068.05146568557</v>
      </c>
      <c r="DO62" s="136">
        <v>6041.8274927093771</v>
      </c>
      <c r="DP62" s="136"/>
      <c r="DQ62" s="136">
        <v>185698.5471515063</v>
      </c>
      <c r="DR62" s="136">
        <v>112400.32761128529</v>
      </c>
      <c r="DS62" s="136">
        <v>17247.318843164958</v>
      </c>
      <c r="DT62" s="136">
        <v>2694.6213496111086</v>
      </c>
      <c r="DU62" s="136">
        <v>20879.319094423889</v>
      </c>
      <c r="DV62" s="136">
        <v>32476.960253021029</v>
      </c>
      <c r="DW62" s="136"/>
      <c r="DX62" s="136">
        <v>175003.67528602341</v>
      </c>
      <c r="DY62" s="136">
        <v>153906.33855980777</v>
      </c>
      <c r="DZ62" s="136">
        <v>28477.247760752383</v>
      </c>
      <c r="EA62" s="139">
        <v>126566.75619601957</v>
      </c>
      <c r="EB62" s="136"/>
      <c r="EC62" s="136">
        <v>126566.75619601957</v>
      </c>
      <c r="ED62" s="136"/>
      <c r="EE62" s="138">
        <v>59572.933340625445</v>
      </c>
      <c r="EF62" s="136">
        <v>4788.5241990543554</v>
      </c>
      <c r="EG62" s="136">
        <v>52059.757646684535</v>
      </c>
      <c r="EH62" s="136">
        <v>2724.6514948865542</v>
      </c>
      <c r="EI62" s="136">
        <v>14170.613352004531</v>
      </c>
      <c r="EJ62" s="136">
        <v>0</v>
      </c>
      <c r="EK62" s="136">
        <v>0</v>
      </c>
      <c r="EL62" s="140"/>
      <c r="EM62" s="134">
        <v>1417.6841700776713</v>
      </c>
      <c r="EN62" s="136">
        <v>164807.53</v>
      </c>
      <c r="EO62" s="140">
        <f t="shared" si="1"/>
        <v>53.96</v>
      </c>
      <c r="EP62" s="140">
        <f t="shared" si="2"/>
        <v>20.597035507844755</v>
      </c>
      <c r="EQ62" s="140">
        <f t="shared" si="3"/>
        <v>0</v>
      </c>
      <c r="ER62" s="140">
        <f t="shared" si="4"/>
        <v>7.4300825763831551</v>
      </c>
      <c r="ES62" s="140">
        <f t="shared" si="5"/>
        <v>1.7043517753922381</v>
      </c>
      <c r="ET62" s="140">
        <f t="shared" si="6"/>
        <v>0.35646573080099098</v>
      </c>
      <c r="EU62" s="140">
        <f t="shared" si="7"/>
        <v>0.96914120561519412</v>
      </c>
      <c r="EV62" s="140">
        <f t="shared" si="8"/>
        <v>5.5809165978530135</v>
      </c>
      <c r="EW62" s="140">
        <f t="shared" si="9"/>
        <v>5.5586374896779525</v>
      </c>
      <c r="EX62" s="140">
        <f t="shared" si="10"/>
        <v>3.0076796036333611</v>
      </c>
      <c r="EY62" s="140">
        <f t="shared" si="11"/>
        <v>7.1961519405450041</v>
      </c>
      <c r="EZ62" s="140">
        <f t="shared" si="12"/>
        <v>0.52355904211395532</v>
      </c>
      <c r="FA62" s="140">
        <f t="shared" si="13"/>
        <v>1.0359785301403799</v>
      </c>
      <c r="HD62" s="112">
        <v>2</v>
      </c>
    </row>
    <row r="63" spans="1:212" ht="12" customHeight="1" x14ac:dyDescent="0.25">
      <c r="A63" s="126">
        <v>59</v>
      </c>
      <c r="B63" s="62" t="s">
        <v>185</v>
      </c>
      <c r="C63" s="62" t="s">
        <v>185</v>
      </c>
      <c r="D63" s="127">
        <v>6521.800000000002</v>
      </c>
      <c r="E63" s="141">
        <v>6015.2000000000016</v>
      </c>
      <c r="F63" s="141">
        <v>506.6</v>
      </c>
      <c r="G63" s="141">
        <v>1729.2</v>
      </c>
      <c r="H63" s="127">
        <v>2</v>
      </c>
      <c r="I63" s="127">
        <v>2</v>
      </c>
      <c r="J63" s="127">
        <v>1</v>
      </c>
      <c r="K63" s="128">
        <v>6521.800000000002</v>
      </c>
      <c r="L63" s="127"/>
      <c r="M63" s="126" t="s">
        <v>53</v>
      </c>
      <c r="N63" s="129">
        <v>1</v>
      </c>
      <c r="O63" s="129" t="s">
        <v>21</v>
      </c>
      <c r="P63" s="130">
        <v>53.46</v>
      </c>
      <c r="Q63" s="131">
        <v>44.8</v>
      </c>
      <c r="R63" s="130">
        <v>5.0999999999999996</v>
      </c>
      <c r="S63" s="130">
        <v>8.6300000000000008</v>
      </c>
      <c r="T63" s="130">
        <v>13.43</v>
      </c>
      <c r="U63" s="130">
        <v>6.91</v>
      </c>
      <c r="V63" s="130">
        <v>3.15</v>
      </c>
      <c r="W63" s="130">
        <v>1.81</v>
      </c>
      <c r="X63" s="130">
        <v>5.77</v>
      </c>
      <c r="Y63" s="130">
        <v>0</v>
      </c>
      <c r="Z63" s="132">
        <v>40</v>
      </c>
      <c r="AA63" s="132">
        <v>40</v>
      </c>
      <c r="AB63" s="132">
        <v>2604.04</v>
      </c>
      <c r="AC63" s="130">
        <v>195.98199600000001</v>
      </c>
      <c r="AD63" s="132">
        <v>42.3</v>
      </c>
      <c r="AE63" s="132">
        <v>2604.04</v>
      </c>
      <c r="AF63" s="130">
        <v>0</v>
      </c>
      <c r="AG63" s="133">
        <v>0</v>
      </c>
      <c r="AH63" s="130">
        <v>5.05</v>
      </c>
      <c r="AI63" s="130">
        <v>10.67</v>
      </c>
      <c r="AJ63" s="130">
        <v>14</v>
      </c>
      <c r="AK63" s="131">
        <v>1753059.8400000003</v>
      </c>
      <c r="AL63" s="130">
        <v>199567.08000000005</v>
      </c>
      <c r="AM63" s="130">
        <v>337698.80400000012</v>
      </c>
      <c r="AN63" s="130">
        <v>525526.64400000009</v>
      </c>
      <c r="AO63" s="130">
        <v>270393.8280000001</v>
      </c>
      <c r="AP63" s="130">
        <v>123262.02000000003</v>
      </c>
      <c r="AQ63" s="130">
        <v>70826.748000000021</v>
      </c>
      <c r="AR63" s="130">
        <v>225784.71600000004</v>
      </c>
      <c r="AS63" s="130">
        <v>0</v>
      </c>
      <c r="AU63" s="134">
        <v>48.16</v>
      </c>
      <c r="AV63" s="192">
        <v>18.649999999999999</v>
      </c>
      <c r="AW63" s="193"/>
      <c r="AX63" s="134">
        <v>7.16</v>
      </c>
      <c r="AY63" s="134">
        <v>1.53</v>
      </c>
      <c r="AZ63" s="134">
        <v>0.32</v>
      </c>
      <c r="BA63" s="134">
        <v>0.87</v>
      </c>
      <c r="BB63" s="134">
        <v>5.01</v>
      </c>
      <c r="BC63" s="134">
        <v>4.99</v>
      </c>
      <c r="BD63" s="134">
        <v>2.7</v>
      </c>
      <c r="BE63" s="134">
        <v>6.46</v>
      </c>
      <c r="BF63" s="134">
        <v>0.47</v>
      </c>
      <c r="BG63" s="135">
        <v>0</v>
      </c>
      <c r="BH63" s="134">
        <v>54.565279999999994</v>
      </c>
      <c r="BI63" s="192">
        <v>21.130449999999996</v>
      </c>
      <c r="BJ63" s="193">
        <v>0</v>
      </c>
      <c r="BK63" s="134">
        <v>8.1122800000000002</v>
      </c>
      <c r="BL63" s="134">
        <v>1.7334900000000002</v>
      </c>
      <c r="BM63" s="134">
        <v>0.36255999999999999</v>
      </c>
      <c r="BN63" s="134">
        <v>0.98570999999999998</v>
      </c>
      <c r="BO63" s="134">
        <v>5.6763299999999992</v>
      </c>
      <c r="BP63" s="134">
        <v>5.6536700000000009</v>
      </c>
      <c r="BQ63" s="134">
        <v>3.0591000000000004</v>
      </c>
      <c r="BR63" s="134">
        <v>7.3191800000000002</v>
      </c>
      <c r="BS63" s="134">
        <v>0.53250999999999993</v>
      </c>
      <c r="BT63" s="135">
        <v>0</v>
      </c>
      <c r="BU63" s="136">
        <v>4186818.2070400002</v>
      </c>
      <c r="BV63" s="194">
        <v>1621348.8281000003</v>
      </c>
      <c r="BW63" s="194">
        <v>0</v>
      </c>
      <c r="BX63" s="136">
        <v>622458.85304000019</v>
      </c>
      <c r="BY63" s="136">
        <v>133011.45882000003</v>
      </c>
      <c r="BZ63" s="136">
        <v>27819.390080000008</v>
      </c>
      <c r="CA63" s="136">
        <v>75633.966780000017</v>
      </c>
      <c r="CB63" s="136">
        <v>435547.32594000013</v>
      </c>
      <c r="CC63" s="136">
        <v>433808.61406000023</v>
      </c>
      <c r="CD63" s="136">
        <v>234726.10380000013</v>
      </c>
      <c r="CE63" s="136">
        <v>561603.93724000023</v>
      </c>
      <c r="CF63" s="136">
        <v>40859.729180000002</v>
      </c>
      <c r="CG63" s="136">
        <v>0</v>
      </c>
      <c r="CH63" s="112">
        <v>1</v>
      </c>
      <c r="CJ63" s="137">
        <v>554653.68000000005</v>
      </c>
      <c r="CK63" s="134">
        <v>3603826.9199999995</v>
      </c>
      <c r="CL63" s="134">
        <v>3590762.65</v>
      </c>
      <c r="CM63" s="134">
        <v>3349994.5555277131</v>
      </c>
      <c r="CN63" s="138">
        <v>787923.70495949266</v>
      </c>
      <c r="CO63" s="136">
        <v>0</v>
      </c>
      <c r="CP63" s="136">
        <v>0</v>
      </c>
      <c r="CQ63" s="136">
        <v>0</v>
      </c>
      <c r="CR63" s="136">
        <v>0</v>
      </c>
      <c r="CS63" s="136">
        <v>0</v>
      </c>
      <c r="CT63" s="136">
        <v>150000.29999999999</v>
      </c>
      <c r="CU63" s="136">
        <v>0</v>
      </c>
      <c r="CV63" s="136">
        <v>0</v>
      </c>
      <c r="CW63" s="136">
        <v>56475.815999999999</v>
      </c>
      <c r="CX63" s="136">
        <v>0</v>
      </c>
      <c r="CY63" s="136">
        <v>0</v>
      </c>
      <c r="CZ63" s="136">
        <v>455762.7</v>
      </c>
      <c r="DA63" s="136">
        <v>38611.199999999997</v>
      </c>
      <c r="DB63" s="136">
        <v>0</v>
      </c>
      <c r="DC63" s="136">
        <v>87073.688959492734</v>
      </c>
      <c r="DD63" s="139">
        <v>869649.03992916318</v>
      </c>
      <c r="DE63" s="136">
        <v>42065.528088398038</v>
      </c>
      <c r="DF63" s="136">
        <v>52934.896761822252</v>
      </c>
      <c r="DG63" s="136">
        <v>0</v>
      </c>
      <c r="DH63" s="136">
        <v>66172.533366188276</v>
      </c>
      <c r="DI63" s="136">
        <v>9530.0966882531047</v>
      </c>
      <c r="DJ63" s="136">
        <v>116109.46219979537</v>
      </c>
      <c r="DK63" s="136">
        <v>58966.446170654912</v>
      </c>
      <c r="DL63" s="136">
        <v>0</v>
      </c>
      <c r="DM63" s="136">
        <v>0</v>
      </c>
      <c r="DN63" s="136">
        <v>510115.20160886261</v>
      </c>
      <c r="DO63" s="136">
        <v>13754.875045188686</v>
      </c>
      <c r="DP63" s="136"/>
      <c r="DQ63" s="136">
        <v>422762.86690148851</v>
      </c>
      <c r="DR63" s="136">
        <v>255891.52672715491</v>
      </c>
      <c r="DS63" s="136">
        <v>39265.390453224863</v>
      </c>
      <c r="DT63" s="136">
        <v>6134.5975208202381</v>
      </c>
      <c r="DU63" s="136">
        <v>47534.032628203218</v>
      </c>
      <c r="DV63" s="136">
        <v>73937.319572085253</v>
      </c>
      <c r="DW63" s="136"/>
      <c r="DX63" s="136">
        <v>398414.83208726492</v>
      </c>
      <c r="DY63" s="136">
        <v>350384.45869352977</v>
      </c>
      <c r="DZ63" s="136">
        <v>64831.540631156815</v>
      </c>
      <c r="EA63" s="139">
        <v>288142.9366283383</v>
      </c>
      <c r="EB63" s="136"/>
      <c r="EC63" s="136">
        <v>288142.9366283383</v>
      </c>
      <c r="ED63" s="136"/>
      <c r="EE63" s="138">
        <v>135624.23871989778</v>
      </c>
      <c r="EF63" s="136">
        <v>10901.594275628409</v>
      </c>
      <c r="EG63" s="136">
        <v>118519.68004333694</v>
      </c>
      <c r="EH63" s="136">
        <v>6202.9644009324311</v>
      </c>
      <c r="EI63" s="136">
        <v>32260.936977380941</v>
      </c>
      <c r="EJ63" s="136">
        <v>0</v>
      </c>
      <c r="EK63" s="136">
        <v>0</v>
      </c>
      <c r="EL63" s="113"/>
      <c r="EM63" s="134">
        <v>3227.5116488332314</v>
      </c>
      <c r="EN63" s="136">
        <v>589228.51</v>
      </c>
      <c r="EO63" s="140">
        <f t="shared" si="1"/>
        <v>53.46</v>
      </c>
      <c r="EP63" s="140">
        <f t="shared" si="2"/>
        <v>20.702429401993353</v>
      </c>
      <c r="EQ63" s="140">
        <f t="shared" si="3"/>
        <v>0</v>
      </c>
      <c r="ER63" s="140">
        <f t="shared" si="4"/>
        <v>7.9479568106312302</v>
      </c>
      <c r="ES63" s="140">
        <f t="shared" si="5"/>
        <v>1.6983762458471763</v>
      </c>
      <c r="ET63" s="140">
        <f t="shared" si="6"/>
        <v>0.35521594684385382</v>
      </c>
      <c r="EU63" s="140">
        <f t="shared" si="7"/>
        <v>0.96574335548172763</v>
      </c>
      <c r="EV63" s="140">
        <f t="shared" si="8"/>
        <v>5.5613496677740866</v>
      </c>
      <c r="EW63" s="140">
        <f t="shared" si="9"/>
        <v>5.5391486710963473</v>
      </c>
      <c r="EX63" s="140">
        <f t="shared" si="10"/>
        <v>2.9971345514950172</v>
      </c>
      <c r="EY63" s="140">
        <f t="shared" si="11"/>
        <v>7.1709219269103004</v>
      </c>
      <c r="EZ63" s="140">
        <f t="shared" si="12"/>
        <v>0.52172342192691035</v>
      </c>
      <c r="FA63" s="140">
        <f t="shared" si="13"/>
        <v>0</v>
      </c>
      <c r="HD63" s="112">
        <v>2</v>
      </c>
    </row>
    <row r="64" spans="1:212" ht="12" customHeight="1" x14ac:dyDescent="0.25">
      <c r="A64" s="126">
        <v>60</v>
      </c>
      <c r="B64" s="62" t="s">
        <v>184</v>
      </c>
      <c r="C64" s="62" t="s">
        <v>184</v>
      </c>
      <c r="D64" s="127">
        <v>3038</v>
      </c>
      <c r="E64" s="141">
        <v>3038</v>
      </c>
      <c r="F64" s="141">
        <v>0</v>
      </c>
      <c r="G64" s="141">
        <v>359.49</v>
      </c>
      <c r="H64" s="127">
        <v>1</v>
      </c>
      <c r="I64" s="127">
        <v>0</v>
      </c>
      <c r="J64" s="127">
        <v>1</v>
      </c>
      <c r="K64" s="128">
        <v>3038</v>
      </c>
      <c r="L64" s="127"/>
      <c r="M64" s="126" t="s">
        <v>44</v>
      </c>
      <c r="N64" s="129">
        <v>3</v>
      </c>
      <c r="O64" s="129" t="s">
        <v>21</v>
      </c>
      <c r="P64" s="130">
        <v>53.96</v>
      </c>
      <c r="Q64" s="131">
        <v>45.06</v>
      </c>
      <c r="R64" s="130">
        <v>5.0999999999999996</v>
      </c>
      <c r="S64" s="130">
        <v>8.6300000000000008</v>
      </c>
      <c r="T64" s="130">
        <v>13.43</v>
      </c>
      <c r="U64" s="130">
        <v>6.91</v>
      </c>
      <c r="V64" s="130">
        <v>3.15</v>
      </c>
      <c r="W64" s="130">
        <v>1.81</v>
      </c>
      <c r="X64" s="130">
        <v>5.77</v>
      </c>
      <c r="Y64" s="130">
        <v>0.26</v>
      </c>
      <c r="Z64" s="132">
        <v>40</v>
      </c>
      <c r="AA64" s="132">
        <v>40</v>
      </c>
      <c r="AB64" s="132">
        <v>2604.04</v>
      </c>
      <c r="AC64" s="130">
        <v>195.98199600000001</v>
      </c>
      <c r="AD64" s="132">
        <v>42.3</v>
      </c>
      <c r="AE64" s="132">
        <v>2604.04</v>
      </c>
      <c r="AF64" s="130">
        <v>7.85</v>
      </c>
      <c r="AG64" s="133">
        <v>0</v>
      </c>
      <c r="AH64" s="130">
        <v>6.73</v>
      </c>
      <c r="AI64" s="130">
        <v>10.67</v>
      </c>
      <c r="AJ64" s="130">
        <v>14</v>
      </c>
      <c r="AK64" s="131">
        <v>821353.67999999993</v>
      </c>
      <c r="AL64" s="130">
        <v>92962.799999999988</v>
      </c>
      <c r="AM64" s="130">
        <v>157307.64000000001</v>
      </c>
      <c r="AN64" s="130">
        <v>244802.03999999998</v>
      </c>
      <c r="AO64" s="130">
        <v>125955.48000000001</v>
      </c>
      <c r="AP64" s="130">
        <v>57418.2</v>
      </c>
      <c r="AQ64" s="130">
        <v>32992.68</v>
      </c>
      <c r="AR64" s="130">
        <v>105175.56</v>
      </c>
      <c r="AS64" s="130">
        <v>4739.28</v>
      </c>
      <c r="AU64" s="134">
        <v>48.44</v>
      </c>
      <c r="AV64" s="192">
        <v>18.489999999999998</v>
      </c>
      <c r="AW64" s="193"/>
      <c r="AX64" s="134">
        <v>6.67</v>
      </c>
      <c r="AY64" s="134">
        <v>1.53</v>
      </c>
      <c r="AZ64" s="134">
        <v>0.32</v>
      </c>
      <c r="BA64" s="134">
        <v>0.87</v>
      </c>
      <c r="BB64" s="134">
        <v>5.01</v>
      </c>
      <c r="BC64" s="134">
        <v>4.99</v>
      </c>
      <c r="BD64" s="134">
        <v>2.7</v>
      </c>
      <c r="BE64" s="134">
        <v>6.46</v>
      </c>
      <c r="BF64" s="134">
        <v>0.47</v>
      </c>
      <c r="BG64" s="135">
        <v>0.93</v>
      </c>
      <c r="BH64" s="134">
        <v>54.88252</v>
      </c>
      <c r="BI64" s="192">
        <v>20.949169999999999</v>
      </c>
      <c r="BJ64" s="193">
        <v>0</v>
      </c>
      <c r="BK64" s="134">
        <v>7.5571100000000007</v>
      </c>
      <c r="BL64" s="134">
        <v>1.7334900000000002</v>
      </c>
      <c r="BM64" s="134">
        <v>0.36256000000000005</v>
      </c>
      <c r="BN64" s="134">
        <v>0.98571000000000009</v>
      </c>
      <c r="BO64" s="134">
        <v>5.6763300000000001</v>
      </c>
      <c r="BP64" s="134">
        <v>5.65367</v>
      </c>
      <c r="BQ64" s="134">
        <v>3.0591000000000004</v>
      </c>
      <c r="BR64" s="134">
        <v>7.3191800000000002</v>
      </c>
      <c r="BS64" s="134">
        <v>0.53250999999999993</v>
      </c>
      <c r="BT64" s="135">
        <v>1.05369</v>
      </c>
      <c r="BU64" s="136">
        <v>1961652.3976000003</v>
      </c>
      <c r="BV64" s="194">
        <v>748781.02459999989</v>
      </c>
      <c r="BW64" s="194">
        <v>0</v>
      </c>
      <c r="BX64" s="136">
        <v>270111.92180000001</v>
      </c>
      <c r="BY64" s="136">
        <v>61959.706200000001</v>
      </c>
      <c r="BZ64" s="136">
        <v>12958.8928</v>
      </c>
      <c r="CA64" s="136">
        <v>35231.989800000003</v>
      </c>
      <c r="CB64" s="136">
        <v>202887.6654</v>
      </c>
      <c r="CC64" s="136">
        <v>202077.7346</v>
      </c>
      <c r="CD64" s="136">
        <v>109340.65800000002</v>
      </c>
      <c r="CE64" s="136">
        <v>261607.64840000001</v>
      </c>
      <c r="CF64" s="136">
        <v>19033.373799999994</v>
      </c>
      <c r="CG64" s="136">
        <v>37661.782199999994</v>
      </c>
      <c r="CH64" s="112">
        <v>1</v>
      </c>
      <c r="CJ64" s="137">
        <v>492835.95</v>
      </c>
      <c r="CK64" s="134">
        <v>1834817.8400000005</v>
      </c>
      <c r="CL64" s="134">
        <v>1737420.3400000003</v>
      </c>
      <c r="CM64" s="134">
        <v>1811778.254692489</v>
      </c>
      <c r="CN64" s="138">
        <v>370622.90771427192</v>
      </c>
      <c r="CO64" s="136">
        <v>0</v>
      </c>
      <c r="CP64" s="136">
        <v>0</v>
      </c>
      <c r="CQ64" s="136">
        <v>0</v>
      </c>
      <c r="CR64" s="136">
        <v>0</v>
      </c>
      <c r="CS64" s="136">
        <v>0</v>
      </c>
      <c r="CT64" s="136">
        <v>0</v>
      </c>
      <c r="CU64" s="136">
        <v>0</v>
      </c>
      <c r="CV64" s="136">
        <v>0</v>
      </c>
      <c r="CW64" s="136">
        <v>0</v>
      </c>
      <c r="CX64" s="136">
        <v>0</v>
      </c>
      <c r="CY64" s="136">
        <v>0</v>
      </c>
      <c r="CZ64" s="136">
        <v>330062.03999999998</v>
      </c>
      <c r="DA64" s="136">
        <v>0</v>
      </c>
      <c r="DB64" s="136">
        <v>0</v>
      </c>
      <c r="DC64" s="136">
        <v>40560.867714271961</v>
      </c>
      <c r="DD64" s="139">
        <v>537202.08517493703</v>
      </c>
      <c r="DE64" s="136">
        <v>0</v>
      </c>
      <c r="DF64" s="136">
        <v>24658.256365177705</v>
      </c>
      <c r="DG64" s="136">
        <v>0</v>
      </c>
      <c r="DH64" s="136">
        <v>30824.642946192762</v>
      </c>
      <c r="DI64" s="136">
        <v>4439.3317395370786</v>
      </c>
      <c r="DJ64" s="136">
        <v>54086.378938786562</v>
      </c>
      <c r="DK64" s="136">
        <v>27467.886697913087</v>
      </c>
      <c r="DL64" s="136">
        <v>0</v>
      </c>
      <c r="DM64" s="136">
        <v>0</v>
      </c>
      <c r="DN64" s="136">
        <v>389318.26069633913</v>
      </c>
      <c r="DO64" s="136">
        <v>6407.327790990711</v>
      </c>
      <c r="DP64" s="136"/>
      <c r="DQ64" s="136">
        <v>196932.37904362625</v>
      </c>
      <c r="DR64" s="136">
        <v>119199.98439036713</v>
      </c>
      <c r="DS64" s="136">
        <v>18290.695237035343</v>
      </c>
      <c r="DT64" s="136">
        <v>2857.6324432291512</v>
      </c>
      <c r="DU64" s="136">
        <v>22142.413309896248</v>
      </c>
      <c r="DV64" s="136">
        <v>34441.653663098368</v>
      </c>
      <c r="DW64" s="136"/>
      <c r="DX64" s="136">
        <v>185590.52100357425</v>
      </c>
      <c r="DY64" s="136">
        <v>163216.90108726779</v>
      </c>
      <c r="DZ64" s="136">
        <v>30199.978600609396</v>
      </c>
      <c r="EA64" s="139">
        <v>134223.4109412879</v>
      </c>
      <c r="EB64" s="136"/>
      <c r="EC64" s="136">
        <v>134223.4109412879</v>
      </c>
      <c r="ED64" s="136"/>
      <c r="EE64" s="138">
        <v>63176.797391985237</v>
      </c>
      <c r="EF64" s="136">
        <v>5078.2059261797513</v>
      </c>
      <c r="EG64" s="136">
        <v>55209.112203940247</v>
      </c>
      <c r="EH64" s="136">
        <v>2889.4792618652396</v>
      </c>
      <c r="EI64" s="136">
        <v>15027.86447564833</v>
      </c>
      <c r="EJ64" s="136">
        <v>115585.40925928087</v>
      </c>
      <c r="EK64" s="136">
        <v>115585.40925928087</v>
      </c>
      <c r="EL64" s="140"/>
      <c r="EM64" s="134">
        <v>1503.4469608321867</v>
      </c>
      <c r="EN64" s="136">
        <v>591050.37</v>
      </c>
      <c r="EO64" s="140">
        <f t="shared" si="1"/>
        <v>53.96</v>
      </c>
      <c r="EP64" s="140">
        <f t="shared" si="2"/>
        <v>20.597035507844755</v>
      </c>
      <c r="EQ64" s="140">
        <f t="shared" si="3"/>
        <v>0</v>
      </c>
      <c r="ER64" s="140">
        <f t="shared" si="4"/>
        <v>7.4300825763831551</v>
      </c>
      <c r="ES64" s="140">
        <f t="shared" si="5"/>
        <v>1.7043517753922381</v>
      </c>
      <c r="ET64" s="140">
        <f t="shared" si="6"/>
        <v>0.35646573080099098</v>
      </c>
      <c r="EU64" s="140">
        <f t="shared" si="7"/>
        <v>0.96914120561519412</v>
      </c>
      <c r="EV64" s="140">
        <f t="shared" si="8"/>
        <v>5.5809165978530135</v>
      </c>
      <c r="EW64" s="140">
        <f t="shared" si="9"/>
        <v>5.5586374896779525</v>
      </c>
      <c r="EX64" s="140">
        <f t="shared" si="10"/>
        <v>3.0076796036333611</v>
      </c>
      <c r="EY64" s="140">
        <f t="shared" si="11"/>
        <v>7.1961519405450041</v>
      </c>
      <c r="EZ64" s="140">
        <f t="shared" si="12"/>
        <v>0.52355904211395532</v>
      </c>
      <c r="FA64" s="140">
        <f t="shared" si="13"/>
        <v>1.0359785301403799</v>
      </c>
      <c r="HD64" s="112">
        <v>2</v>
      </c>
    </row>
    <row r="65" spans="1:212" ht="12" customHeight="1" x14ac:dyDescent="0.25">
      <c r="A65" s="126">
        <v>61</v>
      </c>
      <c r="B65" s="62" t="s">
        <v>183</v>
      </c>
      <c r="C65" s="62" t="s">
        <v>183</v>
      </c>
      <c r="D65" s="127">
        <v>3052.5</v>
      </c>
      <c r="E65" s="141">
        <v>3052.5</v>
      </c>
      <c r="F65" s="141">
        <v>0</v>
      </c>
      <c r="G65" s="141">
        <v>361.21</v>
      </c>
      <c r="H65" s="127">
        <v>1</v>
      </c>
      <c r="I65" s="127">
        <v>0</v>
      </c>
      <c r="J65" s="127">
        <v>1</v>
      </c>
      <c r="K65" s="128">
        <v>3052.5</v>
      </c>
      <c r="L65" s="127"/>
      <c r="M65" s="126" t="s">
        <v>44</v>
      </c>
      <c r="N65" s="129">
        <v>3</v>
      </c>
      <c r="O65" s="129" t="s">
        <v>21</v>
      </c>
      <c r="P65" s="130">
        <v>53.96</v>
      </c>
      <c r="Q65" s="131">
        <v>45.06</v>
      </c>
      <c r="R65" s="130">
        <v>5.0999999999999996</v>
      </c>
      <c r="S65" s="130">
        <v>8.6300000000000008</v>
      </c>
      <c r="T65" s="130">
        <v>13.43</v>
      </c>
      <c r="U65" s="130">
        <v>6.91</v>
      </c>
      <c r="V65" s="130">
        <v>3.15</v>
      </c>
      <c r="W65" s="130">
        <v>1.81</v>
      </c>
      <c r="X65" s="130">
        <v>5.77</v>
      </c>
      <c r="Y65" s="130">
        <v>0.26</v>
      </c>
      <c r="Z65" s="132">
        <v>40</v>
      </c>
      <c r="AA65" s="132">
        <v>40</v>
      </c>
      <c r="AB65" s="132">
        <v>2604.04</v>
      </c>
      <c r="AC65" s="130">
        <v>195.98199600000001</v>
      </c>
      <c r="AD65" s="132">
        <v>42.3</v>
      </c>
      <c r="AE65" s="132">
        <v>2604.04</v>
      </c>
      <c r="AF65" s="130">
        <v>7.85</v>
      </c>
      <c r="AG65" s="133">
        <v>0</v>
      </c>
      <c r="AH65" s="130">
        <v>6.73</v>
      </c>
      <c r="AI65" s="130">
        <v>10.67</v>
      </c>
      <c r="AJ65" s="130">
        <v>14</v>
      </c>
      <c r="AK65" s="131">
        <v>825273.89999999991</v>
      </c>
      <c r="AL65" s="130">
        <v>93406.499999999985</v>
      </c>
      <c r="AM65" s="130">
        <v>158058.45000000001</v>
      </c>
      <c r="AN65" s="130">
        <v>245970.44999999998</v>
      </c>
      <c r="AO65" s="130">
        <v>126556.65000000001</v>
      </c>
      <c r="AP65" s="130">
        <v>57692.25</v>
      </c>
      <c r="AQ65" s="130">
        <v>33150.15</v>
      </c>
      <c r="AR65" s="130">
        <v>105677.54999999999</v>
      </c>
      <c r="AS65" s="130">
        <v>4761.8999999999996</v>
      </c>
      <c r="AU65" s="134">
        <v>48.44</v>
      </c>
      <c r="AV65" s="192">
        <v>18.489999999999998</v>
      </c>
      <c r="AW65" s="193"/>
      <c r="AX65" s="134">
        <v>6.67</v>
      </c>
      <c r="AY65" s="134">
        <v>1.53</v>
      </c>
      <c r="AZ65" s="134">
        <v>0.32</v>
      </c>
      <c r="BA65" s="134">
        <v>0.87</v>
      </c>
      <c r="BB65" s="134">
        <v>5.01</v>
      </c>
      <c r="BC65" s="134">
        <v>4.99</v>
      </c>
      <c r="BD65" s="134">
        <v>2.7</v>
      </c>
      <c r="BE65" s="134">
        <v>6.46</v>
      </c>
      <c r="BF65" s="134">
        <v>0.47</v>
      </c>
      <c r="BG65" s="135">
        <v>0.93</v>
      </c>
      <c r="BH65" s="134">
        <v>54.88252</v>
      </c>
      <c r="BI65" s="192">
        <v>20.949169999999999</v>
      </c>
      <c r="BJ65" s="193">
        <v>0</v>
      </c>
      <c r="BK65" s="134">
        <v>7.5571100000000007</v>
      </c>
      <c r="BL65" s="134">
        <v>1.7334900000000002</v>
      </c>
      <c r="BM65" s="134">
        <v>0.36256000000000005</v>
      </c>
      <c r="BN65" s="134">
        <v>0.98571000000000009</v>
      </c>
      <c r="BO65" s="134">
        <v>5.6763300000000001</v>
      </c>
      <c r="BP65" s="134">
        <v>5.65367</v>
      </c>
      <c r="BQ65" s="134">
        <v>3.0591000000000004</v>
      </c>
      <c r="BR65" s="134">
        <v>7.3191800000000002</v>
      </c>
      <c r="BS65" s="134">
        <v>0.53250999999999993</v>
      </c>
      <c r="BT65" s="135">
        <v>1.05369</v>
      </c>
      <c r="BU65" s="136">
        <v>1971015.1229999999</v>
      </c>
      <c r="BV65" s="194">
        <v>752354.86424999987</v>
      </c>
      <c r="BW65" s="194">
        <v>0</v>
      </c>
      <c r="BX65" s="136">
        <v>271401.13274999999</v>
      </c>
      <c r="BY65" s="136">
        <v>62255.432249999998</v>
      </c>
      <c r="BZ65" s="136">
        <v>13020.744000000001</v>
      </c>
      <c r="CA65" s="136">
        <v>35400.147750000004</v>
      </c>
      <c r="CB65" s="136">
        <v>203856.02325</v>
      </c>
      <c r="CC65" s="136">
        <v>203042.22675</v>
      </c>
      <c r="CD65" s="136">
        <v>109862.52750000003</v>
      </c>
      <c r="CE65" s="136">
        <v>262856.26949999999</v>
      </c>
      <c r="CF65" s="136">
        <v>19124.217749999996</v>
      </c>
      <c r="CG65" s="136">
        <v>37841.537249999994</v>
      </c>
      <c r="CH65" s="112">
        <v>1</v>
      </c>
      <c r="CJ65" s="137">
        <v>239213.97</v>
      </c>
      <c r="CK65" s="134">
        <v>1841756.5100000002</v>
      </c>
      <c r="CL65" s="134">
        <v>1856282.8499999999</v>
      </c>
      <c r="CM65" s="134">
        <v>1372651.1795868557</v>
      </c>
      <c r="CN65" s="138">
        <v>40754.459742532963</v>
      </c>
      <c r="CO65" s="136">
        <v>0</v>
      </c>
      <c r="CP65" s="136">
        <v>0</v>
      </c>
      <c r="CQ65" s="136">
        <v>0</v>
      </c>
      <c r="CR65" s="136">
        <v>0</v>
      </c>
      <c r="CS65" s="136">
        <v>0</v>
      </c>
      <c r="CT65" s="136">
        <v>0</v>
      </c>
      <c r="CU65" s="136">
        <v>0</v>
      </c>
      <c r="CV65" s="136">
        <v>0</v>
      </c>
      <c r="CW65" s="136">
        <v>0</v>
      </c>
      <c r="CX65" s="136">
        <v>0</v>
      </c>
      <c r="CY65" s="136">
        <v>0</v>
      </c>
      <c r="CZ65" s="136">
        <v>0</v>
      </c>
      <c r="DA65" s="136">
        <v>0</v>
      </c>
      <c r="DB65" s="136">
        <v>0</v>
      </c>
      <c r="DC65" s="136">
        <v>40754.459742532963</v>
      </c>
      <c r="DD65" s="139">
        <v>539766.08459397475</v>
      </c>
      <c r="DE65" s="136">
        <v>0</v>
      </c>
      <c r="DF65" s="136">
        <v>24775.947187197155</v>
      </c>
      <c r="DG65" s="136">
        <v>0</v>
      </c>
      <c r="DH65" s="136">
        <v>30971.765172236144</v>
      </c>
      <c r="DI65" s="136">
        <v>4460.520123415713</v>
      </c>
      <c r="DJ65" s="136">
        <v>54344.526567032917</v>
      </c>
      <c r="DK65" s="136">
        <v>27598.987539624657</v>
      </c>
      <c r="DL65" s="136">
        <v>0</v>
      </c>
      <c r="DM65" s="136">
        <v>0</v>
      </c>
      <c r="DN65" s="136">
        <v>391176.42882671993</v>
      </c>
      <c r="DO65" s="136">
        <v>6437.9091777482381</v>
      </c>
      <c r="DP65" s="136"/>
      <c r="DQ65" s="136">
        <v>197872.31304498651</v>
      </c>
      <c r="DR65" s="136">
        <v>119768.91124147324</v>
      </c>
      <c r="DS65" s="136">
        <v>18377.994473683473</v>
      </c>
      <c r="DT65" s="136">
        <v>2871.2715710852485</v>
      </c>
      <c r="DU65" s="136">
        <v>22248.096322731501</v>
      </c>
      <c r="DV65" s="136">
        <v>34606.039436013096</v>
      </c>
      <c r="DW65" s="136"/>
      <c r="DX65" s="136">
        <v>186476.32171277501</v>
      </c>
      <c r="DY65" s="136">
        <v>163995.91526296412</v>
      </c>
      <c r="DZ65" s="136">
        <v>30344.119380632052</v>
      </c>
      <c r="EA65" s="139">
        <v>134864.04275782796</v>
      </c>
      <c r="EB65" s="136"/>
      <c r="EC65" s="136">
        <v>134864.04275782796</v>
      </c>
      <c r="ED65" s="136"/>
      <c r="EE65" s="138">
        <v>63478.332468411769</v>
      </c>
      <c r="EF65" s="136">
        <v>5102.4435779011492</v>
      </c>
      <c r="EG65" s="136">
        <v>55472.61849984451</v>
      </c>
      <c r="EH65" s="136">
        <v>2903.2703906661109</v>
      </c>
      <c r="EI65" s="136">
        <v>15099.590622750668</v>
      </c>
      <c r="EJ65" s="136">
        <v>0</v>
      </c>
      <c r="EK65" s="136">
        <v>0</v>
      </c>
      <c r="EL65" s="140"/>
      <c r="EM65" s="134">
        <v>1510.6227280909316</v>
      </c>
      <c r="EN65" s="136">
        <v>231204.89</v>
      </c>
      <c r="EO65" s="140">
        <f t="shared" si="1"/>
        <v>53.96</v>
      </c>
      <c r="EP65" s="140">
        <f t="shared" si="2"/>
        <v>20.597035507844755</v>
      </c>
      <c r="EQ65" s="140">
        <f t="shared" si="3"/>
        <v>0</v>
      </c>
      <c r="ER65" s="140">
        <f t="shared" si="4"/>
        <v>7.4300825763831551</v>
      </c>
      <c r="ES65" s="140">
        <f t="shared" si="5"/>
        <v>1.7043517753922381</v>
      </c>
      <c r="ET65" s="140">
        <f t="shared" si="6"/>
        <v>0.35646573080099098</v>
      </c>
      <c r="EU65" s="140">
        <f t="shared" si="7"/>
        <v>0.96914120561519412</v>
      </c>
      <c r="EV65" s="140">
        <f t="shared" si="8"/>
        <v>5.5809165978530135</v>
      </c>
      <c r="EW65" s="140">
        <f t="shared" si="9"/>
        <v>5.5586374896779525</v>
      </c>
      <c r="EX65" s="140">
        <f t="shared" si="10"/>
        <v>3.0076796036333611</v>
      </c>
      <c r="EY65" s="140">
        <f t="shared" si="11"/>
        <v>7.1961519405450041</v>
      </c>
      <c r="EZ65" s="140">
        <f t="shared" si="12"/>
        <v>0.52355904211395532</v>
      </c>
      <c r="FA65" s="140">
        <f t="shared" si="13"/>
        <v>1.0359785301403799</v>
      </c>
      <c r="HD65" s="112">
        <v>2</v>
      </c>
    </row>
    <row r="66" spans="1:212" ht="12" customHeight="1" x14ac:dyDescent="0.25">
      <c r="A66" s="126">
        <v>62</v>
      </c>
      <c r="B66" s="62" t="s">
        <v>182</v>
      </c>
      <c r="C66" s="62" t="s">
        <v>182</v>
      </c>
      <c r="D66" s="127">
        <v>2889</v>
      </c>
      <c r="E66" s="141">
        <v>2889</v>
      </c>
      <c r="F66" s="141">
        <v>0</v>
      </c>
      <c r="G66" s="141">
        <v>457.14</v>
      </c>
      <c r="H66" s="127">
        <v>1</v>
      </c>
      <c r="I66" s="127">
        <v>0</v>
      </c>
      <c r="J66" s="127">
        <v>1</v>
      </c>
      <c r="K66" s="128">
        <v>2889</v>
      </c>
      <c r="L66" s="127"/>
      <c r="M66" s="126" t="s">
        <v>53</v>
      </c>
      <c r="N66" s="129">
        <v>3</v>
      </c>
      <c r="O66" s="129" t="s">
        <v>21</v>
      </c>
      <c r="P66" s="130">
        <v>53.96</v>
      </c>
      <c r="Q66" s="131">
        <v>45.06</v>
      </c>
      <c r="R66" s="130">
        <v>5.0999999999999996</v>
      </c>
      <c r="S66" s="130">
        <v>8.6300000000000008</v>
      </c>
      <c r="T66" s="130">
        <v>13.43</v>
      </c>
      <c r="U66" s="130">
        <v>6.91</v>
      </c>
      <c r="V66" s="130">
        <v>3.15</v>
      </c>
      <c r="W66" s="130">
        <v>1.81</v>
      </c>
      <c r="X66" s="130">
        <v>5.77</v>
      </c>
      <c r="Y66" s="130">
        <v>0.26</v>
      </c>
      <c r="Z66" s="132">
        <v>40</v>
      </c>
      <c r="AA66" s="132">
        <v>40</v>
      </c>
      <c r="AB66" s="132">
        <v>2604.04</v>
      </c>
      <c r="AC66" s="130">
        <v>195.98199600000001</v>
      </c>
      <c r="AD66" s="132">
        <v>42.3</v>
      </c>
      <c r="AE66" s="132">
        <v>2604.04</v>
      </c>
      <c r="AF66" s="130">
        <v>7.85</v>
      </c>
      <c r="AG66" s="133">
        <v>0</v>
      </c>
      <c r="AH66" s="130">
        <v>6.73</v>
      </c>
      <c r="AI66" s="130">
        <v>10.67</v>
      </c>
      <c r="AJ66" s="130">
        <v>14</v>
      </c>
      <c r="AK66" s="131">
        <v>781070.04</v>
      </c>
      <c r="AL66" s="130">
        <v>88403.4</v>
      </c>
      <c r="AM66" s="130">
        <v>149592.42000000001</v>
      </c>
      <c r="AN66" s="130">
        <v>232795.62</v>
      </c>
      <c r="AO66" s="130">
        <v>119777.94</v>
      </c>
      <c r="AP66" s="130">
        <v>54602.100000000006</v>
      </c>
      <c r="AQ66" s="130">
        <v>31374.54</v>
      </c>
      <c r="AR66" s="130">
        <v>100017.18</v>
      </c>
      <c r="AS66" s="130">
        <v>4506.84</v>
      </c>
      <c r="AU66" s="134">
        <v>48.44</v>
      </c>
      <c r="AV66" s="192">
        <v>18.489999999999998</v>
      </c>
      <c r="AW66" s="193"/>
      <c r="AX66" s="134">
        <v>6.67</v>
      </c>
      <c r="AY66" s="134">
        <v>1.53</v>
      </c>
      <c r="AZ66" s="134">
        <v>0.32</v>
      </c>
      <c r="BA66" s="134">
        <v>0.87</v>
      </c>
      <c r="BB66" s="134">
        <v>5.01</v>
      </c>
      <c r="BC66" s="134">
        <v>4.99</v>
      </c>
      <c r="BD66" s="134">
        <v>2.7</v>
      </c>
      <c r="BE66" s="134">
        <v>6.46</v>
      </c>
      <c r="BF66" s="134">
        <v>0.47</v>
      </c>
      <c r="BG66" s="135">
        <v>0.93</v>
      </c>
      <c r="BH66" s="134">
        <v>54.88252</v>
      </c>
      <c r="BI66" s="192">
        <v>20.949169999999999</v>
      </c>
      <c r="BJ66" s="193">
        <v>0</v>
      </c>
      <c r="BK66" s="134">
        <v>7.5571100000000007</v>
      </c>
      <c r="BL66" s="134">
        <v>1.7334900000000002</v>
      </c>
      <c r="BM66" s="134">
        <v>0.36256000000000005</v>
      </c>
      <c r="BN66" s="134">
        <v>0.98571000000000009</v>
      </c>
      <c r="BO66" s="134">
        <v>5.6763300000000001</v>
      </c>
      <c r="BP66" s="134">
        <v>5.65367</v>
      </c>
      <c r="BQ66" s="134">
        <v>3.0591000000000004</v>
      </c>
      <c r="BR66" s="134">
        <v>7.3191800000000002</v>
      </c>
      <c r="BS66" s="134">
        <v>0.53250999999999993</v>
      </c>
      <c r="BT66" s="135">
        <v>1.05369</v>
      </c>
      <c r="BU66" s="136">
        <v>1865442.3228</v>
      </c>
      <c r="BV66" s="194">
        <v>712056.74129999988</v>
      </c>
      <c r="BW66" s="194">
        <v>0</v>
      </c>
      <c r="BX66" s="136">
        <v>256864.1679</v>
      </c>
      <c r="BY66" s="136">
        <v>58920.866099999999</v>
      </c>
      <c r="BZ66" s="136">
        <v>12323.3184</v>
      </c>
      <c r="CA66" s="136">
        <v>33504.0219</v>
      </c>
      <c r="CB66" s="136">
        <v>192936.95369999998</v>
      </c>
      <c r="CC66" s="136">
        <v>192166.7463</v>
      </c>
      <c r="CD66" s="136">
        <v>103977.99900000003</v>
      </c>
      <c r="CE66" s="136">
        <v>248776.9902</v>
      </c>
      <c r="CF66" s="136">
        <v>18099.873899999995</v>
      </c>
      <c r="CG66" s="136">
        <v>35814.644099999998</v>
      </c>
      <c r="CH66" s="112">
        <v>1</v>
      </c>
      <c r="CJ66" s="137">
        <v>158232.39000000001</v>
      </c>
      <c r="CK66" s="134">
        <v>1743106.96</v>
      </c>
      <c r="CL66" s="134">
        <v>1803582.36</v>
      </c>
      <c r="CM66" s="134">
        <v>3122305.6902071997</v>
      </c>
      <c r="CN66" s="138">
        <v>1936997.2827342106</v>
      </c>
      <c r="CO66" s="136">
        <v>477036.99599999998</v>
      </c>
      <c r="CP66" s="136">
        <v>0</v>
      </c>
      <c r="CQ66" s="136">
        <v>0</v>
      </c>
      <c r="CR66" s="136">
        <v>0</v>
      </c>
      <c r="CS66" s="136">
        <v>0</v>
      </c>
      <c r="CT66" s="136">
        <v>0</v>
      </c>
      <c r="CU66" s="136">
        <v>0</v>
      </c>
      <c r="CV66" s="136">
        <v>1296506.52</v>
      </c>
      <c r="CW66" s="136">
        <v>0</v>
      </c>
      <c r="CX66" s="136">
        <v>124882.224</v>
      </c>
      <c r="CY66" s="136">
        <v>0</v>
      </c>
      <c r="CZ66" s="136">
        <v>0</v>
      </c>
      <c r="DA66" s="136">
        <v>0</v>
      </c>
      <c r="DB66" s="136">
        <v>0</v>
      </c>
      <c r="DC66" s="136">
        <v>38571.542734210561</v>
      </c>
      <c r="DD66" s="139">
        <v>366599.52247967897</v>
      </c>
      <c r="DE66" s="136">
        <v>0</v>
      </c>
      <c r="DF66" s="136">
        <v>23448.881711322712</v>
      </c>
      <c r="DG66" s="136">
        <v>0</v>
      </c>
      <c r="DH66" s="136">
        <v>29312.835244091806</v>
      </c>
      <c r="DI66" s="136">
        <v>4221.6028293359523</v>
      </c>
      <c r="DJ66" s="136">
        <v>51433.68951749651</v>
      </c>
      <c r="DK66" s="136">
        <v>26120.71253135975</v>
      </c>
      <c r="DL66" s="136">
        <v>0</v>
      </c>
      <c r="DM66" s="136">
        <v>0</v>
      </c>
      <c r="DN66" s="136">
        <v>225968.72296727952</v>
      </c>
      <c r="DO66" s="136">
        <v>6093.0776787926816</v>
      </c>
      <c r="DP66" s="136"/>
      <c r="DQ66" s="136">
        <v>187273.74689171699</v>
      </c>
      <c r="DR66" s="136">
        <v>113353.77054107</v>
      </c>
      <c r="DS66" s="136">
        <v>17393.620322513201</v>
      </c>
      <c r="DT66" s="136">
        <v>2717.4786466389132</v>
      </c>
      <c r="DU66" s="136">
        <v>21056.429246968488</v>
      </c>
      <c r="DV66" s="136">
        <v>32752.448134526399</v>
      </c>
      <c r="DW66" s="136"/>
      <c r="DX66" s="136">
        <v>176488.15509523571</v>
      </c>
      <c r="DY66" s="136">
        <v>155211.8588680437</v>
      </c>
      <c r="DZ66" s="136">
        <v>28718.807826583459</v>
      </c>
      <c r="EA66" s="139">
        <v>127640.36675753152</v>
      </c>
      <c r="EB66" s="136"/>
      <c r="EC66" s="136">
        <v>127640.36675753152</v>
      </c>
      <c r="ED66" s="136"/>
      <c r="EE66" s="138">
        <v>60078.264537671283</v>
      </c>
      <c r="EF66" s="136">
        <v>4829.1431602150433</v>
      </c>
      <c r="EG66" s="136">
        <v>52501.357852924091</v>
      </c>
      <c r="EH66" s="136">
        <v>2747.7635245321521</v>
      </c>
      <c r="EI66" s="136">
        <v>14290.816481286382</v>
      </c>
      <c r="EJ66" s="136">
        <v>69006.868535241083</v>
      </c>
      <c r="EK66" s="136">
        <v>69006.868535241083</v>
      </c>
      <c r="EL66" s="140"/>
      <c r="EM66" s="134">
        <v>1429.7097662423264</v>
      </c>
      <c r="EN66" s="136">
        <v>109347.83</v>
      </c>
      <c r="EO66" s="140">
        <f t="shared" si="1"/>
        <v>53.96</v>
      </c>
      <c r="EP66" s="140">
        <f t="shared" si="2"/>
        <v>20.597035507844755</v>
      </c>
      <c r="EQ66" s="140">
        <f t="shared" si="3"/>
        <v>0</v>
      </c>
      <c r="ER66" s="140">
        <f t="shared" si="4"/>
        <v>7.4300825763831551</v>
      </c>
      <c r="ES66" s="140">
        <f t="shared" si="5"/>
        <v>1.7043517753922381</v>
      </c>
      <c r="ET66" s="140">
        <f t="shared" si="6"/>
        <v>0.35646573080099098</v>
      </c>
      <c r="EU66" s="140">
        <f t="shared" si="7"/>
        <v>0.96914120561519412</v>
      </c>
      <c r="EV66" s="140">
        <f t="shared" si="8"/>
        <v>5.5809165978530135</v>
      </c>
      <c r="EW66" s="140">
        <f t="shared" si="9"/>
        <v>5.5586374896779525</v>
      </c>
      <c r="EX66" s="140">
        <f t="shared" si="10"/>
        <v>3.0076796036333611</v>
      </c>
      <c r="EY66" s="140">
        <f t="shared" si="11"/>
        <v>7.1961519405450041</v>
      </c>
      <c r="EZ66" s="140">
        <f t="shared" si="12"/>
        <v>0.52355904211395532</v>
      </c>
      <c r="FA66" s="140">
        <f t="shared" si="13"/>
        <v>1.0359785301403799</v>
      </c>
      <c r="HD66" s="112">
        <v>2</v>
      </c>
    </row>
    <row r="67" spans="1:212" ht="12" customHeight="1" x14ac:dyDescent="0.25">
      <c r="A67" s="126">
        <v>63</v>
      </c>
      <c r="B67" s="62" t="s">
        <v>181</v>
      </c>
      <c r="C67" s="62" t="s">
        <v>181</v>
      </c>
      <c r="D67" s="127">
        <v>2857.2</v>
      </c>
      <c r="E67" s="141">
        <v>2857.2</v>
      </c>
      <c r="F67" s="141">
        <v>0</v>
      </c>
      <c r="G67" s="141">
        <v>452.56</v>
      </c>
      <c r="H67" s="127">
        <v>1</v>
      </c>
      <c r="I67" s="127">
        <v>0</v>
      </c>
      <c r="J67" s="127">
        <v>1</v>
      </c>
      <c r="K67" s="128">
        <v>2857.2</v>
      </c>
      <c r="L67" s="127"/>
      <c r="M67" s="126" t="s">
        <v>53</v>
      </c>
      <c r="N67" s="129">
        <v>3</v>
      </c>
      <c r="O67" s="129" t="s">
        <v>21</v>
      </c>
      <c r="P67" s="130">
        <v>53.96</v>
      </c>
      <c r="Q67" s="131">
        <v>45.06</v>
      </c>
      <c r="R67" s="130">
        <v>5.0999999999999996</v>
      </c>
      <c r="S67" s="130">
        <v>8.6300000000000008</v>
      </c>
      <c r="T67" s="130">
        <v>13.43</v>
      </c>
      <c r="U67" s="130">
        <v>6.91</v>
      </c>
      <c r="V67" s="130">
        <v>3.15</v>
      </c>
      <c r="W67" s="130">
        <v>1.81</v>
      </c>
      <c r="X67" s="130">
        <v>5.77</v>
      </c>
      <c r="Y67" s="130">
        <v>0.26</v>
      </c>
      <c r="Z67" s="132">
        <v>40</v>
      </c>
      <c r="AA67" s="132">
        <v>40</v>
      </c>
      <c r="AB67" s="132">
        <v>2604.04</v>
      </c>
      <c r="AC67" s="130">
        <v>195.98199600000001</v>
      </c>
      <c r="AD67" s="132">
        <v>42.3</v>
      </c>
      <c r="AE67" s="132">
        <v>2604.04</v>
      </c>
      <c r="AF67" s="130">
        <v>7.85</v>
      </c>
      <c r="AG67" s="133">
        <v>0</v>
      </c>
      <c r="AH67" s="130">
        <v>6.73</v>
      </c>
      <c r="AI67" s="130">
        <v>10.67</v>
      </c>
      <c r="AJ67" s="130">
        <v>14</v>
      </c>
      <c r="AK67" s="131">
        <v>772472.59199999995</v>
      </c>
      <c r="AL67" s="130">
        <v>87430.319999999978</v>
      </c>
      <c r="AM67" s="130">
        <v>147945.81600000002</v>
      </c>
      <c r="AN67" s="130">
        <v>230233.17599999998</v>
      </c>
      <c r="AO67" s="130">
        <v>118459.512</v>
      </c>
      <c r="AP67" s="130">
        <v>54001.079999999987</v>
      </c>
      <c r="AQ67" s="130">
        <v>31029.192000000003</v>
      </c>
      <c r="AR67" s="130">
        <v>98916.263999999996</v>
      </c>
      <c r="AS67" s="130">
        <v>4457.232</v>
      </c>
      <c r="AU67" s="134">
        <v>48.44</v>
      </c>
      <c r="AV67" s="192">
        <v>18.489999999999998</v>
      </c>
      <c r="AW67" s="193"/>
      <c r="AX67" s="134">
        <v>6.67</v>
      </c>
      <c r="AY67" s="134">
        <v>1.53</v>
      </c>
      <c r="AZ67" s="134">
        <v>0.32</v>
      </c>
      <c r="BA67" s="134">
        <v>0.87</v>
      </c>
      <c r="BB67" s="134">
        <v>5.01</v>
      </c>
      <c r="BC67" s="134">
        <v>4.99</v>
      </c>
      <c r="BD67" s="134">
        <v>2.7</v>
      </c>
      <c r="BE67" s="134">
        <v>6.46</v>
      </c>
      <c r="BF67" s="134">
        <v>0.47</v>
      </c>
      <c r="BG67" s="135">
        <v>0.93</v>
      </c>
      <c r="BH67" s="134">
        <v>54.88252</v>
      </c>
      <c r="BI67" s="192">
        <v>20.949169999999999</v>
      </c>
      <c r="BJ67" s="193">
        <v>0</v>
      </c>
      <c r="BK67" s="134">
        <v>7.5571100000000007</v>
      </c>
      <c r="BL67" s="134">
        <v>1.7334900000000002</v>
      </c>
      <c r="BM67" s="134">
        <v>0.36256000000000005</v>
      </c>
      <c r="BN67" s="134">
        <v>0.98571000000000009</v>
      </c>
      <c r="BO67" s="134">
        <v>5.6763300000000001</v>
      </c>
      <c r="BP67" s="134">
        <v>5.65367</v>
      </c>
      <c r="BQ67" s="134">
        <v>3.0591000000000004</v>
      </c>
      <c r="BR67" s="134">
        <v>7.3191800000000002</v>
      </c>
      <c r="BS67" s="134">
        <v>0.53250999999999993</v>
      </c>
      <c r="BT67" s="135">
        <v>1.05369</v>
      </c>
      <c r="BU67" s="136">
        <v>1844908.8974399997</v>
      </c>
      <c r="BV67" s="194">
        <v>704218.94123999984</v>
      </c>
      <c r="BW67" s="194">
        <v>0</v>
      </c>
      <c r="BX67" s="136">
        <v>254036.79491999999</v>
      </c>
      <c r="BY67" s="136">
        <v>58272.308279999997</v>
      </c>
      <c r="BZ67" s="136">
        <v>12187.67232</v>
      </c>
      <c r="CA67" s="136">
        <v>33135.234120000001</v>
      </c>
      <c r="CB67" s="136">
        <v>190813.24475999997</v>
      </c>
      <c r="CC67" s="136">
        <v>190051.51523999998</v>
      </c>
      <c r="CD67" s="136">
        <v>102833.48520000001</v>
      </c>
      <c r="CE67" s="136">
        <v>246038.63496</v>
      </c>
      <c r="CF67" s="136">
        <v>17900.643719999996</v>
      </c>
      <c r="CG67" s="136">
        <v>35420.422679999996</v>
      </c>
      <c r="CH67" s="112">
        <v>1</v>
      </c>
      <c r="CJ67" s="137">
        <v>373574.81</v>
      </c>
      <c r="CK67" s="134">
        <v>1723920.23</v>
      </c>
      <c r="CL67" s="134">
        <v>1716838.2200000002</v>
      </c>
      <c r="CM67" s="134">
        <v>1624299.8790575007</v>
      </c>
      <c r="CN67" s="138">
        <v>520285.77138947259</v>
      </c>
      <c r="CO67" s="136">
        <v>482138.79599999997</v>
      </c>
      <c r="CP67" s="136">
        <v>0</v>
      </c>
      <c r="CQ67" s="136">
        <v>0</v>
      </c>
      <c r="CR67" s="136">
        <v>0</v>
      </c>
      <c r="CS67" s="136">
        <v>0</v>
      </c>
      <c r="CT67" s="136">
        <v>0</v>
      </c>
      <c r="CU67" s="136">
        <v>0</v>
      </c>
      <c r="CV67" s="136">
        <v>0</v>
      </c>
      <c r="CW67" s="136">
        <v>0</v>
      </c>
      <c r="CX67" s="136">
        <v>0</v>
      </c>
      <c r="CY67" s="136">
        <v>0</v>
      </c>
      <c r="CZ67" s="136">
        <v>0</v>
      </c>
      <c r="DA67" s="136">
        <v>0</v>
      </c>
      <c r="DB67" s="136">
        <v>0</v>
      </c>
      <c r="DC67" s="136">
        <v>38146.975389472616</v>
      </c>
      <c r="DD67" s="139">
        <v>362564.26293836575</v>
      </c>
      <c r="DE67" s="136">
        <v>0</v>
      </c>
      <c r="DF67" s="136">
        <v>23190.773563721439</v>
      </c>
      <c r="DG67" s="136">
        <v>0</v>
      </c>
      <c r="DH67" s="136">
        <v>28990.180982838032</v>
      </c>
      <c r="DI67" s="136">
        <v>4175.1345115883278</v>
      </c>
      <c r="DJ67" s="136">
        <v>50867.5450638252</v>
      </c>
      <c r="DK67" s="136">
        <v>25833.194823330239</v>
      </c>
      <c r="DL67" s="136">
        <v>0</v>
      </c>
      <c r="DM67" s="136">
        <v>0</v>
      </c>
      <c r="DN67" s="136">
        <v>223481.42445902081</v>
      </c>
      <c r="DO67" s="136">
        <v>6026.009534041691</v>
      </c>
      <c r="DP67" s="136"/>
      <c r="DQ67" s="136">
        <v>185212.37439218198</v>
      </c>
      <c r="DR67" s="136">
        <v>112106.05510209248</v>
      </c>
      <c r="DS67" s="136">
        <v>17202.164065588338</v>
      </c>
      <c r="DT67" s="136">
        <v>2687.566628306231</v>
      </c>
      <c r="DU67" s="136">
        <v>20824.655467095312</v>
      </c>
      <c r="DV67" s="136">
        <v>32391.93312909962</v>
      </c>
      <c r="DW67" s="136"/>
      <c r="DX67" s="136">
        <v>174545.50250540234</v>
      </c>
      <c r="DY67" s="136">
        <v>153503.40019306832</v>
      </c>
      <c r="DZ67" s="136">
        <v>28402.69218487859</v>
      </c>
      <c r="EA67" s="139">
        <v>126235.3949116023</v>
      </c>
      <c r="EB67" s="136"/>
      <c r="EC67" s="136">
        <v>126235.3949116023</v>
      </c>
      <c r="ED67" s="136"/>
      <c r="EE67" s="138">
        <v>59416.966921784137</v>
      </c>
      <c r="EF67" s="136">
        <v>4775.9874826467358</v>
      </c>
      <c r="EG67" s="136">
        <v>51923.461286734055</v>
      </c>
      <c r="EH67" s="136">
        <v>2717.5181524033451</v>
      </c>
      <c r="EI67" s="136">
        <v>14133.513620744701</v>
      </c>
      <c r="EJ67" s="136">
        <v>0</v>
      </c>
      <c r="EK67" s="136">
        <v>0</v>
      </c>
      <c r="EL67" s="140"/>
      <c r="EM67" s="134">
        <v>1413.9725663231479</v>
      </c>
      <c r="EN67" s="136">
        <v>387635.38</v>
      </c>
      <c r="EO67" s="140">
        <f t="shared" si="1"/>
        <v>53.96</v>
      </c>
      <c r="EP67" s="140">
        <f t="shared" si="2"/>
        <v>20.597035507844755</v>
      </c>
      <c r="EQ67" s="140">
        <f t="shared" si="3"/>
        <v>0</v>
      </c>
      <c r="ER67" s="140">
        <f t="shared" si="4"/>
        <v>7.4300825763831551</v>
      </c>
      <c r="ES67" s="140">
        <f t="shared" si="5"/>
        <v>1.7043517753922381</v>
      </c>
      <c r="ET67" s="140">
        <f t="shared" si="6"/>
        <v>0.35646573080099098</v>
      </c>
      <c r="EU67" s="140">
        <f t="shared" si="7"/>
        <v>0.96914120561519412</v>
      </c>
      <c r="EV67" s="140">
        <f t="shared" si="8"/>
        <v>5.5809165978530135</v>
      </c>
      <c r="EW67" s="140">
        <f t="shared" si="9"/>
        <v>5.5586374896779525</v>
      </c>
      <c r="EX67" s="140">
        <f t="shared" si="10"/>
        <v>3.0076796036333611</v>
      </c>
      <c r="EY67" s="140">
        <f t="shared" si="11"/>
        <v>7.1961519405450041</v>
      </c>
      <c r="EZ67" s="140">
        <f t="shared" si="12"/>
        <v>0.52355904211395532</v>
      </c>
      <c r="FA67" s="140">
        <f t="shared" si="13"/>
        <v>1.0359785301403799</v>
      </c>
      <c r="HD67" s="112">
        <v>2</v>
      </c>
    </row>
    <row r="68" spans="1:212" ht="12" customHeight="1" x14ac:dyDescent="0.25">
      <c r="A68" s="126">
        <v>64</v>
      </c>
      <c r="B68" s="62" t="s">
        <v>180</v>
      </c>
      <c r="C68" s="62" t="s">
        <v>180</v>
      </c>
      <c r="D68" s="127">
        <v>3103.7</v>
      </c>
      <c r="E68" s="141">
        <v>3103.7</v>
      </c>
      <c r="F68" s="141">
        <v>0</v>
      </c>
      <c r="G68" s="141">
        <v>798.9</v>
      </c>
      <c r="H68" s="127">
        <v>2</v>
      </c>
      <c r="I68" s="127">
        <v>0</v>
      </c>
      <c r="J68" s="127">
        <v>1</v>
      </c>
      <c r="K68" s="128">
        <v>3103.7</v>
      </c>
      <c r="L68" s="127"/>
      <c r="M68" s="126" t="s">
        <v>53</v>
      </c>
      <c r="N68" s="129">
        <v>3</v>
      </c>
      <c r="O68" s="129" t="s">
        <v>21</v>
      </c>
      <c r="P68" s="130">
        <v>53.96</v>
      </c>
      <c r="Q68" s="131">
        <v>45.06</v>
      </c>
      <c r="R68" s="130">
        <v>5.0999999999999996</v>
      </c>
      <c r="S68" s="130">
        <v>8.6300000000000008</v>
      </c>
      <c r="T68" s="130">
        <v>13.43</v>
      </c>
      <c r="U68" s="130">
        <v>6.91</v>
      </c>
      <c r="V68" s="130">
        <v>3.15</v>
      </c>
      <c r="W68" s="130">
        <v>1.81</v>
      </c>
      <c r="X68" s="130">
        <v>5.77</v>
      </c>
      <c r="Y68" s="130">
        <v>0.26</v>
      </c>
      <c r="Z68" s="132">
        <v>40</v>
      </c>
      <c r="AA68" s="132">
        <v>40</v>
      </c>
      <c r="AB68" s="132">
        <v>2604.04</v>
      </c>
      <c r="AC68" s="130">
        <v>195.98199600000001</v>
      </c>
      <c r="AD68" s="132">
        <v>42.3</v>
      </c>
      <c r="AE68" s="132">
        <v>2604.04</v>
      </c>
      <c r="AF68" s="130">
        <v>7.85</v>
      </c>
      <c r="AG68" s="133">
        <v>0</v>
      </c>
      <c r="AH68" s="130">
        <v>6.73</v>
      </c>
      <c r="AI68" s="130">
        <v>10.67</v>
      </c>
      <c r="AJ68" s="130">
        <v>14</v>
      </c>
      <c r="AK68" s="131">
        <v>839116.33200000005</v>
      </c>
      <c r="AL68" s="130">
        <v>94973.219999999987</v>
      </c>
      <c r="AM68" s="130">
        <v>160709.58600000001</v>
      </c>
      <c r="AN68" s="130">
        <v>250096.14600000001</v>
      </c>
      <c r="AO68" s="130">
        <v>128679.402</v>
      </c>
      <c r="AP68" s="130">
        <v>58659.929999999993</v>
      </c>
      <c r="AQ68" s="130">
        <v>33706.182000000001</v>
      </c>
      <c r="AR68" s="130">
        <v>107450.09399999998</v>
      </c>
      <c r="AS68" s="130">
        <v>4841.7719999999999</v>
      </c>
      <c r="AU68" s="134">
        <v>48.44</v>
      </c>
      <c r="AV68" s="192">
        <v>18.489999999999998</v>
      </c>
      <c r="AW68" s="193"/>
      <c r="AX68" s="134">
        <v>6.67</v>
      </c>
      <c r="AY68" s="134">
        <v>1.53</v>
      </c>
      <c r="AZ68" s="134">
        <v>0.32</v>
      </c>
      <c r="BA68" s="134">
        <v>0.87</v>
      </c>
      <c r="BB68" s="134">
        <v>5.01</v>
      </c>
      <c r="BC68" s="134">
        <v>4.99</v>
      </c>
      <c r="BD68" s="134">
        <v>2.7</v>
      </c>
      <c r="BE68" s="134">
        <v>6.46</v>
      </c>
      <c r="BF68" s="134">
        <v>0.47</v>
      </c>
      <c r="BG68" s="135">
        <v>0.93</v>
      </c>
      <c r="BH68" s="134">
        <v>54.88252</v>
      </c>
      <c r="BI68" s="192">
        <v>20.949169999999999</v>
      </c>
      <c r="BJ68" s="193">
        <v>0</v>
      </c>
      <c r="BK68" s="134">
        <v>7.5571100000000007</v>
      </c>
      <c r="BL68" s="134">
        <v>1.7334900000000002</v>
      </c>
      <c r="BM68" s="134">
        <v>0.36256000000000005</v>
      </c>
      <c r="BN68" s="134">
        <v>0.98571000000000009</v>
      </c>
      <c r="BO68" s="134">
        <v>5.6763300000000001</v>
      </c>
      <c r="BP68" s="134">
        <v>5.65367</v>
      </c>
      <c r="BQ68" s="134">
        <v>3.0591000000000004</v>
      </c>
      <c r="BR68" s="134">
        <v>7.3191800000000002</v>
      </c>
      <c r="BS68" s="134">
        <v>0.53250999999999993</v>
      </c>
      <c r="BT68" s="135">
        <v>1.05369</v>
      </c>
      <c r="BU68" s="136">
        <v>2004075.2292399998</v>
      </c>
      <c r="BV68" s="194">
        <v>764974.21528999985</v>
      </c>
      <c r="BW68" s="194">
        <v>0</v>
      </c>
      <c r="BX68" s="136">
        <v>275953.38107</v>
      </c>
      <c r="BY68" s="136">
        <v>63299.651129999998</v>
      </c>
      <c r="BZ68" s="136">
        <v>13239.14272</v>
      </c>
      <c r="CA68" s="136">
        <v>35993.919269999999</v>
      </c>
      <c r="CB68" s="136">
        <v>207275.32820999998</v>
      </c>
      <c r="CC68" s="136">
        <v>206447.88178999998</v>
      </c>
      <c r="CD68" s="136">
        <v>111705.26670000001</v>
      </c>
      <c r="CE68" s="136">
        <v>267265.19365999999</v>
      </c>
      <c r="CF68" s="136">
        <v>19444.990869999994</v>
      </c>
      <c r="CG68" s="136">
        <v>38476.258529999992</v>
      </c>
      <c r="CH68" s="112">
        <v>1</v>
      </c>
      <c r="CJ68" s="137">
        <v>709647.46</v>
      </c>
      <c r="CK68" s="134">
        <v>1872648.3199999996</v>
      </c>
      <c r="CL68" s="134">
        <v>1894664.8599999999</v>
      </c>
      <c r="CM68" s="134">
        <v>1310634.4670488355</v>
      </c>
      <c r="CN68" s="138">
        <v>80768.111869909757</v>
      </c>
      <c r="CO68" s="136">
        <v>0</v>
      </c>
      <c r="CP68" s="136">
        <v>0</v>
      </c>
      <c r="CQ68" s="136">
        <v>0</v>
      </c>
      <c r="CR68" s="136">
        <v>0</v>
      </c>
      <c r="CS68" s="136">
        <v>0</v>
      </c>
      <c r="CT68" s="136">
        <v>0</v>
      </c>
      <c r="CU68" s="136">
        <v>0</v>
      </c>
      <c r="CV68" s="136">
        <v>0</v>
      </c>
      <c r="CW68" s="136">
        <v>0</v>
      </c>
      <c r="CX68" s="136">
        <v>39330.071999999993</v>
      </c>
      <c r="CY68" s="136">
        <v>0</v>
      </c>
      <c r="CZ68" s="136">
        <v>0</v>
      </c>
      <c r="DA68" s="136">
        <v>0</v>
      </c>
      <c r="DB68" s="136">
        <v>0</v>
      </c>
      <c r="DC68" s="136">
        <v>41438.039869909764</v>
      </c>
      <c r="DD68" s="139">
        <v>393843.86913124938</v>
      </c>
      <c r="DE68" s="136">
        <v>0</v>
      </c>
      <c r="DF68" s="136">
        <v>25191.517538052023</v>
      </c>
      <c r="DG68" s="136">
        <v>0</v>
      </c>
      <c r="DH68" s="136">
        <v>31491.258825575533</v>
      </c>
      <c r="DI68" s="136">
        <v>4535.3370375250934</v>
      </c>
      <c r="DJ68" s="136">
        <v>55256.054744013127</v>
      </c>
      <c r="DK68" s="136">
        <v>28061.909132426877</v>
      </c>
      <c r="DL68" s="136">
        <v>0</v>
      </c>
      <c r="DM68" s="136">
        <v>0</v>
      </c>
      <c r="DN68" s="136">
        <v>242761.89874473709</v>
      </c>
      <c r="DO68" s="136">
        <v>6545.8931089196412</v>
      </c>
      <c r="DP68" s="136"/>
      <c r="DQ68" s="136">
        <v>201191.25241530704</v>
      </c>
      <c r="DR68" s="136">
        <v>121777.81157089614</v>
      </c>
      <c r="DS68" s="136">
        <v>18686.251088606517</v>
      </c>
      <c r="DT68" s="136">
        <v>2919.4318018598806</v>
      </c>
      <c r="DU68" s="136">
        <v>22621.266685294599</v>
      </c>
      <c r="DV68" s="136">
        <v>35186.491268649901</v>
      </c>
      <c r="DW68" s="136"/>
      <c r="DX68" s="136">
        <v>189604.11456181481</v>
      </c>
      <c r="DY68" s="136">
        <v>166746.64117990556</v>
      </c>
      <c r="DZ68" s="136">
        <v>30853.085445263783</v>
      </c>
      <c r="EA68" s="139">
        <v>137126.13579278317</v>
      </c>
      <c r="EB68" s="136"/>
      <c r="EC68" s="136">
        <v>137126.13579278317</v>
      </c>
      <c r="ED68" s="136"/>
      <c r="EE68" s="138">
        <v>64543.063221035089</v>
      </c>
      <c r="EF68" s="136">
        <v>5188.0275619104978</v>
      </c>
      <c r="EG68" s="136">
        <v>56403.068317106437</v>
      </c>
      <c r="EH68" s="136">
        <v>2951.9673420181516</v>
      </c>
      <c r="EI68" s="136">
        <v>15352.858121484438</v>
      </c>
      <c r="EJ68" s="136">
        <v>30605.335310082301</v>
      </c>
      <c r="EK68" s="136">
        <v>30605.335310082301</v>
      </c>
      <c r="EL68" s="140"/>
      <c r="EM68" s="134">
        <v>1535.9606097218098</v>
      </c>
      <c r="EN68" s="136">
        <v>691066.68</v>
      </c>
      <c r="EO68" s="140">
        <f t="shared" si="1"/>
        <v>53.96</v>
      </c>
      <c r="EP68" s="140">
        <f t="shared" si="2"/>
        <v>20.597035507844755</v>
      </c>
      <c r="EQ68" s="140">
        <f t="shared" si="3"/>
        <v>0</v>
      </c>
      <c r="ER68" s="140">
        <f t="shared" si="4"/>
        <v>7.4300825763831551</v>
      </c>
      <c r="ES68" s="140">
        <f t="shared" si="5"/>
        <v>1.7043517753922381</v>
      </c>
      <c r="ET68" s="140">
        <f t="shared" si="6"/>
        <v>0.35646573080099098</v>
      </c>
      <c r="EU68" s="140">
        <f t="shared" si="7"/>
        <v>0.96914120561519412</v>
      </c>
      <c r="EV68" s="140">
        <f t="shared" si="8"/>
        <v>5.5809165978530135</v>
      </c>
      <c r="EW68" s="140">
        <f t="shared" si="9"/>
        <v>5.5586374896779525</v>
      </c>
      <c r="EX68" s="140">
        <f t="shared" si="10"/>
        <v>3.0076796036333611</v>
      </c>
      <c r="EY68" s="140">
        <f t="shared" si="11"/>
        <v>7.1961519405450041</v>
      </c>
      <c r="EZ68" s="140">
        <f t="shared" si="12"/>
        <v>0.52355904211395532</v>
      </c>
      <c r="FA68" s="140">
        <f t="shared" si="13"/>
        <v>1.0359785301403799</v>
      </c>
      <c r="HD68" s="112">
        <v>2</v>
      </c>
    </row>
    <row r="69" spans="1:212" ht="12" customHeight="1" x14ac:dyDescent="0.25">
      <c r="A69" s="126">
        <v>65</v>
      </c>
      <c r="B69" s="62" t="s">
        <v>179</v>
      </c>
      <c r="C69" s="62" t="s">
        <v>179</v>
      </c>
      <c r="D69" s="127">
        <v>3039</v>
      </c>
      <c r="E69" s="141">
        <v>3039</v>
      </c>
      <c r="F69" s="141">
        <v>0</v>
      </c>
      <c r="G69" s="141">
        <v>338.66</v>
      </c>
      <c r="H69" s="127">
        <v>1</v>
      </c>
      <c r="I69" s="127">
        <v>0</v>
      </c>
      <c r="J69" s="127">
        <v>1</v>
      </c>
      <c r="K69" s="128">
        <v>3039</v>
      </c>
      <c r="L69" s="127"/>
      <c r="M69" s="126" t="s">
        <v>44</v>
      </c>
      <c r="N69" s="129">
        <v>3</v>
      </c>
      <c r="O69" s="129" t="s">
        <v>21</v>
      </c>
      <c r="P69" s="130">
        <v>53.96</v>
      </c>
      <c r="Q69" s="131">
        <v>45.06</v>
      </c>
      <c r="R69" s="130">
        <v>5.0999999999999996</v>
      </c>
      <c r="S69" s="130">
        <v>8.6300000000000008</v>
      </c>
      <c r="T69" s="130">
        <v>13.43</v>
      </c>
      <c r="U69" s="130">
        <v>6.91</v>
      </c>
      <c r="V69" s="130">
        <v>3.15</v>
      </c>
      <c r="W69" s="130">
        <v>1.81</v>
      </c>
      <c r="X69" s="130">
        <v>5.77</v>
      </c>
      <c r="Y69" s="130">
        <v>0.26</v>
      </c>
      <c r="Z69" s="132">
        <v>40</v>
      </c>
      <c r="AA69" s="132">
        <v>40</v>
      </c>
      <c r="AB69" s="132">
        <v>2604.04</v>
      </c>
      <c r="AC69" s="130">
        <v>195.98199600000001</v>
      </c>
      <c r="AD69" s="132">
        <v>42.3</v>
      </c>
      <c r="AE69" s="132">
        <v>2604.04</v>
      </c>
      <c r="AF69" s="130">
        <v>7.85</v>
      </c>
      <c r="AG69" s="133">
        <v>0</v>
      </c>
      <c r="AH69" s="130">
        <v>6.73</v>
      </c>
      <c r="AI69" s="130">
        <v>10.67</v>
      </c>
      <c r="AJ69" s="130">
        <v>14</v>
      </c>
      <c r="AK69" s="131">
        <v>821624.04</v>
      </c>
      <c r="AL69" s="130">
        <v>92993.4</v>
      </c>
      <c r="AM69" s="130">
        <v>157359.42000000001</v>
      </c>
      <c r="AN69" s="130">
        <v>244882.62</v>
      </c>
      <c r="AO69" s="130">
        <v>125996.94</v>
      </c>
      <c r="AP69" s="130">
        <v>57437.100000000006</v>
      </c>
      <c r="AQ69" s="130">
        <v>33003.54</v>
      </c>
      <c r="AR69" s="130">
        <v>105210.18</v>
      </c>
      <c r="AS69" s="130">
        <v>4740.84</v>
      </c>
      <c r="AU69" s="134">
        <v>48.44</v>
      </c>
      <c r="AV69" s="192">
        <v>18.489999999999998</v>
      </c>
      <c r="AW69" s="193"/>
      <c r="AX69" s="134">
        <v>6.67</v>
      </c>
      <c r="AY69" s="134">
        <v>1.53</v>
      </c>
      <c r="AZ69" s="134">
        <v>0.32</v>
      </c>
      <c r="BA69" s="134">
        <v>0.87</v>
      </c>
      <c r="BB69" s="134">
        <v>5.01</v>
      </c>
      <c r="BC69" s="134">
        <v>4.99</v>
      </c>
      <c r="BD69" s="134">
        <v>2.7</v>
      </c>
      <c r="BE69" s="134">
        <v>6.46</v>
      </c>
      <c r="BF69" s="134">
        <v>0.47</v>
      </c>
      <c r="BG69" s="135">
        <v>0.93</v>
      </c>
      <c r="BH69" s="134">
        <v>54.88252</v>
      </c>
      <c r="BI69" s="192">
        <v>20.949169999999999</v>
      </c>
      <c r="BJ69" s="193">
        <v>0</v>
      </c>
      <c r="BK69" s="134">
        <v>7.5571100000000007</v>
      </c>
      <c r="BL69" s="134">
        <v>1.7334900000000002</v>
      </c>
      <c r="BM69" s="134">
        <v>0.36256000000000005</v>
      </c>
      <c r="BN69" s="134">
        <v>0.98571000000000009</v>
      </c>
      <c r="BO69" s="134">
        <v>5.6763300000000001</v>
      </c>
      <c r="BP69" s="134">
        <v>5.65367</v>
      </c>
      <c r="BQ69" s="134">
        <v>3.0591000000000004</v>
      </c>
      <c r="BR69" s="134">
        <v>7.3191800000000002</v>
      </c>
      <c r="BS69" s="134">
        <v>0.53250999999999993</v>
      </c>
      <c r="BT69" s="135">
        <v>1.05369</v>
      </c>
      <c r="BU69" s="136">
        <v>1962298.1028</v>
      </c>
      <c r="BV69" s="194">
        <v>749027.49629999988</v>
      </c>
      <c r="BW69" s="194">
        <v>0</v>
      </c>
      <c r="BX69" s="136">
        <v>270200.83290000004</v>
      </c>
      <c r="BY69" s="136">
        <v>61980.1011</v>
      </c>
      <c r="BZ69" s="136">
        <v>12963.1584</v>
      </c>
      <c r="CA69" s="136">
        <v>35243.586900000002</v>
      </c>
      <c r="CB69" s="136">
        <v>202954.44869999998</v>
      </c>
      <c r="CC69" s="136">
        <v>202144.2513</v>
      </c>
      <c r="CD69" s="136">
        <v>109376.64900000002</v>
      </c>
      <c r="CE69" s="136">
        <v>261693.76020000002</v>
      </c>
      <c r="CF69" s="136">
        <v>19039.638899999994</v>
      </c>
      <c r="CG69" s="136">
        <v>37674.179099999994</v>
      </c>
      <c r="CH69" s="112">
        <v>1</v>
      </c>
      <c r="CJ69" s="137">
        <v>152688.53</v>
      </c>
      <c r="CK69" s="134">
        <v>1834274.6500000004</v>
      </c>
      <c r="CL69" s="134">
        <v>1853732.12</v>
      </c>
      <c r="CM69" s="134">
        <v>1433159.5006130592</v>
      </c>
      <c r="CN69" s="138">
        <v>40574.218888634787</v>
      </c>
      <c r="CO69" s="136">
        <v>0</v>
      </c>
      <c r="CP69" s="136">
        <v>0</v>
      </c>
      <c r="CQ69" s="136">
        <v>0</v>
      </c>
      <c r="CR69" s="136">
        <v>0</v>
      </c>
      <c r="CS69" s="136">
        <v>0</v>
      </c>
      <c r="CT69" s="136">
        <v>0</v>
      </c>
      <c r="CU69" s="136">
        <v>0</v>
      </c>
      <c r="CV69" s="136">
        <v>0</v>
      </c>
      <c r="CW69" s="136">
        <v>0</v>
      </c>
      <c r="CX69" s="136">
        <v>0</v>
      </c>
      <c r="CY69" s="136">
        <v>0</v>
      </c>
      <c r="CZ69" s="136">
        <v>0</v>
      </c>
      <c r="DA69" s="136">
        <v>0</v>
      </c>
      <c r="DB69" s="136">
        <v>0</v>
      </c>
      <c r="DC69" s="136">
        <v>40574.218888634787</v>
      </c>
      <c r="DD69" s="139">
        <v>537378.91272107745</v>
      </c>
      <c r="DE69" s="136">
        <v>0</v>
      </c>
      <c r="DF69" s="136">
        <v>24666.372973592839</v>
      </c>
      <c r="DG69" s="136">
        <v>0</v>
      </c>
      <c r="DH69" s="136">
        <v>30834.789306609546</v>
      </c>
      <c r="DI69" s="136">
        <v>4440.7930073907783</v>
      </c>
      <c r="DJ69" s="136">
        <v>54104.182223493211</v>
      </c>
      <c r="DK69" s="136">
        <v>27476.928135272505</v>
      </c>
      <c r="DL69" s="136">
        <v>0</v>
      </c>
      <c r="DM69" s="136">
        <v>0</v>
      </c>
      <c r="DN69" s="136">
        <v>389446.41022257222</v>
      </c>
      <c r="DO69" s="136">
        <v>6409.4368521464021</v>
      </c>
      <c r="DP69" s="136"/>
      <c r="DQ69" s="136">
        <v>196997.2020782028</v>
      </c>
      <c r="DR69" s="136">
        <v>119239.22072492617</v>
      </c>
      <c r="DS69" s="136">
        <v>18296.71587404556</v>
      </c>
      <c r="DT69" s="136">
        <v>2858.573072736468</v>
      </c>
      <c r="DU69" s="136">
        <v>22149.701793540058</v>
      </c>
      <c r="DV69" s="136">
        <v>34452.990612954556</v>
      </c>
      <c r="DW69" s="136"/>
      <c r="DX69" s="136">
        <v>185651.61070765706</v>
      </c>
      <c r="DY69" s="136">
        <v>163270.62620283305</v>
      </c>
      <c r="DZ69" s="136">
        <v>30209.919344059235</v>
      </c>
      <c r="EA69" s="139">
        <v>134267.59244587689</v>
      </c>
      <c r="EB69" s="136"/>
      <c r="EC69" s="136">
        <v>134267.59244587689</v>
      </c>
      <c r="ED69" s="136"/>
      <c r="EE69" s="138">
        <v>63197.592914497414</v>
      </c>
      <c r="EF69" s="136">
        <v>5079.8774883674332</v>
      </c>
      <c r="EG69" s="136">
        <v>55227.285051933643</v>
      </c>
      <c r="EH69" s="136">
        <v>2890.4303741963345</v>
      </c>
      <c r="EI69" s="136">
        <v>15032.811106482974</v>
      </c>
      <c r="EJ69" s="136">
        <v>66579.014203737504</v>
      </c>
      <c r="EK69" s="136">
        <v>66579.014203737504</v>
      </c>
      <c r="EL69" s="140"/>
      <c r="EM69" s="134">
        <v>1503.9418413327899</v>
      </c>
      <c r="EN69" s="136">
        <v>135640.47999999998</v>
      </c>
      <c r="EO69" s="140">
        <f t="shared" si="1"/>
        <v>53.96</v>
      </c>
      <c r="EP69" s="140">
        <f t="shared" si="2"/>
        <v>20.597035507844755</v>
      </c>
      <c r="EQ69" s="140">
        <f t="shared" si="3"/>
        <v>0</v>
      </c>
      <c r="ER69" s="140">
        <f t="shared" si="4"/>
        <v>7.4300825763831551</v>
      </c>
      <c r="ES69" s="140">
        <f t="shared" si="5"/>
        <v>1.7043517753922381</v>
      </c>
      <c r="ET69" s="140">
        <f t="shared" si="6"/>
        <v>0.35646573080099098</v>
      </c>
      <c r="EU69" s="140">
        <f t="shared" si="7"/>
        <v>0.96914120561519412</v>
      </c>
      <c r="EV69" s="140">
        <f t="shared" si="8"/>
        <v>5.5809165978530135</v>
      </c>
      <c r="EW69" s="140">
        <f t="shared" si="9"/>
        <v>5.5586374896779525</v>
      </c>
      <c r="EX69" s="140">
        <f t="shared" si="10"/>
        <v>3.0076796036333611</v>
      </c>
      <c r="EY69" s="140">
        <f t="shared" si="11"/>
        <v>7.1961519405450041</v>
      </c>
      <c r="EZ69" s="140">
        <f t="shared" si="12"/>
        <v>0.52355904211395532</v>
      </c>
      <c r="FA69" s="140">
        <f t="shared" si="13"/>
        <v>1.0359785301403799</v>
      </c>
      <c r="HD69" s="112">
        <v>2</v>
      </c>
    </row>
    <row r="70" spans="1:212" ht="12" customHeight="1" x14ac:dyDescent="0.25">
      <c r="A70" s="126">
        <v>66</v>
      </c>
      <c r="B70" s="62" t="s">
        <v>178</v>
      </c>
      <c r="C70" s="62" t="s">
        <v>178</v>
      </c>
      <c r="D70" s="127">
        <v>3007.4</v>
      </c>
      <c r="E70" s="141">
        <v>3007.4</v>
      </c>
      <c r="F70" s="141">
        <v>0</v>
      </c>
      <c r="G70" s="141">
        <v>335.14</v>
      </c>
      <c r="H70" s="127">
        <v>1</v>
      </c>
      <c r="I70" s="127">
        <v>0</v>
      </c>
      <c r="J70" s="127">
        <v>1</v>
      </c>
      <c r="K70" s="128">
        <v>3007.4</v>
      </c>
      <c r="L70" s="127"/>
      <c r="M70" s="126" t="s">
        <v>44</v>
      </c>
      <c r="N70" s="129">
        <v>3</v>
      </c>
      <c r="O70" s="129" t="s">
        <v>21</v>
      </c>
      <c r="P70" s="130">
        <v>53.96</v>
      </c>
      <c r="Q70" s="131">
        <v>45.06</v>
      </c>
      <c r="R70" s="130">
        <v>5.0999999999999996</v>
      </c>
      <c r="S70" s="130">
        <v>8.6300000000000008</v>
      </c>
      <c r="T70" s="130">
        <v>13.43</v>
      </c>
      <c r="U70" s="130">
        <v>6.91</v>
      </c>
      <c r="V70" s="130">
        <v>3.15</v>
      </c>
      <c r="W70" s="130">
        <v>1.81</v>
      </c>
      <c r="X70" s="130">
        <v>5.77</v>
      </c>
      <c r="Y70" s="130">
        <v>0.26</v>
      </c>
      <c r="Z70" s="132">
        <v>40</v>
      </c>
      <c r="AA70" s="132">
        <v>40</v>
      </c>
      <c r="AB70" s="132">
        <v>2604.04</v>
      </c>
      <c r="AC70" s="130">
        <v>195.98199600000001</v>
      </c>
      <c r="AD70" s="132">
        <v>42.3</v>
      </c>
      <c r="AE70" s="132">
        <v>2604.04</v>
      </c>
      <c r="AF70" s="130">
        <v>7.85</v>
      </c>
      <c r="AG70" s="133">
        <v>0</v>
      </c>
      <c r="AH70" s="130">
        <v>6.73</v>
      </c>
      <c r="AI70" s="130">
        <v>10.67</v>
      </c>
      <c r="AJ70" s="130">
        <v>14</v>
      </c>
      <c r="AK70" s="131">
        <v>813080.66400000011</v>
      </c>
      <c r="AL70" s="130">
        <v>92026.44</v>
      </c>
      <c r="AM70" s="130">
        <v>155723.17200000002</v>
      </c>
      <c r="AN70" s="130">
        <v>242336.29199999999</v>
      </c>
      <c r="AO70" s="130">
        <v>124686.804</v>
      </c>
      <c r="AP70" s="130">
        <v>56839.86</v>
      </c>
      <c r="AQ70" s="130">
        <v>32660.364000000001</v>
      </c>
      <c r="AR70" s="130">
        <v>104116.18799999999</v>
      </c>
      <c r="AS70" s="130">
        <v>4691.5440000000008</v>
      </c>
      <c r="AU70" s="134">
        <v>48.44</v>
      </c>
      <c r="AV70" s="192">
        <v>18.489999999999998</v>
      </c>
      <c r="AW70" s="193"/>
      <c r="AX70" s="134">
        <v>6.67</v>
      </c>
      <c r="AY70" s="134">
        <v>1.53</v>
      </c>
      <c r="AZ70" s="134">
        <v>0.32</v>
      </c>
      <c r="BA70" s="134">
        <v>0.87</v>
      </c>
      <c r="BB70" s="134">
        <v>5.01</v>
      </c>
      <c r="BC70" s="134">
        <v>4.99</v>
      </c>
      <c r="BD70" s="134">
        <v>2.7</v>
      </c>
      <c r="BE70" s="134">
        <v>6.46</v>
      </c>
      <c r="BF70" s="134">
        <v>0.47</v>
      </c>
      <c r="BG70" s="135">
        <v>0.93</v>
      </c>
      <c r="BH70" s="134">
        <v>54.88252</v>
      </c>
      <c r="BI70" s="192">
        <v>20.949169999999999</v>
      </c>
      <c r="BJ70" s="193">
        <v>0</v>
      </c>
      <c r="BK70" s="134">
        <v>7.5571100000000007</v>
      </c>
      <c r="BL70" s="134">
        <v>1.7334900000000002</v>
      </c>
      <c r="BM70" s="134">
        <v>0.36256000000000005</v>
      </c>
      <c r="BN70" s="134">
        <v>0.98571000000000009</v>
      </c>
      <c r="BO70" s="134">
        <v>5.6763300000000001</v>
      </c>
      <c r="BP70" s="134">
        <v>5.65367</v>
      </c>
      <c r="BQ70" s="134">
        <v>3.0591000000000004</v>
      </c>
      <c r="BR70" s="134">
        <v>7.3191800000000002</v>
      </c>
      <c r="BS70" s="134">
        <v>0.53250999999999993</v>
      </c>
      <c r="BT70" s="135">
        <v>1.05369</v>
      </c>
      <c r="BU70" s="136">
        <v>1941893.8184800001</v>
      </c>
      <c r="BV70" s="194">
        <v>741238.99057999998</v>
      </c>
      <c r="BW70" s="194">
        <v>0</v>
      </c>
      <c r="BX70" s="136">
        <v>267391.24214000005</v>
      </c>
      <c r="BY70" s="136">
        <v>61335.622260000004</v>
      </c>
      <c r="BZ70" s="136">
        <v>12828.365440000001</v>
      </c>
      <c r="CA70" s="136">
        <v>34877.118540000003</v>
      </c>
      <c r="CB70" s="136">
        <v>200844.09641999999</v>
      </c>
      <c r="CC70" s="136">
        <v>200042.32358</v>
      </c>
      <c r="CD70" s="136">
        <v>108239.33340000002</v>
      </c>
      <c r="CE70" s="136">
        <v>258972.62732000003</v>
      </c>
      <c r="CF70" s="136">
        <v>18841.661739999996</v>
      </c>
      <c r="CG70" s="136">
        <v>37282.437059999997</v>
      </c>
      <c r="CH70" s="112">
        <v>1</v>
      </c>
      <c r="CJ70" s="137">
        <v>178956.15000000002</v>
      </c>
      <c r="CK70" s="134">
        <v>1812976.04</v>
      </c>
      <c r="CL70" s="134">
        <v>1803264.9100000001</v>
      </c>
      <c r="CM70" s="134">
        <v>1352370.567564131</v>
      </c>
      <c r="CN70" s="138">
        <v>40152.321778769416</v>
      </c>
      <c r="CO70" s="136">
        <v>0</v>
      </c>
      <c r="CP70" s="136">
        <v>0</v>
      </c>
      <c r="CQ70" s="136">
        <v>0</v>
      </c>
      <c r="CR70" s="136">
        <v>0</v>
      </c>
      <c r="CS70" s="136">
        <v>0</v>
      </c>
      <c r="CT70" s="136">
        <v>0</v>
      </c>
      <c r="CU70" s="136">
        <v>0</v>
      </c>
      <c r="CV70" s="136">
        <v>0</v>
      </c>
      <c r="CW70" s="136">
        <v>0</v>
      </c>
      <c r="CX70" s="136">
        <v>0</v>
      </c>
      <c r="CY70" s="136">
        <v>0</v>
      </c>
      <c r="CZ70" s="136">
        <v>0</v>
      </c>
      <c r="DA70" s="136">
        <v>0</v>
      </c>
      <c r="DB70" s="136">
        <v>0</v>
      </c>
      <c r="DC70" s="136">
        <v>40152.321778769416</v>
      </c>
      <c r="DD70" s="139">
        <v>531791.16226303682</v>
      </c>
      <c r="DE70" s="136">
        <v>0</v>
      </c>
      <c r="DF70" s="136">
        <v>24409.888147674603</v>
      </c>
      <c r="DG70" s="136">
        <v>0</v>
      </c>
      <c r="DH70" s="136">
        <v>30514.164317439143</v>
      </c>
      <c r="DI70" s="136">
        <v>4394.616943213895</v>
      </c>
      <c r="DJ70" s="136">
        <v>53541.598426763238</v>
      </c>
      <c r="DK70" s="136">
        <v>27191.218714714887</v>
      </c>
      <c r="DL70" s="136">
        <v>0</v>
      </c>
      <c r="DM70" s="136">
        <v>0</v>
      </c>
      <c r="DN70" s="136">
        <v>385396.88519360445</v>
      </c>
      <c r="DO70" s="136">
        <v>6342.7905196265519</v>
      </c>
      <c r="DP70" s="136"/>
      <c r="DQ70" s="136">
        <v>194948.79418558313</v>
      </c>
      <c r="DR70" s="136">
        <v>117999.35255286048</v>
      </c>
      <c r="DS70" s="136">
        <v>18106.463744522742</v>
      </c>
      <c r="DT70" s="136">
        <v>2828.8491803052498</v>
      </c>
      <c r="DU70" s="136">
        <v>21919.385710395647</v>
      </c>
      <c r="DV70" s="136">
        <v>34094.742997499023</v>
      </c>
      <c r="DW70" s="136"/>
      <c r="DX70" s="136">
        <v>183721.1760586403</v>
      </c>
      <c r="DY70" s="136">
        <v>161572.91255097077</v>
      </c>
      <c r="DZ70" s="136">
        <v>29895.791851044341</v>
      </c>
      <c r="EA70" s="139">
        <v>132871.45690086545</v>
      </c>
      <c r="EB70" s="136"/>
      <c r="EC70" s="136">
        <v>132871.45690086545</v>
      </c>
      <c r="ED70" s="136"/>
      <c r="EE70" s="138">
        <v>62540.454403112708</v>
      </c>
      <c r="EF70" s="136">
        <v>5027.0561232366636</v>
      </c>
      <c r="EG70" s="136">
        <v>54653.023055342303</v>
      </c>
      <c r="EH70" s="136">
        <v>2860.3752245337469</v>
      </c>
      <c r="EI70" s="136">
        <v>14876.497572108225</v>
      </c>
      <c r="EJ70" s="136">
        <v>0</v>
      </c>
      <c r="EK70" s="136">
        <v>0</v>
      </c>
      <c r="EL70" s="140"/>
      <c r="EM70" s="134">
        <v>1488.3036175137322</v>
      </c>
      <c r="EN70" s="136">
        <v>189311.37999999998</v>
      </c>
      <c r="EO70" s="140">
        <f t="shared" ref="EO70:EO133" si="14">P70</f>
        <v>53.96</v>
      </c>
      <c r="EP70" s="140">
        <f t="shared" ref="EP70:EP133" si="15">$EO70*BI70/$BH70</f>
        <v>20.597035507844755</v>
      </c>
      <c r="EQ70" s="140">
        <f t="shared" ref="EQ70:EQ133" si="16">$EO70*BJ70/$BH70</f>
        <v>0</v>
      </c>
      <c r="ER70" s="140">
        <f t="shared" ref="ER70:ER133" si="17">$EO70*BK70/$BH70</f>
        <v>7.4300825763831551</v>
      </c>
      <c r="ES70" s="140">
        <f t="shared" ref="ES70:ES133" si="18">$EO70*BL70/$BH70</f>
        <v>1.7043517753922381</v>
      </c>
      <c r="ET70" s="140">
        <f t="shared" ref="ET70:ET133" si="19">$EO70*BM70/$BH70</f>
        <v>0.35646573080099098</v>
      </c>
      <c r="EU70" s="140">
        <f t="shared" ref="EU70:EU133" si="20">$EO70*BN70/$BH70</f>
        <v>0.96914120561519412</v>
      </c>
      <c r="EV70" s="140">
        <f t="shared" ref="EV70:EV133" si="21">$EO70*BO70/$BH70</f>
        <v>5.5809165978530135</v>
      </c>
      <c r="EW70" s="140">
        <f t="shared" ref="EW70:EW133" si="22">$EO70*BP70/$BH70</f>
        <v>5.5586374896779525</v>
      </c>
      <c r="EX70" s="140">
        <f t="shared" ref="EX70:EX133" si="23">$EO70*BQ70/$BH70</f>
        <v>3.0076796036333611</v>
      </c>
      <c r="EY70" s="140">
        <f t="shared" ref="EY70:EY133" si="24">$EO70*BR70/$BH70</f>
        <v>7.1961519405450041</v>
      </c>
      <c r="EZ70" s="140">
        <f t="shared" ref="EZ70:EZ133" si="25">$EO70*BS70/$BH70</f>
        <v>0.52355904211395532</v>
      </c>
      <c r="FA70" s="140">
        <f t="shared" ref="FA70:FA133" si="26">$EO70*BT70/$BH70</f>
        <v>1.0359785301403799</v>
      </c>
      <c r="HD70" s="112">
        <v>2</v>
      </c>
    </row>
    <row r="71" spans="1:212" ht="12" customHeight="1" x14ac:dyDescent="0.25">
      <c r="A71" s="126">
        <v>67</v>
      </c>
      <c r="B71" s="62" t="s">
        <v>177</v>
      </c>
      <c r="C71" s="62" t="s">
        <v>177</v>
      </c>
      <c r="D71" s="127">
        <v>6944.01</v>
      </c>
      <c r="E71" s="141">
        <v>6944.01</v>
      </c>
      <c r="F71" s="141">
        <v>0</v>
      </c>
      <c r="G71" s="141">
        <v>706.4</v>
      </c>
      <c r="H71" s="127">
        <v>0</v>
      </c>
      <c r="I71" s="127">
        <v>0</v>
      </c>
      <c r="J71" s="127">
        <v>1</v>
      </c>
      <c r="K71" s="128">
        <v>6944.01</v>
      </c>
      <c r="L71" s="127"/>
      <c r="M71" s="126" t="s">
        <v>53</v>
      </c>
      <c r="N71" s="129">
        <v>7</v>
      </c>
      <c r="O71" s="129" t="s">
        <v>21</v>
      </c>
      <c r="P71" s="130">
        <v>37.01</v>
      </c>
      <c r="Q71" s="131">
        <v>31</v>
      </c>
      <c r="R71" s="130">
        <v>5.0999999999999996</v>
      </c>
      <c r="S71" s="130">
        <v>6.59</v>
      </c>
      <c r="T71" s="130">
        <v>8.98</v>
      </c>
      <c r="U71" s="130">
        <v>6.92</v>
      </c>
      <c r="V71" s="130">
        <v>3.15</v>
      </c>
      <c r="W71" s="130">
        <v>0</v>
      </c>
      <c r="X71" s="130">
        <v>0</v>
      </c>
      <c r="Y71" s="130">
        <v>0.26</v>
      </c>
      <c r="Z71" s="132">
        <v>40</v>
      </c>
      <c r="AA71" s="132">
        <v>40</v>
      </c>
      <c r="AB71" s="132">
        <v>2604.04</v>
      </c>
      <c r="AC71" s="130">
        <v>195.98199600000001</v>
      </c>
      <c r="AD71" s="132">
        <v>42.3</v>
      </c>
      <c r="AE71" s="132">
        <v>2604.04</v>
      </c>
      <c r="AF71" s="130">
        <v>7.85</v>
      </c>
      <c r="AG71" s="133">
        <v>0</v>
      </c>
      <c r="AH71" s="130">
        <v>6.73</v>
      </c>
      <c r="AI71" s="130">
        <v>10.67</v>
      </c>
      <c r="AJ71" s="130">
        <v>14</v>
      </c>
      <c r="AK71" s="131">
        <v>1291585.8599999999</v>
      </c>
      <c r="AL71" s="130">
        <v>212486.70600000001</v>
      </c>
      <c r="AM71" s="130">
        <v>274566.15539999999</v>
      </c>
      <c r="AN71" s="130">
        <v>374143.25880000001</v>
      </c>
      <c r="AO71" s="130">
        <v>288315.29519999999</v>
      </c>
      <c r="AP71" s="130">
        <v>131241.78899999999</v>
      </c>
      <c r="AQ71" s="130">
        <v>0</v>
      </c>
      <c r="AR71" s="130">
        <v>0</v>
      </c>
      <c r="AS71" s="130">
        <v>10832.6556</v>
      </c>
      <c r="AU71" s="134">
        <v>33.17</v>
      </c>
      <c r="AV71" s="192">
        <v>13.89</v>
      </c>
      <c r="AW71" s="193"/>
      <c r="AX71" s="134">
        <v>5.9</v>
      </c>
      <c r="AY71" s="134">
        <v>1.53</v>
      </c>
      <c r="AZ71" s="134">
        <v>0.32</v>
      </c>
      <c r="BA71" s="134">
        <v>0.6</v>
      </c>
      <c r="BB71" s="134">
        <v>5.01</v>
      </c>
      <c r="BC71" s="134">
        <v>4.99</v>
      </c>
      <c r="BD71" s="134">
        <v>0</v>
      </c>
      <c r="BE71" s="134">
        <v>0</v>
      </c>
      <c r="BF71" s="134">
        <v>0</v>
      </c>
      <c r="BG71" s="135">
        <v>0.93</v>
      </c>
      <c r="BH71" s="134">
        <v>37.581610000000005</v>
      </c>
      <c r="BI71" s="192">
        <v>15.737370000000004</v>
      </c>
      <c r="BJ71" s="193">
        <v>0</v>
      </c>
      <c r="BK71" s="134">
        <v>6.6847000000000012</v>
      </c>
      <c r="BL71" s="134">
        <v>1.7334900000000002</v>
      </c>
      <c r="BM71" s="134">
        <v>0.36256000000000005</v>
      </c>
      <c r="BN71" s="134">
        <v>0.67980000000000007</v>
      </c>
      <c r="BO71" s="134">
        <v>5.6763300000000001</v>
      </c>
      <c r="BP71" s="134">
        <v>5.65367</v>
      </c>
      <c r="BQ71" s="134">
        <v>0</v>
      </c>
      <c r="BR71" s="134">
        <v>0</v>
      </c>
      <c r="BS71" s="134">
        <v>0</v>
      </c>
      <c r="BT71" s="135">
        <v>1.0536900000000002</v>
      </c>
      <c r="BU71" s="136">
        <v>3070336.3799610003</v>
      </c>
      <c r="BV71" s="194">
        <v>1285709.1443370003</v>
      </c>
      <c r="BW71" s="194">
        <v>0</v>
      </c>
      <c r="BX71" s="136">
        <v>546125.55447000009</v>
      </c>
      <c r="BY71" s="136">
        <v>141622.38954900001</v>
      </c>
      <c r="BZ71" s="136">
        <v>29620.369056</v>
      </c>
      <c r="CA71" s="136">
        <v>55538.191980000011</v>
      </c>
      <c r="CB71" s="136">
        <v>463743.90303300001</v>
      </c>
      <c r="CC71" s="136">
        <v>461892.62996700004</v>
      </c>
      <c r="CD71" s="136">
        <v>0</v>
      </c>
      <c r="CE71" s="136">
        <v>0</v>
      </c>
      <c r="CF71" s="136">
        <v>0</v>
      </c>
      <c r="CG71" s="136">
        <v>86084.197569000025</v>
      </c>
      <c r="CH71" s="112">
        <v>1</v>
      </c>
      <c r="CJ71" s="137">
        <v>712482.58000000007</v>
      </c>
      <c r="CK71" s="134">
        <v>2875358.56</v>
      </c>
      <c r="CL71" s="134">
        <v>2766795.87</v>
      </c>
      <c r="CM71" s="134">
        <v>2705704.6187102124</v>
      </c>
      <c r="CN71" s="138">
        <v>92710.688287222394</v>
      </c>
      <c r="CO71" s="136">
        <v>0</v>
      </c>
      <c r="CP71" s="136">
        <v>0</v>
      </c>
      <c r="CQ71" s="136">
        <v>0</v>
      </c>
      <c r="CR71" s="136">
        <v>0</v>
      </c>
      <c r="CS71" s="136">
        <v>0</v>
      </c>
      <c r="CT71" s="136">
        <v>0</v>
      </c>
      <c r="CU71" s="136">
        <v>0</v>
      </c>
      <c r="CV71" s="136">
        <v>0</v>
      </c>
      <c r="CW71" s="136">
        <v>0</v>
      </c>
      <c r="CX71" s="136">
        <v>0</v>
      </c>
      <c r="CY71" s="136">
        <v>0</v>
      </c>
      <c r="CZ71" s="136">
        <v>0</v>
      </c>
      <c r="DA71" s="136">
        <v>0</v>
      </c>
      <c r="DB71" s="136">
        <v>0</v>
      </c>
      <c r="DC71" s="136">
        <v>92710.688287222394</v>
      </c>
      <c r="DD71" s="139">
        <v>883566.9989303085</v>
      </c>
      <c r="DE71" s="136">
        <v>0</v>
      </c>
      <c r="DF71" s="136">
        <v>58768.978507368774</v>
      </c>
      <c r="DG71" s="136">
        <v>0</v>
      </c>
      <c r="DH71" s="136">
        <v>70456.428197759058</v>
      </c>
      <c r="DI71" s="136">
        <v>10147.05858876329</v>
      </c>
      <c r="DJ71" s="136">
        <v>123626.18703578778</v>
      </c>
      <c r="DK71" s="136">
        <v>62783.831438174937</v>
      </c>
      <c r="DL71" s="136">
        <v>0</v>
      </c>
      <c r="DM71" s="136">
        <v>0</v>
      </c>
      <c r="DN71" s="136">
        <v>543139.17340672156</v>
      </c>
      <c r="DO71" s="136">
        <v>14645.341755733181</v>
      </c>
      <c r="DP71" s="136"/>
      <c r="DQ71" s="136">
        <v>450131.80033006298</v>
      </c>
      <c r="DR71" s="136">
        <v>272457.49954132765</v>
      </c>
      <c r="DS71" s="136">
        <v>41807.363605308026</v>
      </c>
      <c r="DT71" s="136">
        <v>6531.7407051045602</v>
      </c>
      <c r="DU71" s="136">
        <v>50611.30330745643</v>
      </c>
      <c r="DV71" s="136">
        <v>78723.893170866271</v>
      </c>
      <c r="DW71" s="136"/>
      <c r="DX71" s="136">
        <v>424207.51604806772</v>
      </c>
      <c r="DY71" s="136">
        <v>373067.73973633919</v>
      </c>
      <c r="DZ71" s="136">
        <v>0</v>
      </c>
      <c r="EA71" s="139">
        <v>0</v>
      </c>
      <c r="EB71" s="136"/>
      <c r="EC71" s="136">
        <v>0</v>
      </c>
      <c r="ED71" s="113"/>
      <c r="EE71" s="138">
        <v>144404.3162797628</v>
      </c>
      <c r="EF71" s="136">
        <v>11607.344546889879</v>
      </c>
      <c r="EG71" s="136">
        <v>126192.43819462907</v>
      </c>
      <c r="EH71" s="136">
        <v>6604.5335382438589</v>
      </c>
      <c r="EI71" s="136">
        <v>34349.453982075953</v>
      </c>
      <c r="EJ71" s="136">
        <v>303266.10511637223</v>
      </c>
      <c r="EK71" s="136">
        <v>303266.10511637223</v>
      </c>
      <c r="EL71" s="140"/>
      <c r="EM71" s="134">
        <v>0</v>
      </c>
      <c r="EN71" s="136">
        <v>825651.59000000008</v>
      </c>
      <c r="EO71" s="140">
        <f t="shared" si="14"/>
        <v>37.01</v>
      </c>
      <c r="EP71" s="140">
        <f t="shared" si="15"/>
        <v>15.498007235453723</v>
      </c>
      <c r="EQ71" s="140">
        <f t="shared" si="16"/>
        <v>0</v>
      </c>
      <c r="ER71" s="140">
        <f t="shared" si="17"/>
        <v>6.5830268314742231</v>
      </c>
      <c r="ES71" s="140">
        <f t="shared" si="18"/>
        <v>1.7071239071450104</v>
      </c>
      <c r="ET71" s="140">
        <f t="shared" si="19"/>
        <v>0.35704552306300869</v>
      </c>
      <c r="EU71" s="140">
        <f t="shared" si="20"/>
        <v>0.66946035574314133</v>
      </c>
      <c r="EV71" s="140">
        <f t="shared" si="21"/>
        <v>5.5899939704552297</v>
      </c>
      <c r="EW71" s="140">
        <f t="shared" si="22"/>
        <v>5.5676786252637909</v>
      </c>
      <c r="EX71" s="140">
        <f t="shared" si="23"/>
        <v>0</v>
      </c>
      <c r="EY71" s="140">
        <f t="shared" si="24"/>
        <v>0</v>
      </c>
      <c r="EZ71" s="140">
        <f t="shared" si="25"/>
        <v>0</v>
      </c>
      <c r="FA71" s="140">
        <f t="shared" si="26"/>
        <v>1.0376635514018693</v>
      </c>
      <c r="HD71" s="112">
        <v>2</v>
      </c>
    </row>
    <row r="72" spans="1:212" ht="12" customHeight="1" x14ac:dyDescent="0.25">
      <c r="A72" s="126">
        <v>68</v>
      </c>
      <c r="B72" s="62" t="s">
        <v>176</v>
      </c>
      <c r="C72" s="62" t="s">
        <v>176</v>
      </c>
      <c r="D72" s="127">
        <v>6622.8</v>
      </c>
      <c r="E72" s="141">
        <v>5469.6</v>
      </c>
      <c r="F72" s="141">
        <v>1153.2</v>
      </c>
      <c r="G72" s="141">
        <v>1385.2</v>
      </c>
      <c r="H72" s="127">
        <v>1</v>
      </c>
      <c r="I72" s="127">
        <v>1</v>
      </c>
      <c r="J72" s="127">
        <v>1</v>
      </c>
      <c r="K72" s="128">
        <v>6622.8</v>
      </c>
      <c r="L72" s="127"/>
      <c r="M72" s="126" t="s">
        <v>53</v>
      </c>
      <c r="N72" s="129">
        <v>1</v>
      </c>
      <c r="O72" s="129" t="s">
        <v>8</v>
      </c>
      <c r="P72" s="130">
        <v>53.46</v>
      </c>
      <c r="Q72" s="142">
        <v>36.54</v>
      </c>
      <c r="R72" s="130">
        <v>4.03</v>
      </c>
      <c r="S72" s="130">
        <v>7</v>
      </c>
      <c r="T72" s="130">
        <v>11</v>
      </c>
      <c r="U72" s="130">
        <v>5.4</v>
      </c>
      <c r="V72" s="130">
        <v>2.67</v>
      </c>
      <c r="W72" s="130">
        <v>1.54</v>
      </c>
      <c r="X72" s="130">
        <v>4.9000000000000004</v>
      </c>
      <c r="Y72" s="130">
        <v>0</v>
      </c>
      <c r="Z72" s="132">
        <v>40</v>
      </c>
      <c r="AA72" s="132">
        <v>40</v>
      </c>
      <c r="AB72" s="132">
        <v>2604.04</v>
      </c>
      <c r="AC72" s="130">
        <v>195.98199600000001</v>
      </c>
      <c r="AD72" s="132">
        <v>42.3</v>
      </c>
      <c r="AE72" s="132">
        <v>2604.04</v>
      </c>
      <c r="AF72" s="130">
        <v>0</v>
      </c>
      <c r="AG72" s="133">
        <v>0</v>
      </c>
      <c r="AH72" s="130">
        <v>5.05</v>
      </c>
      <c r="AI72" s="130">
        <v>10.67</v>
      </c>
      <c r="AJ72" s="130">
        <v>14</v>
      </c>
      <c r="AK72" s="131">
        <v>1451982.672</v>
      </c>
      <c r="AL72" s="130">
        <v>160139.304</v>
      </c>
      <c r="AM72" s="130">
        <v>278157.59999999998</v>
      </c>
      <c r="AN72" s="130">
        <v>437104.80000000005</v>
      </c>
      <c r="AO72" s="130">
        <v>214578.72000000003</v>
      </c>
      <c r="AP72" s="130">
        <v>106097.25599999999</v>
      </c>
      <c r="AQ72" s="130">
        <v>61194.672000000006</v>
      </c>
      <c r="AR72" s="130">
        <v>194710.32000000004</v>
      </c>
      <c r="AS72" s="130">
        <v>0</v>
      </c>
      <c r="AU72" s="134">
        <v>48.16</v>
      </c>
      <c r="AV72" s="192">
        <v>18.649999999999999</v>
      </c>
      <c r="AW72" s="193"/>
      <c r="AX72" s="134">
        <v>7.16</v>
      </c>
      <c r="AY72" s="134">
        <v>1.53</v>
      </c>
      <c r="AZ72" s="134">
        <v>0.32</v>
      </c>
      <c r="BA72" s="134">
        <v>0.87</v>
      </c>
      <c r="BB72" s="134">
        <v>5.01</v>
      </c>
      <c r="BC72" s="134">
        <v>4.99</v>
      </c>
      <c r="BD72" s="134">
        <v>2.7</v>
      </c>
      <c r="BE72" s="134">
        <v>6.46</v>
      </c>
      <c r="BF72" s="134">
        <v>0.47</v>
      </c>
      <c r="BG72" s="135">
        <v>0</v>
      </c>
      <c r="BH72" s="134">
        <v>54.565279999999994</v>
      </c>
      <c r="BI72" s="192">
        <v>21.130449999999996</v>
      </c>
      <c r="BJ72" s="193">
        <v>0</v>
      </c>
      <c r="BK72" s="134">
        <v>8.1122800000000002</v>
      </c>
      <c r="BL72" s="134">
        <v>1.7334900000000002</v>
      </c>
      <c r="BM72" s="134">
        <v>0.36255999999999999</v>
      </c>
      <c r="BN72" s="134">
        <v>0.98570999999999998</v>
      </c>
      <c r="BO72" s="134">
        <v>5.6763299999999992</v>
      </c>
      <c r="BP72" s="134">
        <v>5.6536700000000009</v>
      </c>
      <c r="BQ72" s="134">
        <v>3.0591000000000004</v>
      </c>
      <c r="BR72" s="134">
        <v>7.3191800000000002</v>
      </c>
      <c r="BS72" s="134">
        <v>0.53250999999999993</v>
      </c>
      <c r="BT72" s="135">
        <v>0</v>
      </c>
      <c r="BU72" s="136">
        <v>4251657.4598400006</v>
      </c>
      <c r="BV72" s="194">
        <v>1646457.8825999999</v>
      </c>
      <c r="BW72" s="194">
        <v>0</v>
      </c>
      <c r="BX72" s="136">
        <v>632098.57584000006</v>
      </c>
      <c r="BY72" s="136">
        <v>135071.34372</v>
      </c>
      <c r="BZ72" s="136">
        <v>28250.215680000001</v>
      </c>
      <c r="CA72" s="136">
        <v>76805.273879999993</v>
      </c>
      <c r="CB72" s="136">
        <v>442292.43923999998</v>
      </c>
      <c r="CC72" s="136">
        <v>440526.80076000013</v>
      </c>
      <c r="CD72" s="136">
        <v>238361.19480000006</v>
      </c>
      <c r="CE72" s="136">
        <v>570301.22904000001</v>
      </c>
      <c r="CF72" s="136">
        <v>41492.504279999994</v>
      </c>
      <c r="CG72" s="136">
        <v>0</v>
      </c>
      <c r="CH72" s="112">
        <v>1</v>
      </c>
      <c r="CJ72" s="137">
        <v>246108.84</v>
      </c>
      <c r="CK72" s="134">
        <v>3276946.91</v>
      </c>
      <c r="CL72" s="134">
        <v>3268674.91</v>
      </c>
      <c r="CM72" s="134">
        <v>2721574.9350535329</v>
      </c>
      <c r="CN72" s="138">
        <v>119826.51757013836</v>
      </c>
      <c r="CO72" s="136">
        <v>0</v>
      </c>
      <c r="CP72" s="136">
        <v>0</v>
      </c>
      <c r="CQ72" s="136">
        <v>0</v>
      </c>
      <c r="CR72" s="136">
        <v>0</v>
      </c>
      <c r="CS72" s="136">
        <v>0</v>
      </c>
      <c r="CT72" s="136">
        <v>0</v>
      </c>
      <c r="CU72" s="136">
        <v>0</v>
      </c>
      <c r="CV72" s="136">
        <v>0</v>
      </c>
      <c r="CW72" s="136">
        <v>0</v>
      </c>
      <c r="CX72" s="136">
        <v>31404.359999999997</v>
      </c>
      <c r="CY72" s="136">
        <v>0</v>
      </c>
      <c r="CZ72" s="136">
        <v>0</v>
      </c>
      <c r="DA72" s="136">
        <v>0</v>
      </c>
      <c r="DB72" s="136">
        <v>0</v>
      </c>
      <c r="DC72" s="136">
        <v>88422.157570138355</v>
      </c>
      <c r="DD72" s="139">
        <v>883116.87902770122</v>
      </c>
      <c r="DE72" s="136">
        <v>42716.976819872187</v>
      </c>
      <c r="DF72" s="136">
        <v>53754.674211750797</v>
      </c>
      <c r="DG72" s="136">
        <v>0</v>
      </c>
      <c r="DH72" s="136">
        <v>67197.315768283559</v>
      </c>
      <c r="DI72" s="136">
        <v>9677.6847414766853</v>
      </c>
      <c r="DJ72" s="136">
        <v>117907.59395516646</v>
      </c>
      <c r="DK72" s="136">
        <v>59879.631343956156</v>
      </c>
      <c r="DL72" s="136">
        <v>0</v>
      </c>
      <c r="DM72" s="136">
        <v>0</v>
      </c>
      <c r="DN72" s="136">
        <v>518015.11196528177</v>
      </c>
      <c r="DO72" s="136">
        <v>13967.890221913523</v>
      </c>
      <c r="DP72" s="136"/>
      <c r="DQ72" s="136">
        <v>429309.99339372211</v>
      </c>
      <c r="DR72" s="136">
        <v>259854.39651761801</v>
      </c>
      <c r="DS72" s="136">
        <v>39873.474791256638</v>
      </c>
      <c r="DT72" s="136">
        <v>6229.6011010592574</v>
      </c>
      <c r="DU72" s="136">
        <v>48270.169476228075</v>
      </c>
      <c r="DV72" s="136">
        <v>75082.351507560204</v>
      </c>
      <c r="DW72" s="136"/>
      <c r="DX72" s="136">
        <v>404584.89219962858</v>
      </c>
      <c r="DY72" s="136">
        <v>355810.69536562124</v>
      </c>
      <c r="DZ72" s="136">
        <v>65835.555719590484</v>
      </c>
      <c r="EA72" s="139">
        <v>292605.2685918241</v>
      </c>
      <c r="EB72" s="136"/>
      <c r="EC72" s="136">
        <v>292605.2685918241</v>
      </c>
      <c r="ED72" s="136"/>
      <c r="EE72" s="138">
        <v>137724.58649362734</v>
      </c>
      <c r="EF72" s="136">
        <v>11070.42205658435</v>
      </c>
      <c r="EG72" s="136">
        <v>120355.13769067002</v>
      </c>
      <c r="EH72" s="136">
        <v>6299.0267463729797</v>
      </c>
      <c r="EI72" s="136">
        <v>32760.546691679974</v>
      </c>
      <c r="EJ72" s="136">
        <v>0</v>
      </c>
      <c r="EK72" s="136">
        <v>0</v>
      </c>
      <c r="EL72" s="113"/>
      <c r="EM72" s="134">
        <v>0</v>
      </c>
      <c r="EN72" s="136">
        <v>280673.09999999998</v>
      </c>
      <c r="EO72" s="140">
        <f t="shared" si="14"/>
        <v>53.46</v>
      </c>
      <c r="EP72" s="140">
        <f t="shared" si="15"/>
        <v>20.702429401993353</v>
      </c>
      <c r="EQ72" s="140">
        <f t="shared" si="16"/>
        <v>0</v>
      </c>
      <c r="ER72" s="140">
        <f t="shared" si="17"/>
        <v>7.9479568106312302</v>
      </c>
      <c r="ES72" s="140">
        <f t="shared" si="18"/>
        <v>1.6983762458471763</v>
      </c>
      <c r="ET72" s="140">
        <f t="shared" si="19"/>
        <v>0.35521594684385382</v>
      </c>
      <c r="EU72" s="140">
        <f t="shared" si="20"/>
        <v>0.96574335548172763</v>
      </c>
      <c r="EV72" s="140">
        <f t="shared" si="21"/>
        <v>5.5613496677740866</v>
      </c>
      <c r="EW72" s="140">
        <f t="shared" si="22"/>
        <v>5.5391486710963473</v>
      </c>
      <c r="EX72" s="140">
        <f t="shared" si="23"/>
        <v>2.9971345514950172</v>
      </c>
      <c r="EY72" s="140">
        <f t="shared" si="24"/>
        <v>7.1709219269103004</v>
      </c>
      <c r="EZ72" s="140">
        <f t="shared" si="25"/>
        <v>0.52172342192691035</v>
      </c>
      <c r="FA72" s="140">
        <f t="shared" si="26"/>
        <v>0</v>
      </c>
      <c r="HD72" s="112">
        <v>2</v>
      </c>
    </row>
    <row r="73" spans="1:212" ht="12" customHeight="1" x14ac:dyDescent="0.25">
      <c r="A73" s="126">
        <v>69</v>
      </c>
      <c r="B73" s="62" t="s">
        <v>175</v>
      </c>
      <c r="C73" s="62" t="s">
        <v>175</v>
      </c>
      <c r="D73" s="127">
        <v>3447.6</v>
      </c>
      <c r="E73" s="141">
        <v>2670.2</v>
      </c>
      <c r="F73" s="141">
        <v>777.4</v>
      </c>
      <c r="G73" s="141">
        <v>329.4</v>
      </c>
      <c r="H73" s="127">
        <v>0</v>
      </c>
      <c r="I73" s="127">
        <v>0</v>
      </c>
      <c r="J73" s="127">
        <v>1</v>
      </c>
      <c r="K73" s="128">
        <v>3447.6</v>
      </c>
      <c r="L73" s="127"/>
      <c r="M73" s="126" t="s">
        <v>44</v>
      </c>
      <c r="N73" s="129">
        <v>7</v>
      </c>
      <c r="O73" s="129" t="s">
        <v>21</v>
      </c>
      <c r="P73" s="130">
        <v>37.01</v>
      </c>
      <c r="Q73" s="131">
        <v>31</v>
      </c>
      <c r="R73" s="130">
        <v>5.0999999999999996</v>
      </c>
      <c r="S73" s="130">
        <v>6.59</v>
      </c>
      <c r="T73" s="130">
        <v>8.98</v>
      </c>
      <c r="U73" s="130">
        <v>6.92</v>
      </c>
      <c r="V73" s="130">
        <v>3.15</v>
      </c>
      <c r="W73" s="130">
        <v>0</v>
      </c>
      <c r="X73" s="130">
        <v>0</v>
      </c>
      <c r="Y73" s="130">
        <v>0.26</v>
      </c>
      <c r="Z73" s="132">
        <v>40</v>
      </c>
      <c r="AA73" s="132">
        <v>40</v>
      </c>
      <c r="AB73" s="132">
        <v>2604.04</v>
      </c>
      <c r="AC73" s="130">
        <v>195.98199600000001</v>
      </c>
      <c r="AD73" s="132">
        <v>42.3</v>
      </c>
      <c r="AE73" s="132">
        <v>2604.04</v>
      </c>
      <c r="AF73" s="130">
        <v>7.85</v>
      </c>
      <c r="AG73" s="133">
        <v>0</v>
      </c>
      <c r="AH73" s="130">
        <v>6.73</v>
      </c>
      <c r="AI73" s="130">
        <v>10.67</v>
      </c>
      <c r="AJ73" s="130">
        <v>14</v>
      </c>
      <c r="AK73" s="131">
        <v>641253.6</v>
      </c>
      <c r="AL73" s="130">
        <v>105496.56</v>
      </c>
      <c r="AM73" s="130">
        <v>136318.10399999999</v>
      </c>
      <c r="AN73" s="130">
        <v>185756.68799999999</v>
      </c>
      <c r="AO73" s="130">
        <v>143144.35200000001</v>
      </c>
      <c r="AP73" s="130">
        <v>65159.639999999992</v>
      </c>
      <c r="AQ73" s="130">
        <v>0</v>
      </c>
      <c r="AR73" s="130">
        <v>0</v>
      </c>
      <c r="AS73" s="130">
        <v>5378.2559999999994</v>
      </c>
      <c r="AU73" s="134">
        <v>33.17</v>
      </c>
      <c r="AV73" s="192">
        <v>13.89</v>
      </c>
      <c r="AW73" s="193"/>
      <c r="AX73" s="134">
        <v>5.9</v>
      </c>
      <c r="AY73" s="134">
        <v>1.53</v>
      </c>
      <c r="AZ73" s="134">
        <v>0.32</v>
      </c>
      <c r="BA73" s="134">
        <v>0.6</v>
      </c>
      <c r="BB73" s="134">
        <v>5.01</v>
      </c>
      <c r="BC73" s="134">
        <v>4.99</v>
      </c>
      <c r="BD73" s="134">
        <v>0</v>
      </c>
      <c r="BE73" s="134">
        <v>0</v>
      </c>
      <c r="BF73" s="134">
        <v>0</v>
      </c>
      <c r="BG73" s="135">
        <v>0.93</v>
      </c>
      <c r="BH73" s="134">
        <v>37.581610000000005</v>
      </c>
      <c r="BI73" s="192">
        <v>15.737370000000004</v>
      </c>
      <c r="BJ73" s="193">
        <v>0</v>
      </c>
      <c r="BK73" s="134">
        <v>6.6847000000000012</v>
      </c>
      <c r="BL73" s="134">
        <v>1.7334900000000002</v>
      </c>
      <c r="BM73" s="134">
        <v>0.36256000000000005</v>
      </c>
      <c r="BN73" s="134">
        <v>0.67980000000000007</v>
      </c>
      <c r="BO73" s="134">
        <v>5.6763300000000001</v>
      </c>
      <c r="BP73" s="134">
        <v>5.65367</v>
      </c>
      <c r="BQ73" s="134">
        <v>0</v>
      </c>
      <c r="BR73" s="134">
        <v>0</v>
      </c>
      <c r="BS73" s="134">
        <v>0</v>
      </c>
      <c r="BT73" s="135">
        <v>1.0536900000000002</v>
      </c>
      <c r="BU73" s="136">
        <v>1524377.3703600001</v>
      </c>
      <c r="BV73" s="194">
        <v>638335.89612000016</v>
      </c>
      <c r="BW73" s="194">
        <v>0</v>
      </c>
      <c r="BX73" s="136">
        <v>271143.39720000001</v>
      </c>
      <c r="BY73" s="136">
        <v>70313.457240000003</v>
      </c>
      <c r="BZ73" s="136">
        <v>14706.082559999999</v>
      </c>
      <c r="CA73" s="136">
        <v>27573.904800000004</v>
      </c>
      <c r="CB73" s="136">
        <v>230242.10507999998</v>
      </c>
      <c r="CC73" s="136">
        <v>229322.97492000001</v>
      </c>
      <c r="CD73" s="136">
        <v>0</v>
      </c>
      <c r="CE73" s="136">
        <v>0</v>
      </c>
      <c r="CF73" s="136">
        <v>0</v>
      </c>
      <c r="CG73" s="136">
        <v>42739.552440000007</v>
      </c>
      <c r="CH73" s="112">
        <v>1</v>
      </c>
      <c r="CJ73" s="137">
        <v>299956.42000000004</v>
      </c>
      <c r="CK73" s="134">
        <v>1103861.2799999998</v>
      </c>
      <c r="CL73" s="134">
        <v>1049518.27</v>
      </c>
      <c r="CM73" s="134">
        <v>1471472.9870194802</v>
      </c>
      <c r="CN73" s="138">
        <v>99415.600733286381</v>
      </c>
      <c r="CO73" s="136">
        <v>0</v>
      </c>
      <c r="CP73" s="136">
        <v>0</v>
      </c>
      <c r="CQ73" s="136">
        <v>0</v>
      </c>
      <c r="CR73" s="136">
        <v>0</v>
      </c>
      <c r="CS73" s="136">
        <v>0</v>
      </c>
      <c r="CT73" s="136">
        <v>0</v>
      </c>
      <c r="CU73" s="136">
        <v>0</v>
      </c>
      <c r="CV73" s="136">
        <v>0</v>
      </c>
      <c r="CW73" s="136">
        <v>53386.092000000004</v>
      </c>
      <c r="CX73" s="136">
        <v>0</v>
      </c>
      <c r="CY73" s="136">
        <v>0</v>
      </c>
      <c r="CZ73" s="136">
        <v>0</v>
      </c>
      <c r="DA73" s="136">
        <v>0</v>
      </c>
      <c r="DB73" s="136">
        <v>0</v>
      </c>
      <c r="DC73" s="136">
        <v>46029.50873328637</v>
      </c>
      <c r="DD73" s="139">
        <v>621347.40007409907</v>
      </c>
      <c r="DE73" s="136">
        <v>0</v>
      </c>
      <c r="DF73" s="136">
        <v>27982.819172016676</v>
      </c>
      <c r="DG73" s="136">
        <v>0</v>
      </c>
      <c r="DH73" s="136">
        <v>34980.592172907891</v>
      </c>
      <c r="DI73" s="136">
        <v>5037.8670524121244</v>
      </c>
      <c r="DJ73" s="136">
        <v>61378.604354628231</v>
      </c>
      <c r="DK73" s="136">
        <v>31171.259440330865</v>
      </c>
      <c r="DL73" s="136">
        <v>11716.751999999999</v>
      </c>
      <c r="DM73" s="136">
        <v>0</v>
      </c>
      <c r="DN73" s="136">
        <v>441808.3066414413</v>
      </c>
      <c r="DO73" s="136">
        <v>7271.1992403619406</v>
      </c>
      <c r="DP73" s="136"/>
      <c r="DQ73" s="136">
        <v>223483.89400619021</v>
      </c>
      <c r="DR73" s="136">
        <v>135271.18702575041</v>
      </c>
      <c r="DS73" s="136">
        <v>20756.748156419697</v>
      </c>
      <c r="DT73" s="136">
        <v>3242.9142894262081</v>
      </c>
      <c r="DU73" s="136">
        <v>25127.776210401022</v>
      </c>
      <c r="DV73" s="136">
        <v>39085.268324192868</v>
      </c>
      <c r="DW73" s="136"/>
      <c r="DX73" s="136">
        <v>210612.86379589289</v>
      </c>
      <c r="DY73" s="136">
        <v>185222.70842279936</v>
      </c>
      <c r="DZ73" s="136">
        <v>0</v>
      </c>
      <c r="EA73" s="139">
        <v>0</v>
      </c>
      <c r="EB73" s="136"/>
      <c r="EC73" s="136">
        <v>0</v>
      </c>
      <c r="ED73" s="113"/>
      <c r="EE73" s="138">
        <v>71694.643412971796</v>
      </c>
      <c r="EF73" s="136">
        <v>5762.8777982545453</v>
      </c>
      <c r="EG73" s="136">
        <v>62652.710742035684</v>
      </c>
      <c r="EH73" s="136">
        <v>3279.0548726815673</v>
      </c>
      <c r="EI73" s="136">
        <v>17054.004465518494</v>
      </c>
      <c r="EJ73" s="136">
        <v>42641.872108721764</v>
      </c>
      <c r="EK73" s="136">
        <v>42641.872108721764</v>
      </c>
      <c r="EL73" s="140"/>
      <c r="EM73" s="134">
        <v>1706.1500138792121</v>
      </c>
      <c r="EN73" s="136">
        <v>361774.95</v>
      </c>
      <c r="EO73" s="140">
        <f t="shared" si="14"/>
        <v>37.01</v>
      </c>
      <c r="EP73" s="140">
        <f t="shared" si="15"/>
        <v>15.498007235453723</v>
      </c>
      <c r="EQ73" s="140">
        <f t="shared" si="16"/>
        <v>0</v>
      </c>
      <c r="ER73" s="140">
        <f t="shared" si="17"/>
        <v>6.5830268314742231</v>
      </c>
      <c r="ES73" s="140">
        <f t="shared" si="18"/>
        <v>1.7071239071450104</v>
      </c>
      <c r="ET73" s="140">
        <f t="shared" si="19"/>
        <v>0.35704552306300869</v>
      </c>
      <c r="EU73" s="140">
        <f t="shared" si="20"/>
        <v>0.66946035574314133</v>
      </c>
      <c r="EV73" s="140">
        <f t="shared" si="21"/>
        <v>5.5899939704552297</v>
      </c>
      <c r="EW73" s="140">
        <f t="shared" si="22"/>
        <v>5.5676786252637909</v>
      </c>
      <c r="EX73" s="140">
        <f t="shared" si="23"/>
        <v>0</v>
      </c>
      <c r="EY73" s="140">
        <f t="shared" si="24"/>
        <v>0</v>
      </c>
      <c r="EZ73" s="140">
        <f t="shared" si="25"/>
        <v>0</v>
      </c>
      <c r="FA73" s="140">
        <f t="shared" si="26"/>
        <v>1.0376635514018693</v>
      </c>
      <c r="HD73" s="112">
        <v>2</v>
      </c>
    </row>
    <row r="74" spans="1:212" ht="12" customHeight="1" x14ac:dyDescent="0.25">
      <c r="A74" s="126">
        <v>70</v>
      </c>
      <c r="B74" s="62" t="s">
        <v>174</v>
      </c>
      <c r="C74" s="62" t="s">
        <v>174</v>
      </c>
      <c r="D74" s="127">
        <v>3176.2</v>
      </c>
      <c r="E74" s="141">
        <v>3176.2</v>
      </c>
      <c r="F74" s="141">
        <v>0</v>
      </c>
      <c r="G74" s="141">
        <v>326.8</v>
      </c>
      <c r="H74" s="127">
        <v>0</v>
      </c>
      <c r="I74" s="127">
        <v>0</v>
      </c>
      <c r="J74" s="127">
        <v>1</v>
      </c>
      <c r="K74" s="128">
        <v>3176.2</v>
      </c>
      <c r="L74" s="127"/>
      <c r="M74" s="126" t="s">
        <v>44</v>
      </c>
      <c r="N74" s="129">
        <v>7</v>
      </c>
      <c r="O74" s="129" t="s">
        <v>21</v>
      </c>
      <c r="P74" s="130">
        <v>37.01</v>
      </c>
      <c r="Q74" s="131">
        <v>31</v>
      </c>
      <c r="R74" s="130">
        <v>5.0999999999999996</v>
      </c>
      <c r="S74" s="130">
        <v>6.59</v>
      </c>
      <c r="T74" s="130">
        <v>8.98</v>
      </c>
      <c r="U74" s="130">
        <v>6.92</v>
      </c>
      <c r="V74" s="130">
        <v>3.15</v>
      </c>
      <c r="W74" s="130">
        <v>0</v>
      </c>
      <c r="X74" s="130">
        <v>0</v>
      </c>
      <c r="Y74" s="130">
        <v>0.26</v>
      </c>
      <c r="Z74" s="132">
        <v>40</v>
      </c>
      <c r="AA74" s="132">
        <v>40</v>
      </c>
      <c r="AB74" s="132">
        <v>2604.04</v>
      </c>
      <c r="AC74" s="130">
        <v>195.98199600000001</v>
      </c>
      <c r="AD74" s="132">
        <v>42.3</v>
      </c>
      <c r="AE74" s="132">
        <v>2604.04</v>
      </c>
      <c r="AF74" s="130">
        <v>7.85</v>
      </c>
      <c r="AG74" s="133">
        <v>0</v>
      </c>
      <c r="AH74" s="130">
        <v>6.73</v>
      </c>
      <c r="AI74" s="130">
        <v>10.67</v>
      </c>
      <c r="AJ74" s="130">
        <v>14</v>
      </c>
      <c r="AK74" s="131">
        <v>590773.19999999995</v>
      </c>
      <c r="AL74" s="130">
        <v>97191.719999999987</v>
      </c>
      <c r="AM74" s="130">
        <v>125586.948</v>
      </c>
      <c r="AN74" s="130">
        <v>171133.65599999999</v>
      </c>
      <c r="AO74" s="130">
        <v>131875.82399999999</v>
      </c>
      <c r="AP74" s="130">
        <v>60030.179999999993</v>
      </c>
      <c r="AQ74" s="130">
        <v>0</v>
      </c>
      <c r="AR74" s="130">
        <v>0</v>
      </c>
      <c r="AS74" s="130">
        <v>4954.8720000000003</v>
      </c>
      <c r="AU74" s="134">
        <v>33.17</v>
      </c>
      <c r="AV74" s="192">
        <v>13.89</v>
      </c>
      <c r="AW74" s="193"/>
      <c r="AX74" s="134">
        <v>5.9</v>
      </c>
      <c r="AY74" s="134">
        <v>1.53</v>
      </c>
      <c r="AZ74" s="134">
        <v>0.32</v>
      </c>
      <c r="BA74" s="134">
        <v>0.6</v>
      </c>
      <c r="BB74" s="134">
        <v>5.01</v>
      </c>
      <c r="BC74" s="134">
        <v>4.99</v>
      </c>
      <c r="BD74" s="134">
        <v>0</v>
      </c>
      <c r="BE74" s="134">
        <v>0</v>
      </c>
      <c r="BF74" s="134">
        <v>0</v>
      </c>
      <c r="BG74" s="135">
        <v>0.93</v>
      </c>
      <c r="BH74" s="134">
        <v>37.581610000000005</v>
      </c>
      <c r="BI74" s="192">
        <v>15.737370000000004</v>
      </c>
      <c r="BJ74" s="193">
        <v>0</v>
      </c>
      <c r="BK74" s="134">
        <v>6.6847000000000012</v>
      </c>
      <c r="BL74" s="134">
        <v>1.7334900000000002</v>
      </c>
      <c r="BM74" s="134">
        <v>0.36256000000000005</v>
      </c>
      <c r="BN74" s="134">
        <v>0.67980000000000007</v>
      </c>
      <c r="BO74" s="134">
        <v>5.6763300000000001</v>
      </c>
      <c r="BP74" s="134">
        <v>5.65367</v>
      </c>
      <c r="BQ74" s="134">
        <v>0</v>
      </c>
      <c r="BR74" s="134">
        <v>0</v>
      </c>
      <c r="BS74" s="134">
        <v>0</v>
      </c>
      <c r="BT74" s="135">
        <v>1.0536900000000002</v>
      </c>
      <c r="BU74" s="136">
        <v>1404376.2048200003</v>
      </c>
      <c r="BV74" s="194">
        <v>588085.18194000016</v>
      </c>
      <c r="BW74" s="194">
        <v>0</v>
      </c>
      <c r="BX74" s="136">
        <v>249798.60140000001</v>
      </c>
      <c r="BY74" s="136">
        <v>64778.281379999993</v>
      </c>
      <c r="BZ74" s="136">
        <v>13548.398719999999</v>
      </c>
      <c r="CA74" s="136">
        <v>25403.247600000002</v>
      </c>
      <c r="CB74" s="136">
        <v>212117.11745999998</v>
      </c>
      <c r="CC74" s="136">
        <v>211270.34253999998</v>
      </c>
      <c r="CD74" s="136">
        <v>0</v>
      </c>
      <c r="CE74" s="136">
        <v>0</v>
      </c>
      <c r="CF74" s="136">
        <v>0</v>
      </c>
      <c r="CG74" s="136">
        <v>39375.033780000005</v>
      </c>
      <c r="CH74" s="112">
        <v>1</v>
      </c>
      <c r="CJ74" s="137">
        <v>598596.64</v>
      </c>
      <c r="CK74" s="134">
        <v>1313041.4299999997</v>
      </c>
      <c r="CL74" s="134">
        <v>1288579.0299999998</v>
      </c>
      <c r="CM74" s="134">
        <v>1337675.4638944401</v>
      </c>
      <c r="CN74" s="138">
        <v>42406.000011214805</v>
      </c>
      <c r="CO74" s="136">
        <v>0</v>
      </c>
      <c r="CP74" s="136">
        <v>0</v>
      </c>
      <c r="CQ74" s="136">
        <v>0</v>
      </c>
      <c r="CR74" s="136">
        <v>0</v>
      </c>
      <c r="CS74" s="136">
        <v>0</v>
      </c>
      <c r="CT74" s="136">
        <v>0</v>
      </c>
      <c r="CU74" s="136">
        <v>0</v>
      </c>
      <c r="CV74" s="136">
        <v>0</v>
      </c>
      <c r="CW74" s="136">
        <v>0</v>
      </c>
      <c r="CX74" s="136">
        <v>0</v>
      </c>
      <c r="CY74" s="136">
        <v>0</v>
      </c>
      <c r="CZ74" s="136">
        <v>0</v>
      </c>
      <c r="DA74" s="136">
        <v>0</v>
      </c>
      <c r="DB74" s="136">
        <v>0</v>
      </c>
      <c r="DC74" s="136">
        <v>42406.000011214805</v>
      </c>
      <c r="DD74" s="139">
        <v>603117.78405155847</v>
      </c>
      <c r="DE74" s="136">
        <v>0</v>
      </c>
      <c r="DF74" s="136">
        <v>25779.971648149251</v>
      </c>
      <c r="DG74" s="136">
        <v>0</v>
      </c>
      <c r="DH74" s="136">
        <v>32226.869955792441</v>
      </c>
      <c r="DI74" s="136">
        <v>4641.2789569182587</v>
      </c>
      <c r="DJ74" s="136">
        <v>56546.792885244853</v>
      </c>
      <c r="DK74" s="136">
        <v>28717.413340984709</v>
      </c>
      <c r="DL74" s="136">
        <v>41478.131999999998</v>
      </c>
      <c r="DM74" s="136">
        <v>0</v>
      </c>
      <c r="DN74" s="136">
        <v>407028.52522176172</v>
      </c>
      <c r="DO74" s="136">
        <v>6698.800042707273</v>
      </c>
      <c r="DP74" s="136"/>
      <c r="DQ74" s="136">
        <v>205890.92242210847</v>
      </c>
      <c r="DR74" s="136">
        <v>124622.44582642663</v>
      </c>
      <c r="DS74" s="136">
        <v>19122.747271847154</v>
      </c>
      <c r="DT74" s="136">
        <v>2987.6274411403647</v>
      </c>
      <c r="DU74" s="136">
        <v>23149.681749470856</v>
      </c>
      <c r="DV74" s="136">
        <v>36008.42013322351</v>
      </c>
      <c r="DW74" s="136"/>
      <c r="DX74" s="136">
        <v>194033.11810781847</v>
      </c>
      <c r="DY74" s="136">
        <v>170641.71205838709</v>
      </c>
      <c r="DZ74" s="136">
        <v>0</v>
      </c>
      <c r="EA74" s="139">
        <v>0</v>
      </c>
      <c r="EB74" s="136"/>
      <c r="EC74" s="136">
        <v>0</v>
      </c>
      <c r="ED74" s="113"/>
      <c r="EE74" s="138">
        <v>66050.738603167716</v>
      </c>
      <c r="EF74" s="136">
        <v>5309.2158205174865</v>
      </c>
      <c r="EG74" s="136">
        <v>57720.599796627721</v>
      </c>
      <c r="EH74" s="136">
        <v>3020.9229860225064</v>
      </c>
      <c r="EI74" s="136">
        <v>15711.488856996122</v>
      </c>
      <c r="EJ74" s="136">
        <v>39823.699783188902</v>
      </c>
      <c r="EK74" s="136">
        <v>39823.699783188902</v>
      </c>
      <c r="EL74" s="140"/>
      <c r="EM74" s="134">
        <v>1571.8394460155337</v>
      </c>
      <c r="EN74" s="136">
        <v>626890.54</v>
      </c>
      <c r="EO74" s="140">
        <f t="shared" si="14"/>
        <v>37.01</v>
      </c>
      <c r="EP74" s="140">
        <f t="shared" si="15"/>
        <v>15.498007235453723</v>
      </c>
      <c r="EQ74" s="140">
        <f t="shared" si="16"/>
        <v>0</v>
      </c>
      <c r="ER74" s="140">
        <f t="shared" si="17"/>
        <v>6.5830268314742231</v>
      </c>
      <c r="ES74" s="140">
        <f t="shared" si="18"/>
        <v>1.7071239071450104</v>
      </c>
      <c r="ET74" s="140">
        <f t="shared" si="19"/>
        <v>0.35704552306300869</v>
      </c>
      <c r="EU74" s="140">
        <f t="shared" si="20"/>
        <v>0.66946035574314133</v>
      </c>
      <c r="EV74" s="140">
        <f t="shared" si="21"/>
        <v>5.5899939704552297</v>
      </c>
      <c r="EW74" s="140">
        <f t="shared" si="22"/>
        <v>5.5676786252637909</v>
      </c>
      <c r="EX74" s="140">
        <f t="shared" si="23"/>
        <v>0</v>
      </c>
      <c r="EY74" s="140">
        <f t="shared" si="24"/>
        <v>0</v>
      </c>
      <c r="EZ74" s="140">
        <f t="shared" si="25"/>
        <v>0</v>
      </c>
      <c r="FA74" s="140">
        <f t="shared" si="26"/>
        <v>1.0376635514018693</v>
      </c>
      <c r="HD74" s="112">
        <v>2</v>
      </c>
    </row>
    <row r="75" spans="1:212" ht="12" customHeight="1" x14ac:dyDescent="0.25">
      <c r="A75" s="126">
        <v>71</v>
      </c>
      <c r="B75" s="62" t="s">
        <v>173</v>
      </c>
      <c r="C75" s="62" t="s">
        <v>173</v>
      </c>
      <c r="D75" s="127">
        <v>10284.4</v>
      </c>
      <c r="E75" s="141">
        <v>10284.4</v>
      </c>
      <c r="F75" s="141">
        <v>0</v>
      </c>
      <c r="G75" s="141">
        <v>1304.9000000000001</v>
      </c>
      <c r="H75" s="127">
        <v>5</v>
      </c>
      <c r="I75" s="127">
        <v>0</v>
      </c>
      <c r="J75" s="127">
        <v>1</v>
      </c>
      <c r="K75" s="128">
        <v>10284.4</v>
      </c>
      <c r="L75" s="127"/>
      <c r="M75" s="126" t="s">
        <v>44</v>
      </c>
      <c r="N75" s="129">
        <v>3</v>
      </c>
      <c r="O75" s="129" t="s">
        <v>21</v>
      </c>
      <c r="P75" s="130">
        <v>53.96</v>
      </c>
      <c r="Q75" s="131">
        <v>45.06</v>
      </c>
      <c r="R75" s="130">
        <v>5.0999999999999996</v>
      </c>
      <c r="S75" s="130">
        <v>8.6300000000000008</v>
      </c>
      <c r="T75" s="130">
        <v>13.43</v>
      </c>
      <c r="U75" s="130">
        <v>6.91</v>
      </c>
      <c r="V75" s="130">
        <v>3.15</v>
      </c>
      <c r="W75" s="130">
        <v>1.81</v>
      </c>
      <c r="X75" s="130">
        <v>5.77</v>
      </c>
      <c r="Y75" s="130">
        <v>0.26</v>
      </c>
      <c r="Z75" s="132">
        <v>40</v>
      </c>
      <c r="AA75" s="132">
        <v>40</v>
      </c>
      <c r="AB75" s="132">
        <v>2604.04</v>
      </c>
      <c r="AC75" s="130">
        <v>195.98199600000001</v>
      </c>
      <c r="AD75" s="132">
        <v>42.3</v>
      </c>
      <c r="AE75" s="132">
        <v>2604.04</v>
      </c>
      <c r="AF75" s="130">
        <v>7.85</v>
      </c>
      <c r="AG75" s="133">
        <v>0</v>
      </c>
      <c r="AH75" s="130">
        <v>6.73</v>
      </c>
      <c r="AI75" s="130">
        <v>10.67</v>
      </c>
      <c r="AJ75" s="130">
        <v>14</v>
      </c>
      <c r="AK75" s="131">
        <v>2780490.3840000001</v>
      </c>
      <c r="AL75" s="130">
        <v>314702.63999999996</v>
      </c>
      <c r="AM75" s="130">
        <v>532526.23200000008</v>
      </c>
      <c r="AN75" s="130">
        <v>828716.95200000005</v>
      </c>
      <c r="AO75" s="130">
        <v>426391.22399999999</v>
      </c>
      <c r="AP75" s="130">
        <v>194375.15999999997</v>
      </c>
      <c r="AQ75" s="130">
        <v>111688.584</v>
      </c>
      <c r="AR75" s="130">
        <v>356045.92799999996</v>
      </c>
      <c r="AS75" s="130">
        <v>16043.664000000001</v>
      </c>
      <c r="AU75" s="134">
        <v>48.44</v>
      </c>
      <c r="AV75" s="192">
        <v>18.489999999999998</v>
      </c>
      <c r="AW75" s="193"/>
      <c r="AX75" s="134">
        <v>6.67</v>
      </c>
      <c r="AY75" s="134">
        <v>1.53</v>
      </c>
      <c r="AZ75" s="134">
        <v>0.32</v>
      </c>
      <c r="BA75" s="134">
        <v>0.87</v>
      </c>
      <c r="BB75" s="134">
        <v>5.01</v>
      </c>
      <c r="BC75" s="134">
        <v>4.99</v>
      </c>
      <c r="BD75" s="134">
        <v>2.7</v>
      </c>
      <c r="BE75" s="134">
        <v>6.46</v>
      </c>
      <c r="BF75" s="134">
        <v>0.47</v>
      </c>
      <c r="BG75" s="135">
        <v>0.93</v>
      </c>
      <c r="BH75" s="134">
        <v>54.88252</v>
      </c>
      <c r="BI75" s="192">
        <v>20.949169999999999</v>
      </c>
      <c r="BJ75" s="193">
        <v>0</v>
      </c>
      <c r="BK75" s="134">
        <v>7.5571100000000007</v>
      </c>
      <c r="BL75" s="134">
        <v>1.7334900000000002</v>
      </c>
      <c r="BM75" s="134">
        <v>0.36256000000000005</v>
      </c>
      <c r="BN75" s="134">
        <v>0.98571000000000009</v>
      </c>
      <c r="BO75" s="134">
        <v>5.6763300000000001</v>
      </c>
      <c r="BP75" s="134">
        <v>5.65367</v>
      </c>
      <c r="BQ75" s="134">
        <v>3.0591000000000004</v>
      </c>
      <c r="BR75" s="134">
        <v>7.3191800000000002</v>
      </c>
      <c r="BS75" s="134">
        <v>0.53250999999999993</v>
      </c>
      <c r="BT75" s="135">
        <v>1.05369</v>
      </c>
      <c r="BU75" s="136">
        <v>6640690.5588800004</v>
      </c>
      <c r="BV75" s="194">
        <v>2534813.5514799994</v>
      </c>
      <c r="BW75" s="194">
        <v>0</v>
      </c>
      <c r="BX75" s="136">
        <v>914397.31683999998</v>
      </c>
      <c r="BY75" s="136">
        <v>209749.30955999999</v>
      </c>
      <c r="BZ75" s="136">
        <v>43869.136639999997</v>
      </c>
      <c r="CA75" s="136">
        <v>119269.21524</v>
      </c>
      <c r="CB75" s="136">
        <v>686826.17051999993</v>
      </c>
      <c r="CC75" s="136">
        <v>684084.34947999998</v>
      </c>
      <c r="CD75" s="136">
        <v>370145.84040000004</v>
      </c>
      <c r="CE75" s="136">
        <v>885608.19591999997</v>
      </c>
      <c r="CF75" s="136">
        <v>64432.794439999983</v>
      </c>
      <c r="CG75" s="136">
        <v>127494.67835999998</v>
      </c>
      <c r="CH75" s="112">
        <v>1</v>
      </c>
      <c r="CJ75" s="137">
        <v>1403862.94</v>
      </c>
      <c r="CK75" s="134">
        <v>6206161.04</v>
      </c>
      <c r="CL75" s="134">
        <v>6080753.5200000005</v>
      </c>
      <c r="CM75" s="134">
        <v>5094939.0839129146</v>
      </c>
      <c r="CN75" s="138">
        <v>487054.19361706998</v>
      </c>
      <c r="CO75" s="136">
        <v>0</v>
      </c>
      <c r="CP75" s="136">
        <v>0</v>
      </c>
      <c r="CQ75" s="136">
        <v>0</v>
      </c>
      <c r="CR75" s="136">
        <v>0</v>
      </c>
      <c r="CS75" s="136">
        <v>0</v>
      </c>
      <c r="CT75" s="136">
        <v>0</v>
      </c>
      <c r="CU75" s="136">
        <v>0</v>
      </c>
      <c r="CV75" s="136">
        <v>0</v>
      </c>
      <c r="CW75" s="136">
        <v>0</v>
      </c>
      <c r="CX75" s="136">
        <v>177485.37600000002</v>
      </c>
      <c r="CY75" s="136">
        <v>0</v>
      </c>
      <c r="CZ75" s="136">
        <v>0</v>
      </c>
      <c r="DA75" s="136">
        <v>172260</v>
      </c>
      <c r="DB75" s="136">
        <v>0</v>
      </c>
      <c r="DC75" s="136">
        <v>137308.81761706993</v>
      </c>
      <c r="DD75" s="139">
        <v>1818565.2155276902</v>
      </c>
      <c r="DE75" s="136">
        <v>0</v>
      </c>
      <c r="DF75" s="136">
        <v>83474.447584606183</v>
      </c>
      <c r="DG75" s="136">
        <v>0</v>
      </c>
      <c r="DH75" s="136">
        <v>104349.22907038343</v>
      </c>
      <c r="DI75" s="136">
        <v>15028.263114580361</v>
      </c>
      <c r="DJ75" s="136">
        <v>183096.10123701664</v>
      </c>
      <c r="DK75" s="136">
        <v>92985.758379202554</v>
      </c>
      <c r="DL75" s="136">
        <v>0</v>
      </c>
      <c r="DM75" s="136">
        <v>0</v>
      </c>
      <c r="DN75" s="136">
        <v>1317940.9875923074</v>
      </c>
      <c r="DO75" s="136">
        <v>21690.428549593438</v>
      </c>
      <c r="DP75" s="136"/>
      <c r="DQ75" s="136">
        <v>666666.0167992987</v>
      </c>
      <c r="DR75" s="136">
        <v>403522.1591390032</v>
      </c>
      <c r="DS75" s="136">
        <v>61918.639267862498</v>
      </c>
      <c r="DT75" s="136">
        <v>9673.8101050513105</v>
      </c>
      <c r="DU75" s="136">
        <v>74957.68118640453</v>
      </c>
      <c r="DV75" s="136">
        <v>116593.72710097724</v>
      </c>
      <c r="DW75" s="136"/>
      <c r="DX75" s="136">
        <v>628270.95266924263</v>
      </c>
      <c r="DY75" s="136">
        <v>552530.57851938671</v>
      </c>
      <c r="DZ75" s="136">
        <v>102234.58193551918</v>
      </c>
      <c r="EA75" s="139">
        <v>454380.26579479303</v>
      </c>
      <c r="EB75" s="136"/>
      <c r="EC75" s="136">
        <v>454380.26579479303</v>
      </c>
      <c r="ED75" s="136"/>
      <c r="EE75" s="138">
        <v>213869.4717242044</v>
      </c>
      <c r="EF75" s="136">
        <v>17191.014163002972</v>
      </c>
      <c r="EG75" s="136">
        <v>186896.83790329265</v>
      </c>
      <c r="EH75" s="136">
        <v>9781.6196579087791</v>
      </c>
      <c r="EI75" s="136">
        <v>50873.130155812272</v>
      </c>
      <c r="EJ75" s="136">
        <v>120494.67716989735</v>
      </c>
      <c r="EK75" s="136">
        <v>120494.67716989735</v>
      </c>
      <c r="EL75" s="140"/>
      <c r="EM75" s="134">
        <v>5089.5490204024163</v>
      </c>
      <c r="EN75" s="136">
        <v>1535606.48</v>
      </c>
      <c r="EO75" s="140">
        <f t="shared" si="14"/>
        <v>53.96</v>
      </c>
      <c r="EP75" s="140">
        <f t="shared" si="15"/>
        <v>20.597035507844755</v>
      </c>
      <c r="EQ75" s="140">
        <f t="shared" si="16"/>
        <v>0</v>
      </c>
      <c r="ER75" s="140">
        <f t="shared" si="17"/>
        <v>7.4300825763831551</v>
      </c>
      <c r="ES75" s="140">
        <f t="shared" si="18"/>
        <v>1.7043517753922381</v>
      </c>
      <c r="ET75" s="140">
        <f t="shared" si="19"/>
        <v>0.35646573080099098</v>
      </c>
      <c r="EU75" s="140">
        <f t="shared" si="20"/>
        <v>0.96914120561519412</v>
      </c>
      <c r="EV75" s="140">
        <f t="shared" si="21"/>
        <v>5.5809165978530135</v>
      </c>
      <c r="EW75" s="140">
        <f t="shared" si="22"/>
        <v>5.5586374896779525</v>
      </c>
      <c r="EX75" s="140">
        <f t="shared" si="23"/>
        <v>3.0076796036333611</v>
      </c>
      <c r="EY75" s="140">
        <f t="shared" si="24"/>
        <v>7.1961519405450041</v>
      </c>
      <c r="EZ75" s="140">
        <f t="shared" si="25"/>
        <v>0.52355904211395532</v>
      </c>
      <c r="FA75" s="140">
        <f t="shared" si="26"/>
        <v>1.0359785301403799</v>
      </c>
      <c r="HD75" s="112">
        <v>2</v>
      </c>
    </row>
    <row r="76" spans="1:212" ht="12" customHeight="1" x14ac:dyDescent="0.25">
      <c r="A76" s="126">
        <v>72</v>
      </c>
      <c r="B76" s="62" t="s">
        <v>172</v>
      </c>
      <c r="C76" s="62" t="s">
        <v>172</v>
      </c>
      <c r="D76" s="127">
        <v>22940.107170224412</v>
      </c>
      <c r="E76" s="141">
        <v>22219.20717022441</v>
      </c>
      <c r="F76" s="141">
        <v>720.9</v>
      </c>
      <c r="G76" s="141">
        <v>5560</v>
      </c>
      <c r="H76" s="127">
        <v>4</v>
      </c>
      <c r="I76" s="127">
        <v>6</v>
      </c>
      <c r="J76" s="127">
        <v>1</v>
      </c>
      <c r="K76" s="128">
        <v>22940.107170224412</v>
      </c>
      <c r="L76" s="127"/>
      <c r="M76" s="126" t="s">
        <v>44</v>
      </c>
      <c r="N76" s="129">
        <v>1</v>
      </c>
      <c r="O76" s="129" t="s">
        <v>8</v>
      </c>
      <c r="P76" s="130">
        <v>39.28</v>
      </c>
      <c r="Q76" s="148">
        <v>39.280499999999996</v>
      </c>
      <c r="R76" s="149">
        <v>4.3322500000000002</v>
      </c>
      <c r="S76" s="149">
        <v>7.5249999999999995</v>
      </c>
      <c r="T76" s="149">
        <v>11.824999999999999</v>
      </c>
      <c r="U76" s="149">
        <v>5.8049999999999997</v>
      </c>
      <c r="V76" s="149">
        <v>2.87025</v>
      </c>
      <c r="W76" s="149">
        <v>1.6555</v>
      </c>
      <c r="X76" s="149">
        <v>5.2675000000000001</v>
      </c>
      <c r="Y76" s="149">
        <v>0</v>
      </c>
      <c r="Z76" s="132">
        <v>40</v>
      </c>
      <c r="AA76" s="132">
        <v>40</v>
      </c>
      <c r="AB76" s="132">
        <v>2604.04</v>
      </c>
      <c r="AC76" s="130">
        <v>195.98199600000001</v>
      </c>
      <c r="AD76" s="132">
        <v>42.3</v>
      </c>
      <c r="AE76" s="132">
        <v>2604.04</v>
      </c>
      <c r="AF76" s="130">
        <v>0</v>
      </c>
      <c r="AG76" s="133">
        <v>0</v>
      </c>
      <c r="AH76" s="130">
        <v>5.05</v>
      </c>
      <c r="AI76" s="130">
        <v>10.67</v>
      </c>
      <c r="AJ76" s="130">
        <v>14</v>
      </c>
      <c r="AK76" s="148">
        <v>10813186.556399999</v>
      </c>
      <c r="AL76" s="149">
        <v>1192587.3514584564</v>
      </c>
      <c r="AM76" s="149">
        <v>2071491.6774712643</v>
      </c>
      <c r="AN76" s="149">
        <v>3255201.2074548434</v>
      </c>
      <c r="AO76" s="149">
        <v>1598007.8654778325</v>
      </c>
      <c r="AP76" s="149">
        <v>790126.1112640393</v>
      </c>
      <c r="AQ76" s="149">
        <v>455728.16904367815</v>
      </c>
      <c r="AR76" s="149">
        <v>1450044.174229885</v>
      </c>
      <c r="AS76" s="149">
        <v>0</v>
      </c>
      <c r="AT76" s="112" t="s">
        <v>8</v>
      </c>
      <c r="AU76" s="134">
        <v>39.28</v>
      </c>
      <c r="AV76" s="134">
        <v>4.3321948549534763</v>
      </c>
      <c r="AW76" s="134">
        <v>7.5249042145593874</v>
      </c>
      <c r="AX76" s="134">
        <v>11.824849480021895</v>
      </c>
      <c r="AY76" s="134"/>
      <c r="AZ76" s="134"/>
      <c r="BA76" s="134"/>
      <c r="BB76" s="134">
        <v>5.8049261083743851</v>
      </c>
      <c r="BC76" s="134">
        <v>2.8702134646962238</v>
      </c>
      <c r="BD76" s="134">
        <v>1.6554789272030652</v>
      </c>
      <c r="BE76" s="134">
        <v>5.267432950191572</v>
      </c>
      <c r="BF76" s="134"/>
      <c r="BG76" s="135">
        <v>0</v>
      </c>
      <c r="BH76" s="134">
        <v>39.28</v>
      </c>
      <c r="BI76" s="134">
        <v>4.3321948549534763</v>
      </c>
      <c r="BJ76" s="134">
        <v>7.5249042145593874</v>
      </c>
      <c r="BK76" s="134">
        <v>11.824849480021895</v>
      </c>
      <c r="BL76" s="134">
        <v>0</v>
      </c>
      <c r="BM76" s="134">
        <v>0</v>
      </c>
      <c r="BN76" s="134">
        <v>0</v>
      </c>
      <c r="BO76" s="134">
        <v>5.8049261083743851</v>
      </c>
      <c r="BP76" s="134">
        <v>2.8702134646962238</v>
      </c>
      <c r="BQ76" s="134">
        <v>1.6554789272030652</v>
      </c>
      <c r="BR76" s="134">
        <v>5.267432950191572</v>
      </c>
      <c r="BS76" s="134">
        <v>0</v>
      </c>
      <c r="BT76" s="135">
        <v>0</v>
      </c>
      <c r="BU76" s="136">
        <v>10813048.91575698</v>
      </c>
      <c r="BV76" s="136">
        <v>1192572.1710591307</v>
      </c>
      <c r="BW76" s="136">
        <v>2071465.3095319883</v>
      </c>
      <c r="BX76" s="136">
        <v>3255159.7721216958</v>
      </c>
      <c r="BY76" s="136">
        <v>0</v>
      </c>
      <c r="BZ76" s="136">
        <v>0</v>
      </c>
      <c r="CA76" s="136">
        <v>0</v>
      </c>
      <c r="CB76" s="136">
        <v>1597987.5244961055</v>
      </c>
      <c r="CC76" s="136">
        <v>790116.05377862987</v>
      </c>
      <c r="CD76" s="136">
        <v>455722.36809703748</v>
      </c>
      <c r="CE76" s="136">
        <v>1450025.7166723921</v>
      </c>
      <c r="CF76" s="136">
        <v>0</v>
      </c>
      <c r="CG76" s="136">
        <v>0</v>
      </c>
      <c r="CH76" s="143">
        <v>2</v>
      </c>
      <c r="CJ76" s="137">
        <v>1523833.9300000002</v>
      </c>
      <c r="CK76" s="134">
        <v>10381066.110000001</v>
      </c>
      <c r="CL76" s="134">
        <v>10682796.530000001</v>
      </c>
      <c r="CM76" s="134">
        <v>10904152.707613198</v>
      </c>
      <c r="CN76" s="138">
        <v>746713.09473163052</v>
      </c>
      <c r="CO76" s="136">
        <v>0</v>
      </c>
      <c r="CP76" s="136">
        <v>10909.212</v>
      </c>
      <c r="CQ76" s="136">
        <v>159547.764</v>
      </c>
      <c r="CR76" s="136">
        <v>0</v>
      </c>
      <c r="CS76" s="136">
        <v>0</v>
      </c>
      <c r="CT76" s="136">
        <v>0</v>
      </c>
      <c r="CU76" s="136">
        <v>0</v>
      </c>
      <c r="CV76" s="136">
        <v>0</v>
      </c>
      <c r="CW76" s="136">
        <v>0</v>
      </c>
      <c r="CX76" s="136">
        <v>8425.4279999999999</v>
      </c>
      <c r="CY76" s="136">
        <v>9602.1959999999999</v>
      </c>
      <c r="CZ76" s="136">
        <v>178895.12399999998</v>
      </c>
      <c r="DA76" s="136">
        <v>73056</v>
      </c>
      <c r="DB76" s="136">
        <v>0</v>
      </c>
      <c r="DC76" s="136">
        <v>306277.37073163065</v>
      </c>
      <c r="DD76" s="139">
        <v>4204430.0582670132</v>
      </c>
      <c r="DE76" s="136">
        <v>147963.40312796098</v>
      </c>
      <c r="DF76" s="136">
        <v>186219.66292936399</v>
      </c>
      <c r="DG76" s="136">
        <v>0</v>
      </c>
      <c r="DH76" s="136">
        <v>232758.59534877024</v>
      </c>
      <c r="DI76" s="136">
        <v>33521.641168255221</v>
      </c>
      <c r="DJ76" s="136">
        <v>408409.25915244647</v>
      </c>
      <c r="DK76" s="136">
        <v>207411.54199792884</v>
      </c>
      <c r="DL76" s="136">
        <v>0</v>
      </c>
      <c r="DM76" s="136">
        <v>0</v>
      </c>
      <c r="DN76" s="136">
        <v>2939763.8656021673</v>
      </c>
      <c r="DO76" s="136">
        <v>48382.088940119866</v>
      </c>
      <c r="DP76" s="136"/>
      <c r="DQ76" s="136">
        <v>1487047.3602857282</v>
      </c>
      <c r="DR76" s="136">
        <v>900085.71975118469</v>
      </c>
      <c r="DS76" s="136">
        <v>138114.058247368</v>
      </c>
      <c r="DT76" s="136">
        <v>21578.141705328158</v>
      </c>
      <c r="DU76" s="136">
        <v>167198.59589744022</v>
      </c>
      <c r="DV76" s="136">
        <v>260070.84468440711</v>
      </c>
      <c r="DW76" s="136"/>
      <c r="DX76" s="136">
        <v>1401404.3586569382</v>
      </c>
      <c r="DY76" s="136">
        <v>1232459.9087998159</v>
      </c>
      <c r="DZ76" s="136">
        <v>228041.72009100177</v>
      </c>
      <c r="EA76" s="139">
        <v>1013528.4502127111</v>
      </c>
      <c r="EB76" s="136"/>
      <c r="EC76" s="136">
        <v>1013528.4502127111</v>
      </c>
      <c r="ED76" s="136"/>
      <c r="EE76" s="138">
        <v>477051.51509009069</v>
      </c>
      <c r="EF76" s="136">
        <v>38345.815727133711</v>
      </c>
      <c r="EG76" s="136">
        <v>416887.08055672608</v>
      </c>
      <c r="EH76" s="136">
        <v>21818.618806230919</v>
      </c>
      <c r="EI76" s="136">
        <v>113476.24147826893</v>
      </c>
      <c r="EJ76" s="136">
        <v>0</v>
      </c>
      <c r="EK76" s="136">
        <v>0</v>
      </c>
      <c r="EL76" s="113"/>
      <c r="EM76" s="134">
        <v>11352.611720289186</v>
      </c>
      <c r="EN76" s="136">
        <v>1278283.99</v>
      </c>
      <c r="EO76" s="140">
        <f t="shared" si="14"/>
        <v>39.28</v>
      </c>
      <c r="EP76" s="140">
        <f t="shared" si="15"/>
        <v>4.3321948549534763</v>
      </c>
      <c r="EQ76" s="140">
        <f t="shared" si="16"/>
        <v>7.5249042145593874</v>
      </c>
      <c r="ER76" s="140">
        <f t="shared" si="17"/>
        <v>11.824849480021895</v>
      </c>
      <c r="ES76" s="140">
        <f t="shared" si="18"/>
        <v>0</v>
      </c>
      <c r="ET76" s="140">
        <f t="shared" si="19"/>
        <v>0</v>
      </c>
      <c r="EU76" s="140">
        <f t="shared" si="20"/>
        <v>0</v>
      </c>
      <c r="EV76" s="140">
        <f t="shared" si="21"/>
        <v>5.8049261083743851</v>
      </c>
      <c r="EW76" s="140">
        <f t="shared" si="22"/>
        <v>2.8702134646962238</v>
      </c>
      <c r="EX76" s="140">
        <f t="shared" si="23"/>
        <v>1.6554789272030652</v>
      </c>
      <c r="EY76" s="140">
        <f t="shared" si="24"/>
        <v>5.267432950191572</v>
      </c>
      <c r="EZ76" s="140">
        <f t="shared" si="25"/>
        <v>0</v>
      </c>
      <c r="FA76" s="140">
        <f t="shared" si="26"/>
        <v>0</v>
      </c>
      <c r="HD76" s="143">
        <v>1</v>
      </c>
    </row>
    <row r="77" spans="1:212" ht="12" customHeight="1" x14ac:dyDescent="0.25">
      <c r="A77" s="126">
        <v>73</v>
      </c>
      <c r="B77" s="62" t="s">
        <v>171</v>
      </c>
      <c r="C77" s="62" t="s">
        <v>171</v>
      </c>
      <c r="D77" s="127">
        <v>3520.6</v>
      </c>
      <c r="E77" s="141">
        <v>3520.6</v>
      </c>
      <c r="F77" s="141">
        <v>0</v>
      </c>
      <c r="G77" s="141">
        <v>328.2</v>
      </c>
      <c r="H77" s="127">
        <v>0</v>
      </c>
      <c r="I77" s="127">
        <v>0</v>
      </c>
      <c r="J77" s="127">
        <v>1</v>
      </c>
      <c r="K77" s="128">
        <v>3520.6</v>
      </c>
      <c r="L77" s="127"/>
      <c r="M77" s="126" t="s">
        <v>44</v>
      </c>
      <c r="N77" s="129">
        <v>7</v>
      </c>
      <c r="O77" s="129" t="s">
        <v>21</v>
      </c>
      <c r="P77" s="130">
        <v>37.01</v>
      </c>
      <c r="Q77" s="131">
        <v>31</v>
      </c>
      <c r="R77" s="130">
        <v>5.0999999999999996</v>
      </c>
      <c r="S77" s="130">
        <v>6.59</v>
      </c>
      <c r="T77" s="130">
        <v>8.98</v>
      </c>
      <c r="U77" s="130">
        <v>6.92</v>
      </c>
      <c r="V77" s="130">
        <v>3.15</v>
      </c>
      <c r="W77" s="130">
        <v>0</v>
      </c>
      <c r="X77" s="130">
        <v>0</v>
      </c>
      <c r="Y77" s="130">
        <v>0.26</v>
      </c>
      <c r="Z77" s="132">
        <v>40</v>
      </c>
      <c r="AA77" s="132">
        <v>40</v>
      </c>
      <c r="AB77" s="132">
        <v>2604.04</v>
      </c>
      <c r="AC77" s="130">
        <v>195.98199600000001</v>
      </c>
      <c r="AD77" s="132">
        <v>42.3</v>
      </c>
      <c r="AE77" s="132">
        <v>2604.04</v>
      </c>
      <c r="AF77" s="130">
        <v>7.85</v>
      </c>
      <c r="AG77" s="133">
        <v>0</v>
      </c>
      <c r="AH77" s="130">
        <v>6.73</v>
      </c>
      <c r="AI77" s="130">
        <v>10.67</v>
      </c>
      <c r="AJ77" s="130">
        <v>14</v>
      </c>
      <c r="AK77" s="131">
        <v>654831.6</v>
      </c>
      <c r="AL77" s="130">
        <v>107730.35999999999</v>
      </c>
      <c r="AM77" s="130">
        <v>139204.52399999998</v>
      </c>
      <c r="AN77" s="130">
        <v>189689.92800000001</v>
      </c>
      <c r="AO77" s="130">
        <v>146175.31200000001</v>
      </c>
      <c r="AP77" s="130">
        <v>66539.34</v>
      </c>
      <c r="AQ77" s="130">
        <v>0</v>
      </c>
      <c r="AR77" s="130">
        <v>0</v>
      </c>
      <c r="AS77" s="130">
        <v>5492.1360000000004</v>
      </c>
      <c r="AU77" s="134">
        <v>33.17</v>
      </c>
      <c r="AV77" s="192">
        <v>13.89</v>
      </c>
      <c r="AW77" s="193"/>
      <c r="AX77" s="144">
        <v>5.9</v>
      </c>
      <c r="AY77" s="144">
        <v>1.53</v>
      </c>
      <c r="AZ77" s="144">
        <v>0.32</v>
      </c>
      <c r="BA77" s="144">
        <v>0.6</v>
      </c>
      <c r="BB77" s="144">
        <v>5.01</v>
      </c>
      <c r="BC77" s="144">
        <v>4.99</v>
      </c>
      <c r="BD77" s="144">
        <v>0</v>
      </c>
      <c r="BE77" s="144">
        <v>0</v>
      </c>
      <c r="BF77" s="144">
        <v>0</v>
      </c>
      <c r="BG77" s="145">
        <v>0.93</v>
      </c>
      <c r="BH77" s="134">
        <v>37.581610000000005</v>
      </c>
      <c r="BI77" s="192">
        <v>15.737370000000004</v>
      </c>
      <c r="BJ77" s="193">
        <v>0</v>
      </c>
      <c r="BK77" s="144">
        <v>6.6847000000000012</v>
      </c>
      <c r="BL77" s="144">
        <v>1.7334900000000002</v>
      </c>
      <c r="BM77" s="144">
        <v>0.36256000000000005</v>
      </c>
      <c r="BN77" s="144">
        <v>0.67980000000000007</v>
      </c>
      <c r="BO77" s="144">
        <v>5.6763300000000001</v>
      </c>
      <c r="BP77" s="144">
        <v>5.65367</v>
      </c>
      <c r="BQ77" s="144">
        <v>0</v>
      </c>
      <c r="BR77" s="144">
        <v>0</v>
      </c>
      <c r="BS77" s="144">
        <v>0</v>
      </c>
      <c r="BT77" s="145">
        <v>1.0536900000000002</v>
      </c>
      <c r="BU77" s="136">
        <v>1556654.76566</v>
      </c>
      <c r="BV77" s="194">
        <v>651852.11622000008</v>
      </c>
      <c r="BW77" s="194">
        <v>0</v>
      </c>
      <c r="BX77" s="136">
        <v>276884.62820000004</v>
      </c>
      <c r="BY77" s="136">
        <v>71802.284939999998</v>
      </c>
      <c r="BZ77" s="136">
        <v>15017.47136</v>
      </c>
      <c r="CA77" s="136">
        <v>28157.758800000003</v>
      </c>
      <c r="CB77" s="136">
        <v>235117.28597999999</v>
      </c>
      <c r="CC77" s="136">
        <v>234178.69402</v>
      </c>
      <c r="CD77" s="136">
        <v>0</v>
      </c>
      <c r="CE77" s="136">
        <v>0</v>
      </c>
      <c r="CF77" s="136">
        <v>0</v>
      </c>
      <c r="CG77" s="136">
        <v>43644.526140000009</v>
      </c>
      <c r="CH77" s="112">
        <v>1</v>
      </c>
      <c r="CJ77" s="137">
        <v>401356.79999999999</v>
      </c>
      <c r="CK77" s="134">
        <v>1450804.6699999997</v>
      </c>
      <c r="CL77" s="134">
        <v>1465139.3399999999</v>
      </c>
      <c r="CM77" s="134">
        <v>1519349.639114277</v>
      </c>
      <c r="CN77" s="138">
        <v>68498.568461772826</v>
      </c>
      <c r="CO77" s="136">
        <v>0</v>
      </c>
      <c r="CP77" s="136">
        <v>21494.423999999999</v>
      </c>
      <c r="CQ77" s="136">
        <v>0</v>
      </c>
      <c r="CR77" s="136">
        <v>0</v>
      </c>
      <c r="CS77" s="136">
        <v>0</v>
      </c>
      <c r="CT77" s="136">
        <v>0</v>
      </c>
      <c r="CU77" s="136">
        <v>0</v>
      </c>
      <c r="CV77" s="136">
        <v>0</v>
      </c>
      <c r="CW77" s="136">
        <v>0</v>
      </c>
      <c r="CX77" s="136">
        <v>0</v>
      </c>
      <c r="CY77" s="136">
        <v>0</v>
      </c>
      <c r="CZ77" s="136">
        <v>0</v>
      </c>
      <c r="DA77" s="136">
        <v>0</v>
      </c>
      <c r="DB77" s="136">
        <v>0</v>
      </c>
      <c r="DC77" s="136">
        <v>47004.144461772827</v>
      </c>
      <c r="DD77" s="139">
        <v>652300.4389423579</v>
      </c>
      <c r="DE77" s="136">
        <v>0</v>
      </c>
      <c r="DF77" s="136">
        <v>28575.331586321474</v>
      </c>
      <c r="DG77" s="136">
        <v>0</v>
      </c>
      <c r="DH77" s="136">
        <v>35721.276483333197</v>
      </c>
      <c r="DI77" s="136">
        <v>5144.5396057321395</v>
      </c>
      <c r="DJ77" s="136">
        <v>62678.244138213289</v>
      </c>
      <c r="DK77" s="136">
        <v>31831.284367568405</v>
      </c>
      <c r="DL77" s="136">
        <v>29761.38</v>
      </c>
      <c r="DM77" s="136">
        <v>0</v>
      </c>
      <c r="DN77" s="136">
        <v>451163.22205646196</v>
      </c>
      <c r="DO77" s="136">
        <v>7425.1607047274183</v>
      </c>
      <c r="DP77" s="136"/>
      <c r="DQ77" s="136">
        <v>228215.97553027995</v>
      </c>
      <c r="DR77" s="136">
        <v>138135.43944856041</v>
      </c>
      <c r="DS77" s="136">
        <v>21196.25465816545</v>
      </c>
      <c r="DT77" s="136">
        <v>3311.580243460352</v>
      </c>
      <c r="DU77" s="136">
        <v>25659.835516399187</v>
      </c>
      <c r="DV77" s="136">
        <v>39912.865663694574</v>
      </c>
      <c r="DW77" s="136"/>
      <c r="DX77" s="136">
        <v>215072.41219393798</v>
      </c>
      <c r="DY77" s="136">
        <v>189144.64185906353</v>
      </c>
      <c r="DZ77" s="136">
        <v>0</v>
      </c>
      <c r="EA77" s="139">
        <v>0</v>
      </c>
      <c r="EB77" s="136"/>
      <c r="EC77" s="136">
        <v>0</v>
      </c>
      <c r="ED77" s="113"/>
      <c r="EE77" s="138">
        <v>73212.716556360523</v>
      </c>
      <c r="EF77" s="136">
        <v>5884.9018379553754</v>
      </c>
      <c r="EG77" s="136">
        <v>63979.328645553665</v>
      </c>
      <c r="EH77" s="136">
        <v>3348.4860728514691</v>
      </c>
      <c r="EI77" s="136">
        <v>17415.108516447501</v>
      </c>
      <c r="EJ77" s="136">
        <v>75489.777054056685</v>
      </c>
      <c r="EK77" s="136">
        <v>75489.777054056685</v>
      </c>
      <c r="EL77" s="140"/>
      <c r="EM77" s="134">
        <v>1742.2762904232379</v>
      </c>
      <c r="EN77" s="136">
        <v>389759.41000000003</v>
      </c>
      <c r="EO77" s="140">
        <f t="shared" si="14"/>
        <v>37.01</v>
      </c>
      <c r="EP77" s="140">
        <f t="shared" si="15"/>
        <v>15.498007235453723</v>
      </c>
      <c r="EQ77" s="140">
        <f t="shared" si="16"/>
        <v>0</v>
      </c>
      <c r="ER77" s="140">
        <f t="shared" si="17"/>
        <v>6.5830268314742231</v>
      </c>
      <c r="ES77" s="140">
        <f t="shared" si="18"/>
        <v>1.7071239071450104</v>
      </c>
      <c r="ET77" s="140">
        <f t="shared" si="19"/>
        <v>0.35704552306300869</v>
      </c>
      <c r="EU77" s="140">
        <f t="shared" si="20"/>
        <v>0.66946035574314133</v>
      </c>
      <c r="EV77" s="140">
        <f t="shared" si="21"/>
        <v>5.5899939704552297</v>
      </c>
      <c r="EW77" s="140">
        <f t="shared" si="22"/>
        <v>5.5676786252637909</v>
      </c>
      <c r="EX77" s="140">
        <f t="shared" si="23"/>
        <v>0</v>
      </c>
      <c r="EY77" s="140">
        <f t="shared" si="24"/>
        <v>0</v>
      </c>
      <c r="EZ77" s="140">
        <f t="shared" si="25"/>
        <v>0</v>
      </c>
      <c r="FA77" s="140">
        <f t="shared" si="26"/>
        <v>1.0376635514018693</v>
      </c>
      <c r="HD77" s="112">
        <v>2</v>
      </c>
    </row>
    <row r="78" spans="1:212" ht="12" customHeight="1" x14ac:dyDescent="0.25">
      <c r="A78" s="126">
        <v>74</v>
      </c>
      <c r="B78" s="62" t="s">
        <v>170</v>
      </c>
      <c r="C78" s="62" t="s">
        <v>170</v>
      </c>
      <c r="D78" s="127">
        <v>3523.58</v>
      </c>
      <c r="E78" s="141">
        <v>3523.58</v>
      </c>
      <c r="F78" s="141">
        <v>0</v>
      </c>
      <c r="G78" s="141">
        <v>313.8</v>
      </c>
      <c r="H78" s="127">
        <v>0</v>
      </c>
      <c r="I78" s="127">
        <v>0</v>
      </c>
      <c r="J78" s="127">
        <v>1</v>
      </c>
      <c r="K78" s="128">
        <v>3523.58</v>
      </c>
      <c r="L78" s="127"/>
      <c r="M78" s="126" t="s">
        <v>44</v>
      </c>
      <c r="N78" s="129">
        <v>7</v>
      </c>
      <c r="O78" s="129" t="s">
        <v>21</v>
      </c>
      <c r="P78" s="130">
        <v>37.01</v>
      </c>
      <c r="Q78" s="131">
        <v>31</v>
      </c>
      <c r="R78" s="130">
        <v>5.0999999999999996</v>
      </c>
      <c r="S78" s="130">
        <v>6.59</v>
      </c>
      <c r="T78" s="130">
        <v>8.98</v>
      </c>
      <c r="U78" s="130">
        <v>6.92</v>
      </c>
      <c r="V78" s="130">
        <v>3.15</v>
      </c>
      <c r="W78" s="130">
        <v>0</v>
      </c>
      <c r="X78" s="130">
        <v>0</v>
      </c>
      <c r="Y78" s="130">
        <v>0.26</v>
      </c>
      <c r="Z78" s="132">
        <v>40</v>
      </c>
      <c r="AA78" s="132">
        <v>40</v>
      </c>
      <c r="AB78" s="132">
        <v>2604.04</v>
      </c>
      <c r="AC78" s="130">
        <v>195.98199600000001</v>
      </c>
      <c r="AD78" s="132">
        <v>42.3</v>
      </c>
      <c r="AE78" s="132">
        <v>2604.04</v>
      </c>
      <c r="AF78" s="130">
        <v>7.85</v>
      </c>
      <c r="AG78" s="133">
        <v>0</v>
      </c>
      <c r="AH78" s="130">
        <v>6.73</v>
      </c>
      <c r="AI78" s="130">
        <v>10.67</v>
      </c>
      <c r="AJ78" s="130">
        <v>14</v>
      </c>
      <c r="AK78" s="131">
        <v>655385.88</v>
      </c>
      <c r="AL78" s="130">
        <v>107821.54799999998</v>
      </c>
      <c r="AM78" s="130">
        <v>139322.35319999998</v>
      </c>
      <c r="AN78" s="130">
        <v>189850.49040000001</v>
      </c>
      <c r="AO78" s="130">
        <v>146299.0416</v>
      </c>
      <c r="AP78" s="130">
        <v>66595.661999999997</v>
      </c>
      <c r="AQ78" s="130">
        <v>0</v>
      </c>
      <c r="AR78" s="130">
        <v>0</v>
      </c>
      <c r="AS78" s="130">
        <v>5496.7848000000004</v>
      </c>
      <c r="AU78" s="134">
        <v>33.17</v>
      </c>
      <c r="AV78" s="192">
        <v>13.89</v>
      </c>
      <c r="AW78" s="193"/>
      <c r="AX78" s="134">
        <v>5.9</v>
      </c>
      <c r="AY78" s="134">
        <v>1.53</v>
      </c>
      <c r="AZ78" s="134">
        <v>0.32</v>
      </c>
      <c r="BA78" s="134">
        <v>0.6</v>
      </c>
      <c r="BB78" s="134">
        <v>5.01</v>
      </c>
      <c r="BC78" s="134">
        <v>4.99</v>
      </c>
      <c r="BD78" s="134">
        <v>0</v>
      </c>
      <c r="BE78" s="134">
        <v>0</v>
      </c>
      <c r="BF78" s="134">
        <v>0</v>
      </c>
      <c r="BG78" s="135">
        <v>0.93</v>
      </c>
      <c r="BH78" s="134">
        <v>37.581610000000005</v>
      </c>
      <c r="BI78" s="192">
        <v>15.737370000000004</v>
      </c>
      <c r="BJ78" s="193">
        <v>0</v>
      </c>
      <c r="BK78" s="134">
        <v>6.6847000000000012</v>
      </c>
      <c r="BL78" s="134">
        <v>1.7334900000000002</v>
      </c>
      <c r="BM78" s="134">
        <v>0.36256000000000005</v>
      </c>
      <c r="BN78" s="134">
        <v>0.67980000000000007</v>
      </c>
      <c r="BO78" s="134">
        <v>5.6763300000000001</v>
      </c>
      <c r="BP78" s="134">
        <v>5.65367</v>
      </c>
      <c r="BQ78" s="134">
        <v>0</v>
      </c>
      <c r="BR78" s="134">
        <v>0</v>
      </c>
      <c r="BS78" s="134">
        <v>0</v>
      </c>
      <c r="BT78" s="135">
        <v>1.0536900000000002</v>
      </c>
      <c r="BU78" s="136">
        <v>1557972.3908380002</v>
      </c>
      <c r="BV78" s="194">
        <v>652403.8742460002</v>
      </c>
      <c r="BW78" s="194">
        <v>0</v>
      </c>
      <c r="BX78" s="136">
        <v>277118.99625999999</v>
      </c>
      <c r="BY78" s="136">
        <v>71863.061741999991</v>
      </c>
      <c r="BZ78" s="136">
        <v>15030.182848</v>
      </c>
      <c r="CA78" s="136">
        <v>28181.592840000005</v>
      </c>
      <c r="CB78" s="136">
        <v>235316.30021399999</v>
      </c>
      <c r="CC78" s="136">
        <v>234376.91378599999</v>
      </c>
      <c r="CD78" s="136">
        <v>0</v>
      </c>
      <c r="CE78" s="136">
        <v>0</v>
      </c>
      <c r="CF78" s="136">
        <v>0</v>
      </c>
      <c r="CG78" s="136">
        <v>43681.468902000008</v>
      </c>
      <c r="CH78" s="112">
        <v>1</v>
      </c>
      <c r="CJ78" s="137">
        <v>859439.74</v>
      </c>
      <c r="CK78" s="134">
        <v>1490878.0499999998</v>
      </c>
      <c r="CL78" s="134">
        <v>1441705.83</v>
      </c>
      <c r="CM78" s="134">
        <v>1565266.2446630246</v>
      </c>
      <c r="CN78" s="138">
        <v>116376.16296137405</v>
      </c>
      <c r="CO78" s="136">
        <v>0</v>
      </c>
      <c r="CP78" s="136">
        <v>69332.232000000004</v>
      </c>
      <c r="CQ78" s="136">
        <v>0</v>
      </c>
      <c r="CR78" s="136">
        <v>0</v>
      </c>
      <c r="CS78" s="136">
        <v>0</v>
      </c>
      <c r="CT78" s="136">
        <v>0</v>
      </c>
      <c r="CU78" s="136">
        <v>0</v>
      </c>
      <c r="CV78" s="136">
        <v>0</v>
      </c>
      <c r="CW78" s="136">
        <v>0</v>
      </c>
      <c r="CX78" s="136">
        <v>0</v>
      </c>
      <c r="CY78" s="136">
        <v>0</v>
      </c>
      <c r="CZ78" s="136">
        <v>0</v>
      </c>
      <c r="DA78" s="136">
        <v>0</v>
      </c>
      <c r="DB78" s="136">
        <v>0</v>
      </c>
      <c r="DC78" s="136">
        <v>47043.930961374048</v>
      </c>
      <c r="DD78" s="139">
        <v>653458.22835446068</v>
      </c>
      <c r="DE78" s="136">
        <v>0</v>
      </c>
      <c r="DF78" s="136">
        <v>29230.362404002593</v>
      </c>
      <c r="DG78" s="136">
        <v>0</v>
      </c>
      <c r="DH78" s="136">
        <v>35751.512637375214</v>
      </c>
      <c r="DI78" s="136">
        <v>5148.8941839361623</v>
      </c>
      <c r="DJ78" s="136">
        <v>62731.297926639098</v>
      </c>
      <c r="DK78" s="136">
        <v>31858.227850899475</v>
      </c>
      <c r="DL78" s="136">
        <v>29761.38</v>
      </c>
      <c r="DM78" s="136">
        <v>0</v>
      </c>
      <c r="DN78" s="136">
        <v>451545.10764463682</v>
      </c>
      <c r="DO78" s="136">
        <v>7431.445706971379</v>
      </c>
      <c r="DP78" s="136"/>
      <c r="DQ78" s="136">
        <v>228409.14817331819</v>
      </c>
      <c r="DR78" s="136">
        <v>138252.36372554637</v>
      </c>
      <c r="DS78" s="136">
        <v>21214.196156455891</v>
      </c>
      <c r="DT78" s="136">
        <v>3314.3833193921569</v>
      </c>
      <c r="DU78" s="136">
        <v>25681.555197657744</v>
      </c>
      <c r="DV78" s="136">
        <v>39946.649774266014</v>
      </c>
      <c r="DW78" s="136"/>
      <c r="DX78" s="136">
        <v>215254.45951210475</v>
      </c>
      <c r="DY78" s="136">
        <v>189304.74270344802</v>
      </c>
      <c r="DZ78" s="136">
        <v>0</v>
      </c>
      <c r="EA78" s="139">
        <v>0</v>
      </c>
      <c r="EB78" s="136"/>
      <c r="EC78" s="136">
        <v>0</v>
      </c>
      <c r="ED78" s="113"/>
      <c r="EE78" s="138">
        <v>73274.687213446785</v>
      </c>
      <c r="EF78" s="136">
        <v>5889.8830932746705</v>
      </c>
      <c r="EG78" s="136">
        <v>64033.483732573994</v>
      </c>
      <c r="EH78" s="136">
        <v>3351.3203875981312</v>
      </c>
      <c r="EI78" s="136">
        <v>17429.849476334741</v>
      </c>
      <c r="EJ78" s="136">
        <v>71758.966268537493</v>
      </c>
      <c r="EK78" s="136">
        <v>71758.966268537493</v>
      </c>
      <c r="EL78" s="140"/>
      <c r="EM78" s="134">
        <v>1743.7510343150352</v>
      </c>
      <c r="EN78" s="136">
        <v>926001.8</v>
      </c>
      <c r="EO78" s="140">
        <f t="shared" si="14"/>
        <v>37.01</v>
      </c>
      <c r="EP78" s="140">
        <f t="shared" si="15"/>
        <v>15.498007235453723</v>
      </c>
      <c r="EQ78" s="140">
        <f t="shared" si="16"/>
        <v>0</v>
      </c>
      <c r="ER78" s="140">
        <f t="shared" si="17"/>
        <v>6.5830268314742231</v>
      </c>
      <c r="ES78" s="140">
        <f t="shared" si="18"/>
        <v>1.7071239071450104</v>
      </c>
      <c r="ET78" s="140">
        <f t="shared" si="19"/>
        <v>0.35704552306300869</v>
      </c>
      <c r="EU78" s="140">
        <f t="shared" si="20"/>
        <v>0.66946035574314133</v>
      </c>
      <c r="EV78" s="140">
        <f t="shared" si="21"/>
        <v>5.5899939704552297</v>
      </c>
      <c r="EW78" s="140">
        <f t="shared" si="22"/>
        <v>5.5676786252637909</v>
      </c>
      <c r="EX78" s="140">
        <f t="shared" si="23"/>
        <v>0</v>
      </c>
      <c r="EY78" s="140">
        <f t="shared" si="24"/>
        <v>0</v>
      </c>
      <c r="EZ78" s="140">
        <f t="shared" si="25"/>
        <v>0</v>
      </c>
      <c r="FA78" s="140">
        <f t="shared" si="26"/>
        <v>1.0376635514018693</v>
      </c>
      <c r="HD78" s="112">
        <v>2</v>
      </c>
    </row>
    <row r="79" spans="1:212" ht="12" customHeight="1" x14ac:dyDescent="0.25">
      <c r="A79" s="126">
        <v>75</v>
      </c>
      <c r="B79" s="62" t="s">
        <v>169</v>
      </c>
      <c r="C79" s="62" t="s">
        <v>169</v>
      </c>
      <c r="D79" s="127">
        <v>3477.26</v>
      </c>
      <c r="E79" s="141">
        <v>3477.26</v>
      </c>
      <c r="F79" s="141">
        <v>0</v>
      </c>
      <c r="G79" s="141">
        <v>363.6</v>
      </c>
      <c r="H79" s="127">
        <v>0</v>
      </c>
      <c r="I79" s="127">
        <v>0</v>
      </c>
      <c r="J79" s="127">
        <v>1</v>
      </c>
      <c r="K79" s="128">
        <v>3477.26</v>
      </c>
      <c r="L79" s="127"/>
      <c r="M79" s="126" t="s">
        <v>44</v>
      </c>
      <c r="N79" s="129">
        <v>7</v>
      </c>
      <c r="O79" s="129" t="s">
        <v>21</v>
      </c>
      <c r="P79" s="130">
        <v>37.01</v>
      </c>
      <c r="Q79" s="131">
        <v>31</v>
      </c>
      <c r="R79" s="130">
        <v>5.0999999999999996</v>
      </c>
      <c r="S79" s="130">
        <v>6.59</v>
      </c>
      <c r="T79" s="130">
        <v>8.98</v>
      </c>
      <c r="U79" s="130">
        <v>6.92</v>
      </c>
      <c r="V79" s="130">
        <v>3.15</v>
      </c>
      <c r="W79" s="130">
        <v>0</v>
      </c>
      <c r="X79" s="130">
        <v>0</v>
      </c>
      <c r="Y79" s="130">
        <v>0.26</v>
      </c>
      <c r="Z79" s="132">
        <v>40</v>
      </c>
      <c r="AA79" s="132">
        <v>40</v>
      </c>
      <c r="AB79" s="132">
        <v>2604.04</v>
      </c>
      <c r="AC79" s="130">
        <v>195.98199600000001</v>
      </c>
      <c r="AD79" s="132">
        <v>42.3</v>
      </c>
      <c r="AE79" s="132">
        <v>2604.04</v>
      </c>
      <c r="AF79" s="130">
        <v>7.85</v>
      </c>
      <c r="AG79" s="133">
        <v>0</v>
      </c>
      <c r="AH79" s="130">
        <v>6.73</v>
      </c>
      <c r="AI79" s="130">
        <v>10.67</v>
      </c>
      <c r="AJ79" s="130">
        <v>14</v>
      </c>
      <c r="AK79" s="131">
        <v>646770.3600000001</v>
      </c>
      <c r="AL79" s="130">
        <v>106404.15600000002</v>
      </c>
      <c r="AM79" s="130">
        <v>137490.86040000001</v>
      </c>
      <c r="AN79" s="130">
        <v>187354.76880000002</v>
      </c>
      <c r="AO79" s="130">
        <v>144375.8352</v>
      </c>
      <c r="AP79" s="130">
        <v>65720.214000000007</v>
      </c>
      <c r="AQ79" s="130">
        <v>0</v>
      </c>
      <c r="AR79" s="130">
        <v>0</v>
      </c>
      <c r="AS79" s="130">
        <v>5424.5256000000008</v>
      </c>
      <c r="AU79" s="134">
        <v>33.17</v>
      </c>
      <c r="AV79" s="192">
        <v>13.89</v>
      </c>
      <c r="AW79" s="193"/>
      <c r="AX79" s="134">
        <v>5.9</v>
      </c>
      <c r="AY79" s="134">
        <v>1.53</v>
      </c>
      <c r="AZ79" s="134">
        <v>0.32</v>
      </c>
      <c r="BA79" s="134">
        <v>0.6</v>
      </c>
      <c r="BB79" s="134">
        <v>5.01</v>
      </c>
      <c r="BC79" s="134">
        <v>4.99</v>
      </c>
      <c r="BD79" s="134">
        <v>0</v>
      </c>
      <c r="BE79" s="134">
        <v>0</v>
      </c>
      <c r="BF79" s="134">
        <v>0</v>
      </c>
      <c r="BG79" s="135">
        <v>0.93</v>
      </c>
      <c r="BH79" s="134">
        <v>37.581610000000005</v>
      </c>
      <c r="BI79" s="192">
        <v>15.737370000000004</v>
      </c>
      <c r="BJ79" s="193">
        <v>0</v>
      </c>
      <c r="BK79" s="134">
        <v>6.6847000000000012</v>
      </c>
      <c r="BL79" s="134">
        <v>1.7334900000000002</v>
      </c>
      <c r="BM79" s="134">
        <v>0.36256000000000005</v>
      </c>
      <c r="BN79" s="134">
        <v>0.67980000000000007</v>
      </c>
      <c r="BO79" s="134">
        <v>5.6763300000000001</v>
      </c>
      <c r="BP79" s="134">
        <v>5.65367</v>
      </c>
      <c r="BQ79" s="134">
        <v>0</v>
      </c>
      <c r="BR79" s="134">
        <v>0</v>
      </c>
      <c r="BS79" s="134">
        <v>0</v>
      </c>
      <c r="BT79" s="135">
        <v>1.0536900000000002</v>
      </c>
      <c r="BU79" s="136">
        <v>1537491.7202860003</v>
      </c>
      <c r="BV79" s="194">
        <v>643827.55486200016</v>
      </c>
      <c r="BW79" s="194">
        <v>0</v>
      </c>
      <c r="BX79" s="136">
        <v>273476.06722000003</v>
      </c>
      <c r="BY79" s="136">
        <v>70918.369974000001</v>
      </c>
      <c r="BZ79" s="136">
        <v>14832.600256000002</v>
      </c>
      <c r="CA79" s="136">
        <v>27811.125480000006</v>
      </c>
      <c r="CB79" s="136">
        <v>232222.89775800001</v>
      </c>
      <c r="CC79" s="136">
        <v>231295.86024200002</v>
      </c>
      <c r="CD79" s="136">
        <v>0</v>
      </c>
      <c r="CE79" s="136">
        <v>0</v>
      </c>
      <c r="CF79" s="136">
        <v>0</v>
      </c>
      <c r="CG79" s="136">
        <v>43107.244494000013</v>
      </c>
      <c r="CH79" s="112">
        <v>1</v>
      </c>
      <c r="CJ79" s="137">
        <v>451346.67</v>
      </c>
      <c r="CK79" s="134">
        <v>1437251.4799999997</v>
      </c>
      <c r="CL79" s="134">
        <v>1460213.6400000001</v>
      </c>
      <c r="CM79" s="134">
        <v>1729379.4277067631</v>
      </c>
      <c r="CN79" s="138">
        <v>295056.75656488782</v>
      </c>
      <c r="CO79" s="136">
        <v>0</v>
      </c>
      <c r="CP79" s="136">
        <v>35344.343999999997</v>
      </c>
      <c r="CQ79" s="136">
        <v>0</v>
      </c>
      <c r="CR79" s="136">
        <v>0</v>
      </c>
      <c r="CS79" s="136">
        <v>0</v>
      </c>
      <c r="CT79" s="136">
        <v>0</v>
      </c>
      <c r="CU79" s="136">
        <v>0</v>
      </c>
      <c r="CV79" s="136">
        <v>0</v>
      </c>
      <c r="CW79" s="136">
        <v>0</v>
      </c>
      <c r="CX79" s="136">
        <v>102640.33199999999</v>
      </c>
      <c r="CY79" s="136">
        <v>0</v>
      </c>
      <c r="CZ79" s="136">
        <v>110646.57599999999</v>
      </c>
      <c r="DA79" s="136">
        <v>0</v>
      </c>
      <c r="DB79" s="136">
        <v>0</v>
      </c>
      <c r="DC79" s="136">
        <v>46425.504564887859</v>
      </c>
      <c r="DD79" s="139">
        <v>644636.73309262714</v>
      </c>
      <c r="DE79" s="136">
        <v>0</v>
      </c>
      <c r="DF79" s="136">
        <v>28223.55777760956</v>
      </c>
      <c r="DG79" s="136">
        <v>0</v>
      </c>
      <c r="DH79" s="136">
        <v>35281.533222869737</v>
      </c>
      <c r="DI79" s="136">
        <v>5081.2082569528329</v>
      </c>
      <c r="DJ79" s="136">
        <v>61906.649779027313</v>
      </c>
      <c r="DK79" s="136">
        <v>31439.428472411219</v>
      </c>
      <c r="DL79" s="136">
        <v>29761.38</v>
      </c>
      <c r="DM79" s="136">
        <v>0</v>
      </c>
      <c r="DN79" s="136">
        <v>445609.22158951679</v>
      </c>
      <c r="DO79" s="136">
        <v>7333.7539942397507</v>
      </c>
      <c r="DP79" s="136"/>
      <c r="DQ79" s="136">
        <v>225406.54521173134</v>
      </c>
      <c r="DR79" s="136">
        <v>136434.93670877159</v>
      </c>
      <c r="DS79" s="136">
        <v>20935.3202501427</v>
      </c>
      <c r="DT79" s="136">
        <v>3270.8133606132319</v>
      </c>
      <c r="DU79" s="136">
        <v>25343.952635276444</v>
      </c>
      <c r="DV79" s="136">
        <v>39421.522256927405</v>
      </c>
      <c r="DW79" s="136"/>
      <c r="DX79" s="136">
        <v>212424.78441898903</v>
      </c>
      <c r="DY79" s="136">
        <v>186816.19535046507</v>
      </c>
      <c r="DZ79" s="136">
        <v>0</v>
      </c>
      <c r="EA79" s="139">
        <v>0</v>
      </c>
      <c r="EB79" s="136"/>
      <c r="EC79" s="136">
        <v>0</v>
      </c>
      <c r="ED79" s="113"/>
      <c r="EE79" s="138">
        <v>72311.43861068289</v>
      </c>
      <c r="EF79" s="136">
        <v>5812.4563327412125</v>
      </c>
      <c r="EG79" s="136">
        <v>63191.717413519851</v>
      </c>
      <c r="EH79" s="136">
        <v>3307.264864421832</v>
      </c>
      <c r="EI79" s="136">
        <v>17200.721536074034</v>
      </c>
      <c r="EJ79" s="136">
        <v>75526.252921305786</v>
      </c>
      <c r="EK79" s="136">
        <v>75526.252921305786</v>
      </c>
      <c r="EL79" s="140"/>
      <c r="EM79" s="134">
        <v>1720.8281695271</v>
      </c>
      <c r="EN79" s="136">
        <v>478647.97</v>
      </c>
      <c r="EO79" s="140">
        <f t="shared" si="14"/>
        <v>37.01</v>
      </c>
      <c r="EP79" s="140">
        <f t="shared" si="15"/>
        <v>15.498007235453723</v>
      </c>
      <c r="EQ79" s="140">
        <f t="shared" si="16"/>
        <v>0</v>
      </c>
      <c r="ER79" s="140">
        <f t="shared" si="17"/>
        <v>6.5830268314742231</v>
      </c>
      <c r="ES79" s="140">
        <f t="shared" si="18"/>
        <v>1.7071239071450104</v>
      </c>
      <c r="ET79" s="140">
        <f t="shared" si="19"/>
        <v>0.35704552306300869</v>
      </c>
      <c r="EU79" s="140">
        <f t="shared" si="20"/>
        <v>0.66946035574314133</v>
      </c>
      <c r="EV79" s="140">
        <f t="shared" si="21"/>
        <v>5.5899939704552297</v>
      </c>
      <c r="EW79" s="140">
        <f t="shared" si="22"/>
        <v>5.5676786252637909</v>
      </c>
      <c r="EX79" s="140">
        <f t="shared" si="23"/>
        <v>0</v>
      </c>
      <c r="EY79" s="140">
        <f t="shared" si="24"/>
        <v>0</v>
      </c>
      <c r="EZ79" s="140">
        <f t="shared" si="25"/>
        <v>0</v>
      </c>
      <c r="FA79" s="140">
        <f t="shared" si="26"/>
        <v>1.0376635514018693</v>
      </c>
      <c r="HD79" s="112">
        <v>2</v>
      </c>
    </row>
    <row r="80" spans="1:212" ht="12" customHeight="1" x14ac:dyDescent="0.25">
      <c r="A80" s="126">
        <v>76</v>
      </c>
      <c r="B80" s="62" t="s">
        <v>168</v>
      </c>
      <c r="C80" s="62" t="s">
        <v>168</v>
      </c>
      <c r="D80" s="127">
        <v>3071.9</v>
      </c>
      <c r="E80" s="141">
        <v>3071.9</v>
      </c>
      <c r="F80" s="141">
        <v>0</v>
      </c>
      <c r="G80" s="141">
        <v>340.85</v>
      </c>
      <c r="H80" s="127">
        <v>1</v>
      </c>
      <c r="I80" s="127">
        <v>0</v>
      </c>
      <c r="J80" s="127">
        <v>1</v>
      </c>
      <c r="K80" s="128">
        <v>3071.9</v>
      </c>
      <c r="L80" s="127"/>
      <c r="M80" s="126" t="s">
        <v>44</v>
      </c>
      <c r="N80" s="129">
        <v>3</v>
      </c>
      <c r="O80" s="129" t="s">
        <v>21</v>
      </c>
      <c r="P80" s="130">
        <v>53.96</v>
      </c>
      <c r="Q80" s="131">
        <v>45.06</v>
      </c>
      <c r="R80" s="130">
        <v>5.0999999999999996</v>
      </c>
      <c r="S80" s="130">
        <v>8.6300000000000008</v>
      </c>
      <c r="T80" s="130">
        <v>13.43</v>
      </c>
      <c r="U80" s="130">
        <v>6.91</v>
      </c>
      <c r="V80" s="130">
        <v>3.15</v>
      </c>
      <c r="W80" s="130">
        <v>1.81</v>
      </c>
      <c r="X80" s="130">
        <v>5.77</v>
      </c>
      <c r="Y80" s="130">
        <v>0.26</v>
      </c>
      <c r="Z80" s="132">
        <v>40</v>
      </c>
      <c r="AA80" s="132">
        <v>40</v>
      </c>
      <c r="AB80" s="132">
        <v>2604.04</v>
      </c>
      <c r="AC80" s="130">
        <v>195.98199600000001</v>
      </c>
      <c r="AD80" s="132">
        <v>42.3</v>
      </c>
      <c r="AE80" s="132">
        <v>2604.04</v>
      </c>
      <c r="AF80" s="130">
        <v>7.85</v>
      </c>
      <c r="AG80" s="133">
        <v>0</v>
      </c>
      <c r="AH80" s="130">
        <v>6.73</v>
      </c>
      <c r="AI80" s="130">
        <v>10.67</v>
      </c>
      <c r="AJ80" s="130">
        <v>14</v>
      </c>
      <c r="AK80" s="131">
        <v>830518.88400000008</v>
      </c>
      <c r="AL80" s="130">
        <v>94000.139999999985</v>
      </c>
      <c r="AM80" s="130">
        <v>159062.98200000002</v>
      </c>
      <c r="AN80" s="130">
        <v>247533.70199999999</v>
      </c>
      <c r="AO80" s="130">
        <v>127360.97400000002</v>
      </c>
      <c r="AP80" s="130">
        <v>58058.91</v>
      </c>
      <c r="AQ80" s="130">
        <v>33360.834000000003</v>
      </c>
      <c r="AR80" s="130">
        <v>106349.17799999999</v>
      </c>
      <c r="AS80" s="130">
        <v>4792.1640000000007</v>
      </c>
      <c r="AU80" s="134">
        <v>48.44</v>
      </c>
      <c r="AV80" s="192">
        <v>18.489999999999998</v>
      </c>
      <c r="AW80" s="193"/>
      <c r="AX80" s="134">
        <v>6.67</v>
      </c>
      <c r="AY80" s="134">
        <v>1.53</v>
      </c>
      <c r="AZ80" s="134">
        <v>0.32</v>
      </c>
      <c r="BA80" s="134">
        <v>0.87</v>
      </c>
      <c r="BB80" s="134">
        <v>5.01</v>
      </c>
      <c r="BC80" s="134">
        <v>4.99</v>
      </c>
      <c r="BD80" s="134">
        <v>2.7</v>
      </c>
      <c r="BE80" s="134">
        <v>6.46</v>
      </c>
      <c r="BF80" s="134">
        <v>0.47</v>
      </c>
      <c r="BG80" s="135">
        <v>0.93</v>
      </c>
      <c r="BH80" s="134">
        <v>54.88252</v>
      </c>
      <c r="BI80" s="192">
        <v>20.949169999999999</v>
      </c>
      <c r="BJ80" s="193">
        <v>0</v>
      </c>
      <c r="BK80" s="134">
        <v>7.5571100000000007</v>
      </c>
      <c r="BL80" s="134">
        <v>1.7334900000000002</v>
      </c>
      <c r="BM80" s="134">
        <v>0.36256000000000005</v>
      </c>
      <c r="BN80" s="134">
        <v>0.98571000000000009</v>
      </c>
      <c r="BO80" s="134">
        <v>5.6763300000000001</v>
      </c>
      <c r="BP80" s="134">
        <v>5.65367</v>
      </c>
      <c r="BQ80" s="134">
        <v>3.0591000000000004</v>
      </c>
      <c r="BR80" s="134">
        <v>7.3191800000000002</v>
      </c>
      <c r="BS80" s="134">
        <v>0.53250999999999993</v>
      </c>
      <c r="BT80" s="135">
        <v>1.05369</v>
      </c>
      <c r="BU80" s="136">
        <v>1983541.80388</v>
      </c>
      <c r="BV80" s="194">
        <v>757136.41522999993</v>
      </c>
      <c r="BW80" s="194">
        <v>0</v>
      </c>
      <c r="BX80" s="136">
        <v>273126.00809000002</v>
      </c>
      <c r="BY80" s="136">
        <v>62651.093310000004</v>
      </c>
      <c r="BZ80" s="136">
        <v>13103.496640000001</v>
      </c>
      <c r="CA80" s="136">
        <v>35625.131490000007</v>
      </c>
      <c r="CB80" s="136">
        <v>205151.61927</v>
      </c>
      <c r="CC80" s="136">
        <v>204332.65072999999</v>
      </c>
      <c r="CD80" s="136">
        <v>110560.75290000002</v>
      </c>
      <c r="CE80" s="136">
        <v>264526.83842000004</v>
      </c>
      <c r="CF80" s="136">
        <v>19245.760689999996</v>
      </c>
      <c r="CG80" s="136">
        <v>38082.037109999997</v>
      </c>
      <c r="CH80" s="112">
        <v>1</v>
      </c>
      <c r="CJ80" s="137">
        <v>323585.51</v>
      </c>
      <c r="CK80" s="134">
        <v>1853461.64</v>
      </c>
      <c r="CL80" s="134">
        <v>1846763.27</v>
      </c>
      <c r="CM80" s="134">
        <v>1614175.7957998214</v>
      </c>
      <c r="CN80" s="138">
        <v>216915.91652517184</v>
      </c>
      <c r="CO80" s="136">
        <v>0</v>
      </c>
      <c r="CP80" s="136">
        <v>0</v>
      </c>
      <c r="CQ80" s="136">
        <v>0</v>
      </c>
      <c r="CR80" s="136">
        <v>0</v>
      </c>
      <c r="CS80" s="136">
        <v>0</v>
      </c>
      <c r="CT80" s="136">
        <v>0</v>
      </c>
      <c r="CU80" s="136">
        <v>0</v>
      </c>
      <c r="CV80" s="136">
        <v>0</v>
      </c>
      <c r="CW80" s="136">
        <v>0</v>
      </c>
      <c r="CX80" s="136">
        <v>0</v>
      </c>
      <c r="CY80" s="136">
        <v>0</v>
      </c>
      <c r="CZ80" s="136">
        <v>175902.44399999999</v>
      </c>
      <c r="DA80" s="136">
        <v>0</v>
      </c>
      <c r="DB80" s="136">
        <v>0</v>
      </c>
      <c r="DC80" s="136">
        <v>41013.472525171834</v>
      </c>
      <c r="DD80" s="139">
        <v>543196.53898910095</v>
      </c>
      <c r="DE80" s="136">
        <v>0</v>
      </c>
      <c r="DF80" s="136">
        <v>24933.409390450757</v>
      </c>
      <c r="DG80" s="136">
        <v>0</v>
      </c>
      <c r="DH80" s="136">
        <v>31168.604564321773</v>
      </c>
      <c r="DI80" s="136">
        <v>4488.8687197774698</v>
      </c>
      <c r="DJ80" s="136">
        <v>54689.910290341817</v>
      </c>
      <c r="DK80" s="136">
        <v>27774.391424397374</v>
      </c>
      <c r="DL80" s="136">
        <v>0</v>
      </c>
      <c r="DM80" s="136">
        <v>0</v>
      </c>
      <c r="DN80" s="136">
        <v>393662.52963564318</v>
      </c>
      <c r="DO80" s="136">
        <v>6478.8249641686525</v>
      </c>
      <c r="DP80" s="136"/>
      <c r="DQ80" s="136">
        <v>199129.87991577204</v>
      </c>
      <c r="DR80" s="136">
        <v>120530.09613191863</v>
      </c>
      <c r="DS80" s="136">
        <v>18494.794831681658</v>
      </c>
      <c r="DT80" s="136">
        <v>2889.5197835271983</v>
      </c>
      <c r="DU80" s="136">
        <v>22389.492905421423</v>
      </c>
      <c r="DV80" s="136">
        <v>34825.976263223136</v>
      </c>
      <c r="DW80" s="136"/>
      <c r="DX80" s="136">
        <v>187661.46197198151</v>
      </c>
      <c r="DY80" s="136">
        <v>165038.18250493021</v>
      </c>
      <c r="DZ80" s="136">
        <v>30536.969803558921</v>
      </c>
      <c r="EA80" s="139">
        <v>135721.16394685395</v>
      </c>
      <c r="EB80" s="136"/>
      <c r="EC80" s="136">
        <v>135721.16394685395</v>
      </c>
      <c r="ED80" s="136"/>
      <c r="EE80" s="138">
        <v>63881.765605147943</v>
      </c>
      <c r="EF80" s="136">
        <v>5134.8718843421912</v>
      </c>
      <c r="EG80" s="136">
        <v>55825.171750916408</v>
      </c>
      <c r="EH80" s="136">
        <v>2921.721969889345</v>
      </c>
      <c r="EI80" s="136">
        <v>15195.55526094276</v>
      </c>
      <c r="EJ80" s="136">
        <v>56898.361276361058</v>
      </c>
      <c r="EK80" s="136">
        <v>56898.361276361058</v>
      </c>
      <c r="EL80" s="140"/>
      <c r="EM80" s="134">
        <v>1520.2234098026315</v>
      </c>
      <c r="EN80" s="136">
        <v>335468.86</v>
      </c>
      <c r="EO80" s="140">
        <f t="shared" si="14"/>
        <v>53.96</v>
      </c>
      <c r="EP80" s="140">
        <f t="shared" si="15"/>
        <v>20.597035507844755</v>
      </c>
      <c r="EQ80" s="140">
        <f t="shared" si="16"/>
        <v>0</v>
      </c>
      <c r="ER80" s="140">
        <f t="shared" si="17"/>
        <v>7.4300825763831551</v>
      </c>
      <c r="ES80" s="140">
        <f t="shared" si="18"/>
        <v>1.7043517753922381</v>
      </c>
      <c r="ET80" s="140">
        <f t="shared" si="19"/>
        <v>0.35646573080099098</v>
      </c>
      <c r="EU80" s="140">
        <f t="shared" si="20"/>
        <v>0.96914120561519412</v>
      </c>
      <c r="EV80" s="140">
        <f t="shared" si="21"/>
        <v>5.5809165978530135</v>
      </c>
      <c r="EW80" s="140">
        <f t="shared" si="22"/>
        <v>5.5586374896779525</v>
      </c>
      <c r="EX80" s="140">
        <f t="shared" si="23"/>
        <v>3.0076796036333611</v>
      </c>
      <c r="EY80" s="140">
        <f t="shared" si="24"/>
        <v>7.1961519405450041</v>
      </c>
      <c r="EZ80" s="140">
        <f t="shared" si="25"/>
        <v>0.52355904211395532</v>
      </c>
      <c r="FA80" s="140">
        <f t="shared" si="26"/>
        <v>1.0359785301403799</v>
      </c>
      <c r="HD80" s="112">
        <v>2</v>
      </c>
    </row>
    <row r="81" spans="1:212" ht="12" customHeight="1" x14ac:dyDescent="0.25">
      <c r="A81" s="126">
        <v>77</v>
      </c>
      <c r="B81" s="62" t="s">
        <v>167</v>
      </c>
      <c r="C81" s="62" t="s">
        <v>167</v>
      </c>
      <c r="D81" s="127">
        <v>3039.4</v>
      </c>
      <c r="E81" s="141">
        <v>3039.4</v>
      </c>
      <c r="F81" s="141">
        <v>0</v>
      </c>
      <c r="G81" s="141">
        <v>337.25</v>
      </c>
      <c r="H81" s="127">
        <v>1</v>
      </c>
      <c r="I81" s="127">
        <v>0</v>
      </c>
      <c r="J81" s="127">
        <v>1</v>
      </c>
      <c r="K81" s="128">
        <v>3039.4</v>
      </c>
      <c r="L81" s="127"/>
      <c r="M81" s="126" t="s">
        <v>44</v>
      </c>
      <c r="N81" s="129">
        <v>3</v>
      </c>
      <c r="O81" s="129" t="s">
        <v>21</v>
      </c>
      <c r="P81" s="130">
        <v>53.96</v>
      </c>
      <c r="Q81" s="131">
        <v>45.06</v>
      </c>
      <c r="R81" s="130">
        <v>5.0999999999999996</v>
      </c>
      <c r="S81" s="130">
        <v>8.6300000000000008</v>
      </c>
      <c r="T81" s="130">
        <v>13.43</v>
      </c>
      <c r="U81" s="130">
        <v>6.91</v>
      </c>
      <c r="V81" s="130">
        <v>3.15</v>
      </c>
      <c r="W81" s="130">
        <v>1.81</v>
      </c>
      <c r="X81" s="130">
        <v>5.77</v>
      </c>
      <c r="Y81" s="130">
        <v>0.26</v>
      </c>
      <c r="Z81" s="132">
        <v>40</v>
      </c>
      <c r="AA81" s="132">
        <v>40</v>
      </c>
      <c r="AB81" s="132">
        <v>2604.04</v>
      </c>
      <c r="AC81" s="130">
        <v>195.98199600000001</v>
      </c>
      <c r="AD81" s="132">
        <v>42.3</v>
      </c>
      <c r="AE81" s="132">
        <v>2604.04</v>
      </c>
      <c r="AF81" s="130">
        <v>7.85</v>
      </c>
      <c r="AG81" s="133">
        <v>0</v>
      </c>
      <c r="AH81" s="130">
        <v>6.73</v>
      </c>
      <c r="AI81" s="130">
        <v>10.67</v>
      </c>
      <c r="AJ81" s="130">
        <v>14</v>
      </c>
      <c r="AK81" s="131">
        <v>821732.18400000001</v>
      </c>
      <c r="AL81" s="130">
        <v>93005.639999999985</v>
      </c>
      <c r="AM81" s="130">
        <v>157380.13200000004</v>
      </c>
      <c r="AN81" s="130">
        <v>244914.85200000001</v>
      </c>
      <c r="AO81" s="130">
        <v>126013.524</v>
      </c>
      <c r="AP81" s="130">
        <v>57444.66</v>
      </c>
      <c r="AQ81" s="130">
        <v>33007.884000000005</v>
      </c>
      <c r="AR81" s="130">
        <v>105224.02799999999</v>
      </c>
      <c r="AS81" s="130">
        <v>4741.4639999999999</v>
      </c>
      <c r="AU81" s="134">
        <v>48.44</v>
      </c>
      <c r="AV81" s="192">
        <v>18.489999999999998</v>
      </c>
      <c r="AW81" s="193"/>
      <c r="AX81" s="134">
        <v>6.67</v>
      </c>
      <c r="AY81" s="134">
        <v>1.53</v>
      </c>
      <c r="AZ81" s="134">
        <v>0.32</v>
      </c>
      <c r="BA81" s="134">
        <v>0.87</v>
      </c>
      <c r="BB81" s="134">
        <v>5.01</v>
      </c>
      <c r="BC81" s="134">
        <v>4.99</v>
      </c>
      <c r="BD81" s="134">
        <v>2.7</v>
      </c>
      <c r="BE81" s="134">
        <v>6.46</v>
      </c>
      <c r="BF81" s="134">
        <v>0.47</v>
      </c>
      <c r="BG81" s="135">
        <v>0.93</v>
      </c>
      <c r="BH81" s="134">
        <v>54.88252</v>
      </c>
      <c r="BI81" s="192">
        <v>20.949169999999999</v>
      </c>
      <c r="BJ81" s="193">
        <v>0</v>
      </c>
      <c r="BK81" s="134">
        <v>7.5571100000000007</v>
      </c>
      <c r="BL81" s="134">
        <v>1.7334900000000002</v>
      </c>
      <c r="BM81" s="134">
        <v>0.36256000000000005</v>
      </c>
      <c r="BN81" s="134">
        <v>0.98571000000000009</v>
      </c>
      <c r="BO81" s="134">
        <v>5.6763300000000001</v>
      </c>
      <c r="BP81" s="134">
        <v>5.65367</v>
      </c>
      <c r="BQ81" s="134">
        <v>3.0591000000000004</v>
      </c>
      <c r="BR81" s="134">
        <v>7.3191800000000002</v>
      </c>
      <c r="BS81" s="134">
        <v>0.53250999999999993</v>
      </c>
      <c r="BT81" s="135">
        <v>1.05369</v>
      </c>
      <c r="BU81" s="136">
        <v>1962556.3848799998</v>
      </c>
      <c r="BV81" s="194">
        <v>749126.08497999993</v>
      </c>
      <c r="BW81" s="194">
        <v>0</v>
      </c>
      <c r="BX81" s="136">
        <v>270236.39734000002</v>
      </c>
      <c r="BY81" s="136">
        <v>61988.259060000004</v>
      </c>
      <c r="BZ81" s="136">
        <v>12964.86464</v>
      </c>
      <c r="CA81" s="136">
        <v>35248.225740000002</v>
      </c>
      <c r="CB81" s="136">
        <v>202981.16201999999</v>
      </c>
      <c r="CC81" s="136">
        <v>202170.85798</v>
      </c>
      <c r="CD81" s="136">
        <v>109391.04540000002</v>
      </c>
      <c r="CE81" s="136">
        <v>261728.20492000002</v>
      </c>
      <c r="CF81" s="136">
        <v>19042.144939999995</v>
      </c>
      <c r="CG81" s="136">
        <v>37679.137859999995</v>
      </c>
      <c r="CH81" s="112">
        <v>1</v>
      </c>
      <c r="CJ81" s="137">
        <v>329746.11</v>
      </c>
      <c r="CK81" s="134">
        <v>1833903.0199999998</v>
      </c>
      <c r="CL81" s="134">
        <v>1906747.54</v>
      </c>
      <c r="CM81" s="134">
        <v>1366760.3587997672</v>
      </c>
      <c r="CN81" s="138">
        <v>40579.559358379913</v>
      </c>
      <c r="CO81" s="136">
        <v>0</v>
      </c>
      <c r="CP81" s="136">
        <v>0</v>
      </c>
      <c r="CQ81" s="136">
        <v>0</v>
      </c>
      <c r="CR81" s="136">
        <v>0</v>
      </c>
      <c r="CS81" s="136">
        <v>0</v>
      </c>
      <c r="CT81" s="136">
        <v>0</v>
      </c>
      <c r="CU81" s="136">
        <v>0</v>
      </c>
      <c r="CV81" s="136">
        <v>0</v>
      </c>
      <c r="CW81" s="136">
        <v>0</v>
      </c>
      <c r="CX81" s="136">
        <v>0</v>
      </c>
      <c r="CY81" s="136">
        <v>0</v>
      </c>
      <c r="CZ81" s="136">
        <v>0</v>
      </c>
      <c r="DA81" s="136">
        <v>0</v>
      </c>
      <c r="DB81" s="136">
        <v>0</v>
      </c>
      <c r="DC81" s="136">
        <v>40579.559358379913</v>
      </c>
      <c r="DD81" s="139">
        <v>537449.64373953373</v>
      </c>
      <c r="DE81" s="136">
        <v>0</v>
      </c>
      <c r="DF81" s="136">
        <v>24669.619616958898</v>
      </c>
      <c r="DG81" s="136">
        <v>0</v>
      </c>
      <c r="DH81" s="136">
        <v>30838.847850776263</v>
      </c>
      <c r="DI81" s="136">
        <v>4441.3775145322579</v>
      </c>
      <c r="DJ81" s="136">
        <v>54111.303537375868</v>
      </c>
      <c r="DK81" s="136">
        <v>27480.544710216276</v>
      </c>
      <c r="DL81" s="136">
        <v>0</v>
      </c>
      <c r="DM81" s="136">
        <v>0</v>
      </c>
      <c r="DN81" s="136">
        <v>389497.67003306554</v>
      </c>
      <c r="DO81" s="136">
        <v>6410.2804766086792</v>
      </c>
      <c r="DP81" s="136"/>
      <c r="DQ81" s="136">
        <v>197023.13129203347</v>
      </c>
      <c r="DR81" s="136">
        <v>119254.91525874981</v>
      </c>
      <c r="DS81" s="136">
        <v>18299.124128849646</v>
      </c>
      <c r="DT81" s="136">
        <v>2858.9493245393951</v>
      </c>
      <c r="DU81" s="136">
        <v>22152.617186997584</v>
      </c>
      <c r="DV81" s="136">
        <v>34457.525392897034</v>
      </c>
      <c r="DW81" s="136"/>
      <c r="DX81" s="136">
        <v>185676.0465892902</v>
      </c>
      <c r="DY81" s="136">
        <v>163292.11624905918</v>
      </c>
      <c r="DZ81" s="136">
        <v>30213.895641439169</v>
      </c>
      <c r="EA81" s="139">
        <v>134285.26504771248</v>
      </c>
      <c r="EB81" s="136"/>
      <c r="EC81" s="136">
        <v>134285.26504771248</v>
      </c>
      <c r="ED81" s="136"/>
      <c r="EE81" s="138">
        <v>63205.911123502287</v>
      </c>
      <c r="EF81" s="136">
        <v>5080.5461132425071</v>
      </c>
      <c r="EG81" s="136">
        <v>55234.554191131007</v>
      </c>
      <c r="EH81" s="136">
        <v>2890.8108191287724</v>
      </c>
      <c r="EI81" s="136">
        <v>15034.789758816833</v>
      </c>
      <c r="EJ81" s="136">
        <v>0</v>
      </c>
      <c r="EK81" s="136">
        <v>0</v>
      </c>
      <c r="EL81" s="140"/>
      <c r="EM81" s="134">
        <v>1504.139793533031</v>
      </c>
      <c r="EN81" s="136">
        <v>263143.05</v>
      </c>
      <c r="EO81" s="140">
        <f t="shared" si="14"/>
        <v>53.96</v>
      </c>
      <c r="EP81" s="140">
        <f t="shared" si="15"/>
        <v>20.597035507844755</v>
      </c>
      <c r="EQ81" s="140">
        <f t="shared" si="16"/>
        <v>0</v>
      </c>
      <c r="ER81" s="140">
        <f t="shared" si="17"/>
        <v>7.4300825763831551</v>
      </c>
      <c r="ES81" s="140">
        <f t="shared" si="18"/>
        <v>1.7043517753922381</v>
      </c>
      <c r="ET81" s="140">
        <f t="shared" si="19"/>
        <v>0.35646573080099098</v>
      </c>
      <c r="EU81" s="140">
        <f t="shared" si="20"/>
        <v>0.96914120561519412</v>
      </c>
      <c r="EV81" s="140">
        <f t="shared" si="21"/>
        <v>5.5809165978530135</v>
      </c>
      <c r="EW81" s="140">
        <f t="shared" si="22"/>
        <v>5.5586374896779525</v>
      </c>
      <c r="EX81" s="140">
        <f t="shared" si="23"/>
        <v>3.0076796036333611</v>
      </c>
      <c r="EY81" s="140">
        <f t="shared" si="24"/>
        <v>7.1961519405450041</v>
      </c>
      <c r="EZ81" s="140">
        <f t="shared" si="25"/>
        <v>0.52355904211395532</v>
      </c>
      <c r="FA81" s="140">
        <f t="shared" si="26"/>
        <v>1.0359785301403799</v>
      </c>
      <c r="HD81" s="112">
        <v>2</v>
      </c>
    </row>
    <row r="82" spans="1:212" ht="12" customHeight="1" x14ac:dyDescent="0.25">
      <c r="A82" s="126">
        <v>78</v>
      </c>
      <c r="B82" s="62" t="s">
        <v>166</v>
      </c>
      <c r="C82" s="62" t="s">
        <v>166</v>
      </c>
      <c r="D82" s="127">
        <v>8990.7000000000007</v>
      </c>
      <c r="E82" s="141">
        <v>8990.7000000000007</v>
      </c>
      <c r="F82" s="141">
        <v>0</v>
      </c>
      <c r="G82" s="141">
        <v>835.8</v>
      </c>
      <c r="H82" s="127">
        <v>6</v>
      </c>
      <c r="I82" s="127">
        <v>0</v>
      </c>
      <c r="J82" s="127">
        <v>1</v>
      </c>
      <c r="K82" s="128">
        <v>8990.7000000000007</v>
      </c>
      <c r="L82" s="127"/>
      <c r="M82" s="126" t="s">
        <v>44</v>
      </c>
      <c r="N82" s="129">
        <v>3</v>
      </c>
      <c r="O82" s="129" t="s">
        <v>21</v>
      </c>
      <c r="P82" s="130">
        <v>53.96</v>
      </c>
      <c r="Q82" s="131">
        <v>45.06</v>
      </c>
      <c r="R82" s="130">
        <v>5.0999999999999996</v>
      </c>
      <c r="S82" s="130">
        <v>8.6300000000000008</v>
      </c>
      <c r="T82" s="130">
        <v>13.43</v>
      </c>
      <c r="U82" s="130">
        <v>6.91</v>
      </c>
      <c r="V82" s="130">
        <v>3.15</v>
      </c>
      <c r="W82" s="130">
        <v>1.81</v>
      </c>
      <c r="X82" s="130">
        <v>5.77</v>
      </c>
      <c r="Y82" s="130">
        <v>0.26</v>
      </c>
      <c r="Z82" s="132">
        <v>40</v>
      </c>
      <c r="AA82" s="132">
        <v>40</v>
      </c>
      <c r="AB82" s="132">
        <v>2604.04</v>
      </c>
      <c r="AC82" s="130">
        <v>195.98199600000001</v>
      </c>
      <c r="AD82" s="132">
        <v>42.3</v>
      </c>
      <c r="AE82" s="132">
        <v>2604.04</v>
      </c>
      <c r="AF82" s="130">
        <v>7.85</v>
      </c>
      <c r="AG82" s="133">
        <v>0</v>
      </c>
      <c r="AH82" s="130">
        <v>6.73</v>
      </c>
      <c r="AI82" s="130">
        <v>10.67</v>
      </c>
      <c r="AJ82" s="130">
        <v>14</v>
      </c>
      <c r="AK82" s="131">
        <v>2430725.6520000002</v>
      </c>
      <c r="AL82" s="130">
        <v>275115.42</v>
      </c>
      <c r="AM82" s="130">
        <v>465538.44600000005</v>
      </c>
      <c r="AN82" s="130">
        <v>724470.60600000003</v>
      </c>
      <c r="AO82" s="130">
        <v>372754.42200000002</v>
      </c>
      <c r="AP82" s="130">
        <v>169924.23</v>
      </c>
      <c r="AQ82" s="130">
        <v>97639.002000000008</v>
      </c>
      <c r="AR82" s="130">
        <v>311258.03399999999</v>
      </c>
      <c r="AS82" s="130">
        <v>14025.492000000002</v>
      </c>
      <c r="AU82" s="134">
        <v>48.44</v>
      </c>
      <c r="AV82" s="192">
        <v>18.489999999999998</v>
      </c>
      <c r="AW82" s="193"/>
      <c r="AX82" s="134">
        <v>6.67</v>
      </c>
      <c r="AY82" s="134">
        <v>1.53</v>
      </c>
      <c r="AZ82" s="134">
        <v>0.32</v>
      </c>
      <c r="BA82" s="134">
        <v>0.87</v>
      </c>
      <c r="BB82" s="134">
        <v>5.01</v>
      </c>
      <c r="BC82" s="134">
        <v>4.99</v>
      </c>
      <c r="BD82" s="134">
        <v>2.7</v>
      </c>
      <c r="BE82" s="134">
        <v>6.46</v>
      </c>
      <c r="BF82" s="134">
        <v>0.47</v>
      </c>
      <c r="BG82" s="135">
        <v>0.93</v>
      </c>
      <c r="BH82" s="134">
        <v>54.88252</v>
      </c>
      <c r="BI82" s="192">
        <v>20.949169999999999</v>
      </c>
      <c r="BJ82" s="193">
        <v>0</v>
      </c>
      <c r="BK82" s="134">
        <v>7.5571100000000007</v>
      </c>
      <c r="BL82" s="134">
        <v>1.7334900000000002</v>
      </c>
      <c r="BM82" s="134">
        <v>0.36256000000000005</v>
      </c>
      <c r="BN82" s="134">
        <v>0.98571000000000009</v>
      </c>
      <c r="BO82" s="134">
        <v>5.6763300000000001</v>
      </c>
      <c r="BP82" s="134">
        <v>5.65367</v>
      </c>
      <c r="BQ82" s="134">
        <v>3.0591000000000004</v>
      </c>
      <c r="BR82" s="134">
        <v>7.3191800000000002</v>
      </c>
      <c r="BS82" s="134">
        <v>0.53250999999999993</v>
      </c>
      <c r="BT82" s="135">
        <v>1.05369</v>
      </c>
      <c r="BU82" s="136">
        <v>5805341.7416400015</v>
      </c>
      <c r="BV82" s="194">
        <v>2215953.1131899999</v>
      </c>
      <c r="BW82" s="194">
        <v>0</v>
      </c>
      <c r="BX82" s="136">
        <v>799373.02677000011</v>
      </c>
      <c r="BY82" s="136">
        <v>183364.42743000001</v>
      </c>
      <c r="BZ82" s="136">
        <v>38350.729920000005</v>
      </c>
      <c r="CA82" s="136">
        <v>104266.04697000002</v>
      </c>
      <c r="CB82" s="136">
        <v>600428.61531000002</v>
      </c>
      <c r="CC82" s="136">
        <v>598031.69469000003</v>
      </c>
      <c r="CD82" s="136">
        <v>323584.28370000009</v>
      </c>
      <c r="CE82" s="136">
        <v>774205.3602600001</v>
      </c>
      <c r="CF82" s="136">
        <v>56327.634569999995</v>
      </c>
      <c r="CG82" s="136">
        <v>111456.80882999999</v>
      </c>
      <c r="CH82" s="112">
        <v>1</v>
      </c>
      <c r="CJ82" s="137">
        <v>1154148.1499999999</v>
      </c>
      <c r="CK82" s="134">
        <v>5424990.9099999992</v>
      </c>
      <c r="CL82" s="134">
        <v>5372644.6699999999</v>
      </c>
      <c r="CM82" s="134">
        <v>4597514.3512711525</v>
      </c>
      <c r="CN82" s="138">
        <v>551759.15534387913</v>
      </c>
      <c r="CO82" s="136">
        <v>0</v>
      </c>
      <c r="CP82" s="136">
        <v>0</v>
      </c>
      <c r="CQ82" s="136">
        <v>288999.99599999998</v>
      </c>
      <c r="CR82" s="136">
        <v>0</v>
      </c>
      <c r="CS82" s="136">
        <v>0</v>
      </c>
      <c r="CT82" s="136">
        <v>0</v>
      </c>
      <c r="CU82" s="136">
        <v>0</v>
      </c>
      <c r="CV82" s="136">
        <v>13140.767999999998</v>
      </c>
      <c r="CW82" s="136">
        <v>0</v>
      </c>
      <c r="CX82" s="136">
        <v>128381.988</v>
      </c>
      <c r="CY82" s="136">
        <v>0</v>
      </c>
      <c r="CZ82" s="136">
        <v>0</v>
      </c>
      <c r="DA82" s="136">
        <v>1200</v>
      </c>
      <c r="DB82" s="136">
        <v>0</v>
      </c>
      <c r="DC82" s="136">
        <v>120036.40334387917</v>
      </c>
      <c r="DD82" s="139">
        <v>1589803.4190856835</v>
      </c>
      <c r="DE82" s="136">
        <v>0</v>
      </c>
      <c r="DF82" s="136">
        <v>72973.991277947076</v>
      </c>
      <c r="DG82" s="136">
        <v>0</v>
      </c>
      <c r="DH82" s="136">
        <v>91222.882599188699</v>
      </c>
      <c r="DI82" s="136">
        <v>13137.820892250171</v>
      </c>
      <c r="DJ82" s="136">
        <v>160063.99181203041</v>
      </c>
      <c r="DK82" s="136">
        <v>81288.850867322981</v>
      </c>
      <c r="DL82" s="136">
        <v>0</v>
      </c>
      <c r="DM82" s="136">
        <v>0</v>
      </c>
      <c r="DN82" s="136">
        <v>1152153.9455044689</v>
      </c>
      <c r="DO82" s="136">
        <v>18961.936132475374</v>
      </c>
      <c r="DP82" s="136"/>
      <c r="DQ82" s="136">
        <v>582804.45696758747</v>
      </c>
      <c r="DR82" s="136">
        <v>352762.11311997171</v>
      </c>
      <c r="DS82" s="136">
        <v>54129.741167746433</v>
      </c>
      <c r="DT82" s="136">
        <v>8456.9177114352624</v>
      </c>
      <c r="DU82" s="136">
        <v>65528.569896406916</v>
      </c>
      <c r="DV82" s="136">
        <v>101927.11507202717</v>
      </c>
      <c r="DW82" s="136"/>
      <c r="DX82" s="136">
        <v>549239.20249731245</v>
      </c>
      <c r="DY82" s="136">
        <v>483026.39651260653</v>
      </c>
      <c r="DZ82" s="136">
        <v>89374.2421344631</v>
      </c>
      <c r="EA82" s="139">
        <v>397222.6533080439</v>
      </c>
      <c r="EB82" s="136"/>
      <c r="EC82" s="136">
        <v>397222.6533080439</v>
      </c>
      <c r="ED82" s="136"/>
      <c r="EE82" s="138">
        <v>186966.30425020464</v>
      </c>
      <c r="EF82" s="136">
        <v>15028.514160797988</v>
      </c>
      <c r="EG82" s="136">
        <v>163386.6244542349</v>
      </c>
      <c r="EH82" s="136">
        <v>8551.1656351717611</v>
      </c>
      <c r="EI82" s="136">
        <v>44473.673845033394</v>
      </c>
      <c r="EJ82" s="136">
        <v>122844.84732633855</v>
      </c>
      <c r="EK82" s="136">
        <v>122844.84732633855</v>
      </c>
      <c r="EL82" s="140"/>
      <c r="EM82" s="134">
        <v>4449.3221167721995</v>
      </c>
      <c r="EN82" s="136">
        <v>1261847.81</v>
      </c>
      <c r="EO82" s="140">
        <f t="shared" si="14"/>
        <v>53.96</v>
      </c>
      <c r="EP82" s="140">
        <f t="shared" si="15"/>
        <v>20.597035507844755</v>
      </c>
      <c r="EQ82" s="140">
        <f t="shared" si="16"/>
        <v>0</v>
      </c>
      <c r="ER82" s="140">
        <f t="shared" si="17"/>
        <v>7.4300825763831551</v>
      </c>
      <c r="ES82" s="140">
        <f t="shared" si="18"/>
        <v>1.7043517753922381</v>
      </c>
      <c r="ET82" s="140">
        <f t="shared" si="19"/>
        <v>0.35646573080099098</v>
      </c>
      <c r="EU82" s="140">
        <f t="shared" si="20"/>
        <v>0.96914120561519412</v>
      </c>
      <c r="EV82" s="140">
        <f t="shared" si="21"/>
        <v>5.5809165978530135</v>
      </c>
      <c r="EW82" s="140">
        <f t="shared" si="22"/>
        <v>5.5586374896779525</v>
      </c>
      <c r="EX82" s="140">
        <f t="shared" si="23"/>
        <v>3.0076796036333611</v>
      </c>
      <c r="EY82" s="140">
        <f t="shared" si="24"/>
        <v>7.1961519405450041</v>
      </c>
      <c r="EZ82" s="140">
        <f t="shared" si="25"/>
        <v>0.52355904211395532</v>
      </c>
      <c r="FA82" s="140">
        <f t="shared" si="26"/>
        <v>1.0359785301403799</v>
      </c>
      <c r="HD82" s="112">
        <v>2</v>
      </c>
    </row>
    <row r="83" spans="1:212" ht="12" customHeight="1" x14ac:dyDescent="0.25">
      <c r="A83" s="126">
        <v>79</v>
      </c>
      <c r="B83" s="62" t="s">
        <v>165</v>
      </c>
      <c r="C83" s="62" t="s">
        <v>165</v>
      </c>
      <c r="D83" s="127">
        <v>3242.2</v>
      </c>
      <c r="E83" s="141">
        <v>2712.7</v>
      </c>
      <c r="F83" s="141">
        <v>529.5</v>
      </c>
      <c r="G83" s="141">
        <v>305.5</v>
      </c>
      <c r="H83" s="127">
        <v>0</v>
      </c>
      <c r="I83" s="127">
        <v>0</v>
      </c>
      <c r="J83" s="127">
        <v>1</v>
      </c>
      <c r="K83" s="128">
        <v>3242.2</v>
      </c>
      <c r="L83" s="127"/>
      <c r="M83" s="126" t="s">
        <v>44</v>
      </c>
      <c r="N83" s="129">
        <v>7</v>
      </c>
      <c r="O83" s="129" t="s">
        <v>21</v>
      </c>
      <c r="P83" s="130">
        <v>37.01</v>
      </c>
      <c r="Q83" s="131">
        <v>31</v>
      </c>
      <c r="R83" s="130">
        <v>5.0999999999999996</v>
      </c>
      <c r="S83" s="130">
        <v>6.59</v>
      </c>
      <c r="T83" s="130">
        <v>8.98</v>
      </c>
      <c r="U83" s="130">
        <v>6.92</v>
      </c>
      <c r="V83" s="130">
        <v>3.15</v>
      </c>
      <c r="W83" s="130">
        <v>0</v>
      </c>
      <c r="X83" s="130">
        <v>0</v>
      </c>
      <c r="Y83" s="130">
        <v>0.26</v>
      </c>
      <c r="Z83" s="132">
        <v>40</v>
      </c>
      <c r="AA83" s="132">
        <v>40</v>
      </c>
      <c r="AB83" s="132">
        <v>2604.04</v>
      </c>
      <c r="AC83" s="130">
        <v>195.98199600000001</v>
      </c>
      <c r="AD83" s="132">
        <v>42.3</v>
      </c>
      <c r="AE83" s="132">
        <v>2604.04</v>
      </c>
      <c r="AF83" s="130">
        <v>7.85</v>
      </c>
      <c r="AG83" s="133">
        <v>0</v>
      </c>
      <c r="AH83" s="130">
        <v>6.73</v>
      </c>
      <c r="AI83" s="130">
        <v>10.67</v>
      </c>
      <c r="AJ83" s="130">
        <v>14</v>
      </c>
      <c r="AK83" s="131">
        <v>603049.19999999995</v>
      </c>
      <c r="AL83" s="130">
        <v>99211.319999999978</v>
      </c>
      <c r="AM83" s="130">
        <v>128196.58799999999</v>
      </c>
      <c r="AN83" s="130">
        <v>174689.73599999998</v>
      </c>
      <c r="AO83" s="130">
        <v>134616.14399999997</v>
      </c>
      <c r="AP83" s="130">
        <v>61277.579999999987</v>
      </c>
      <c r="AQ83" s="130">
        <v>0</v>
      </c>
      <c r="AR83" s="130">
        <v>0</v>
      </c>
      <c r="AS83" s="130">
        <v>5057.8320000000003</v>
      </c>
      <c r="AU83" s="134">
        <v>33.17</v>
      </c>
      <c r="AV83" s="192">
        <v>13.89</v>
      </c>
      <c r="AW83" s="193"/>
      <c r="AX83" s="134">
        <v>5.9</v>
      </c>
      <c r="AY83" s="134">
        <v>1.53</v>
      </c>
      <c r="AZ83" s="134">
        <v>0.32</v>
      </c>
      <c r="BA83" s="134">
        <v>0.6</v>
      </c>
      <c r="BB83" s="134">
        <v>5.01</v>
      </c>
      <c r="BC83" s="134">
        <v>4.99</v>
      </c>
      <c r="BD83" s="134">
        <v>0</v>
      </c>
      <c r="BE83" s="134">
        <v>0</v>
      </c>
      <c r="BF83" s="134">
        <v>0</v>
      </c>
      <c r="BG83" s="135">
        <v>0.93</v>
      </c>
      <c r="BH83" s="134">
        <v>37.581610000000005</v>
      </c>
      <c r="BI83" s="192">
        <v>15.737370000000004</v>
      </c>
      <c r="BJ83" s="193">
        <v>0</v>
      </c>
      <c r="BK83" s="134">
        <v>6.6847000000000012</v>
      </c>
      <c r="BL83" s="134">
        <v>1.7334900000000002</v>
      </c>
      <c r="BM83" s="134">
        <v>0.36256000000000005</v>
      </c>
      <c r="BN83" s="134">
        <v>0.67980000000000007</v>
      </c>
      <c r="BO83" s="134">
        <v>5.6763300000000001</v>
      </c>
      <c r="BP83" s="134">
        <v>5.65367</v>
      </c>
      <c r="BQ83" s="134">
        <v>0</v>
      </c>
      <c r="BR83" s="134">
        <v>0</v>
      </c>
      <c r="BS83" s="134">
        <v>0</v>
      </c>
      <c r="BT83" s="135">
        <v>1.0536900000000002</v>
      </c>
      <c r="BU83" s="136">
        <v>1433558.5074200002</v>
      </c>
      <c r="BV83" s="194">
        <v>600305.32614000014</v>
      </c>
      <c r="BW83" s="194">
        <v>0</v>
      </c>
      <c r="BX83" s="136">
        <v>254989.3034</v>
      </c>
      <c r="BY83" s="136">
        <v>66124.344779999999</v>
      </c>
      <c r="BZ83" s="136">
        <v>13829.928319999999</v>
      </c>
      <c r="CA83" s="136">
        <v>25931.115600000001</v>
      </c>
      <c r="CB83" s="136">
        <v>216524.81525999997</v>
      </c>
      <c r="CC83" s="136">
        <v>215660.44473999998</v>
      </c>
      <c r="CD83" s="136">
        <v>0</v>
      </c>
      <c r="CE83" s="136">
        <v>0</v>
      </c>
      <c r="CF83" s="136">
        <v>0</v>
      </c>
      <c r="CG83" s="136">
        <v>40193.229180000002</v>
      </c>
      <c r="CH83" s="112">
        <v>1</v>
      </c>
      <c r="CJ83" s="137">
        <v>184098.48</v>
      </c>
      <c r="CK83" s="134">
        <v>1121678.8</v>
      </c>
      <c r="CL83" s="134">
        <v>1135925.6399999999</v>
      </c>
      <c r="CM83" s="134">
        <v>1366123.4822815168</v>
      </c>
      <c r="CN83" s="138">
        <v>43287.177519161458</v>
      </c>
      <c r="CO83" s="136">
        <v>0</v>
      </c>
      <c r="CP83" s="136">
        <v>0</v>
      </c>
      <c r="CQ83" s="136">
        <v>0</v>
      </c>
      <c r="CR83" s="136">
        <v>0</v>
      </c>
      <c r="CS83" s="136">
        <v>0</v>
      </c>
      <c r="CT83" s="136">
        <v>0</v>
      </c>
      <c r="CU83" s="136">
        <v>0</v>
      </c>
      <c r="CV83" s="136">
        <v>0</v>
      </c>
      <c r="CW83" s="136">
        <v>0</v>
      </c>
      <c r="CX83" s="136">
        <v>0</v>
      </c>
      <c r="CY83" s="136">
        <v>0</v>
      </c>
      <c r="CZ83" s="136">
        <v>0</v>
      </c>
      <c r="DA83" s="136">
        <v>0</v>
      </c>
      <c r="DB83" s="136">
        <v>0</v>
      </c>
      <c r="DC83" s="136">
        <v>43287.177519161458</v>
      </c>
      <c r="DD83" s="139">
        <v>593811.20209683373</v>
      </c>
      <c r="DE83" s="136">
        <v>0</v>
      </c>
      <c r="DF83" s="136">
        <v>26315.667803548109</v>
      </c>
      <c r="DG83" s="136">
        <v>0</v>
      </c>
      <c r="DH83" s="136">
        <v>32896.529743300249</v>
      </c>
      <c r="DI83" s="136">
        <v>4737.722635262382</v>
      </c>
      <c r="DJ83" s="136">
        <v>57721.809675883407</v>
      </c>
      <c r="DK83" s="136">
        <v>29314.148206706323</v>
      </c>
      <c r="DL83" s="136">
        <v>20500.932000000001</v>
      </c>
      <c r="DM83" s="136">
        <v>0</v>
      </c>
      <c r="DN83" s="136">
        <v>415486.39395315025</v>
      </c>
      <c r="DO83" s="136">
        <v>6837.9980789829096</v>
      </c>
      <c r="DP83" s="136"/>
      <c r="DQ83" s="136">
        <v>210169.24270416226</v>
      </c>
      <c r="DR83" s="136">
        <v>127212.04390732333</v>
      </c>
      <c r="DS83" s="136">
        <v>19520.109314521389</v>
      </c>
      <c r="DT83" s="136">
        <v>3049.7089886232893</v>
      </c>
      <c r="DU83" s="136">
        <v>23630.721669962346</v>
      </c>
      <c r="DV83" s="136">
        <v>36756.658823731901</v>
      </c>
      <c r="DW83" s="136"/>
      <c r="DX83" s="136">
        <v>198065.03857728388</v>
      </c>
      <c r="DY83" s="136">
        <v>174187.56968569441</v>
      </c>
      <c r="DZ83" s="136">
        <v>0</v>
      </c>
      <c r="EA83" s="139">
        <v>0</v>
      </c>
      <c r="EB83" s="136"/>
      <c r="EC83" s="136">
        <v>0</v>
      </c>
      <c r="ED83" s="113"/>
      <c r="EE83" s="138">
        <v>67423.243088971212</v>
      </c>
      <c r="EF83" s="136">
        <v>5419.5389249045384</v>
      </c>
      <c r="EG83" s="136">
        <v>58920.00776419192</v>
      </c>
      <c r="EH83" s="136">
        <v>3083.6963998747465</v>
      </c>
      <c r="EI83" s="136">
        <v>16037.966492082624</v>
      </c>
      <c r="EJ83" s="136">
        <v>63142.042117327321</v>
      </c>
      <c r="EK83" s="136">
        <v>63142.042117327321</v>
      </c>
      <c r="EL83" s="140"/>
      <c r="EM83" s="134">
        <v>1604.5015590553373</v>
      </c>
      <c r="EN83" s="136">
        <v>171444.86</v>
      </c>
      <c r="EO83" s="140">
        <f t="shared" si="14"/>
        <v>37.01</v>
      </c>
      <c r="EP83" s="140">
        <f t="shared" si="15"/>
        <v>15.498007235453723</v>
      </c>
      <c r="EQ83" s="140">
        <f t="shared" si="16"/>
        <v>0</v>
      </c>
      <c r="ER83" s="140">
        <f t="shared" si="17"/>
        <v>6.5830268314742231</v>
      </c>
      <c r="ES83" s="140">
        <f t="shared" si="18"/>
        <v>1.7071239071450104</v>
      </c>
      <c r="ET83" s="140">
        <f t="shared" si="19"/>
        <v>0.35704552306300869</v>
      </c>
      <c r="EU83" s="140">
        <f t="shared" si="20"/>
        <v>0.66946035574314133</v>
      </c>
      <c r="EV83" s="140">
        <f t="shared" si="21"/>
        <v>5.5899939704552297</v>
      </c>
      <c r="EW83" s="140">
        <f t="shared" si="22"/>
        <v>5.5676786252637909</v>
      </c>
      <c r="EX83" s="140">
        <f t="shared" si="23"/>
        <v>0</v>
      </c>
      <c r="EY83" s="140">
        <f t="shared" si="24"/>
        <v>0</v>
      </c>
      <c r="EZ83" s="140">
        <f t="shared" si="25"/>
        <v>0</v>
      </c>
      <c r="FA83" s="140">
        <f t="shared" si="26"/>
        <v>1.0376635514018693</v>
      </c>
      <c r="HD83" s="112">
        <v>2</v>
      </c>
    </row>
    <row r="84" spans="1:212" ht="12" customHeight="1" x14ac:dyDescent="0.25">
      <c r="A84" s="126">
        <v>80</v>
      </c>
      <c r="B84" s="62" t="s">
        <v>164</v>
      </c>
      <c r="C84" s="62" t="s">
        <v>164</v>
      </c>
      <c r="D84" s="127">
        <v>3473.5</v>
      </c>
      <c r="E84" s="141">
        <v>3473.5</v>
      </c>
      <c r="F84" s="141">
        <v>0</v>
      </c>
      <c r="G84" s="141">
        <v>325.60000000000002</v>
      </c>
      <c r="H84" s="127">
        <v>0</v>
      </c>
      <c r="I84" s="127">
        <v>0</v>
      </c>
      <c r="J84" s="127">
        <v>1</v>
      </c>
      <c r="K84" s="128">
        <v>3473.5</v>
      </c>
      <c r="L84" s="127"/>
      <c r="M84" s="126" t="s">
        <v>44</v>
      </c>
      <c r="N84" s="129">
        <v>7</v>
      </c>
      <c r="O84" s="129" t="s">
        <v>21</v>
      </c>
      <c r="P84" s="130">
        <v>37.01</v>
      </c>
      <c r="Q84" s="131">
        <v>31</v>
      </c>
      <c r="R84" s="130">
        <v>5.0999999999999996</v>
      </c>
      <c r="S84" s="130">
        <v>6.59</v>
      </c>
      <c r="T84" s="130">
        <v>8.98</v>
      </c>
      <c r="U84" s="130">
        <v>6.92</v>
      </c>
      <c r="V84" s="130">
        <v>3.15</v>
      </c>
      <c r="W84" s="130">
        <v>0</v>
      </c>
      <c r="X84" s="130">
        <v>0</v>
      </c>
      <c r="Y84" s="130">
        <v>0.26</v>
      </c>
      <c r="Z84" s="132">
        <v>40</v>
      </c>
      <c r="AA84" s="132">
        <v>40</v>
      </c>
      <c r="AB84" s="132">
        <v>2604.04</v>
      </c>
      <c r="AC84" s="130">
        <v>195.98199600000001</v>
      </c>
      <c r="AD84" s="132">
        <v>42.3</v>
      </c>
      <c r="AE84" s="132">
        <v>2604.04</v>
      </c>
      <c r="AF84" s="130">
        <v>7.85</v>
      </c>
      <c r="AG84" s="133">
        <v>0</v>
      </c>
      <c r="AH84" s="130">
        <v>6.73</v>
      </c>
      <c r="AI84" s="130">
        <v>10.67</v>
      </c>
      <c r="AJ84" s="130">
        <v>14</v>
      </c>
      <c r="AK84" s="131">
        <v>646071</v>
      </c>
      <c r="AL84" s="130">
        <v>106289.09999999999</v>
      </c>
      <c r="AM84" s="130">
        <v>137342.19</v>
      </c>
      <c r="AN84" s="130">
        <v>187152.18000000002</v>
      </c>
      <c r="AO84" s="130">
        <v>144219.72</v>
      </c>
      <c r="AP84" s="130">
        <v>65649.149999999994</v>
      </c>
      <c r="AQ84" s="130">
        <v>0</v>
      </c>
      <c r="AR84" s="130">
        <v>0</v>
      </c>
      <c r="AS84" s="130">
        <v>5418.66</v>
      </c>
      <c r="AU84" s="134">
        <v>33.17</v>
      </c>
      <c r="AV84" s="192">
        <v>13.89</v>
      </c>
      <c r="AW84" s="193"/>
      <c r="AX84" s="134">
        <v>5.9</v>
      </c>
      <c r="AY84" s="134">
        <v>1.53</v>
      </c>
      <c r="AZ84" s="134">
        <v>0.32</v>
      </c>
      <c r="BA84" s="134">
        <v>0.6</v>
      </c>
      <c r="BB84" s="134">
        <v>5.01</v>
      </c>
      <c r="BC84" s="134">
        <v>4.99</v>
      </c>
      <c r="BD84" s="134">
        <v>0</v>
      </c>
      <c r="BE84" s="134">
        <v>0</v>
      </c>
      <c r="BF84" s="134">
        <v>0</v>
      </c>
      <c r="BG84" s="135">
        <v>0.93</v>
      </c>
      <c r="BH84" s="134">
        <v>37.581610000000005</v>
      </c>
      <c r="BI84" s="192">
        <v>15.737370000000004</v>
      </c>
      <c r="BJ84" s="193">
        <v>0</v>
      </c>
      <c r="BK84" s="134">
        <v>6.6847000000000012</v>
      </c>
      <c r="BL84" s="134">
        <v>1.7334900000000002</v>
      </c>
      <c r="BM84" s="134">
        <v>0.36256000000000005</v>
      </c>
      <c r="BN84" s="134">
        <v>0.67980000000000007</v>
      </c>
      <c r="BO84" s="134">
        <v>5.6763300000000001</v>
      </c>
      <c r="BP84" s="134">
        <v>5.65367</v>
      </c>
      <c r="BQ84" s="134">
        <v>0</v>
      </c>
      <c r="BR84" s="134">
        <v>0</v>
      </c>
      <c r="BS84" s="134">
        <v>0</v>
      </c>
      <c r="BT84" s="135">
        <v>1.0536900000000002</v>
      </c>
      <c r="BU84" s="136">
        <v>1535829.2133500001</v>
      </c>
      <c r="BV84" s="194">
        <v>643131.37695000018</v>
      </c>
      <c r="BW84" s="194">
        <v>0</v>
      </c>
      <c r="BX84" s="136">
        <v>273180.35450000002</v>
      </c>
      <c r="BY84" s="136">
        <v>70841.685150000005</v>
      </c>
      <c r="BZ84" s="136">
        <v>14816.561600000001</v>
      </c>
      <c r="CA84" s="136">
        <v>27781.053000000004</v>
      </c>
      <c r="CB84" s="136">
        <v>231971.79254999998</v>
      </c>
      <c r="CC84" s="136">
        <v>231045.75745</v>
      </c>
      <c r="CD84" s="136">
        <v>0</v>
      </c>
      <c r="CE84" s="136">
        <v>0</v>
      </c>
      <c r="CF84" s="136">
        <v>0</v>
      </c>
      <c r="CG84" s="136">
        <v>43060.632150000005</v>
      </c>
      <c r="CH84" s="112">
        <v>1</v>
      </c>
      <c r="CJ84" s="137">
        <v>337546.74</v>
      </c>
      <c r="CK84" s="134">
        <v>1435945.6400000004</v>
      </c>
      <c r="CL84" s="134">
        <v>1562054.2699999998</v>
      </c>
      <c r="CM84" s="134">
        <v>1414416.9025380448</v>
      </c>
      <c r="CN84" s="138">
        <v>46375.30414928362</v>
      </c>
      <c r="CO84" s="136">
        <v>0</v>
      </c>
      <c r="CP84" s="136">
        <v>0</v>
      </c>
      <c r="CQ84" s="136">
        <v>0</v>
      </c>
      <c r="CR84" s="136">
        <v>0</v>
      </c>
      <c r="CS84" s="136">
        <v>0</v>
      </c>
      <c r="CT84" s="136">
        <v>0</v>
      </c>
      <c r="CU84" s="136">
        <v>0</v>
      </c>
      <c r="CV84" s="136">
        <v>0</v>
      </c>
      <c r="CW84" s="136">
        <v>0</v>
      </c>
      <c r="CX84" s="136">
        <v>0</v>
      </c>
      <c r="CY84" s="136">
        <v>0</v>
      </c>
      <c r="CZ84" s="136">
        <v>0</v>
      </c>
      <c r="DA84" s="136">
        <v>0</v>
      </c>
      <c r="DB84" s="136">
        <v>0</v>
      </c>
      <c r="DC84" s="136">
        <v>46375.30414928362</v>
      </c>
      <c r="DD84" s="139">
        <v>614210.48151913879</v>
      </c>
      <c r="DE84" s="136">
        <v>0</v>
      </c>
      <c r="DF84" s="136">
        <v>28193.039329968651</v>
      </c>
      <c r="DG84" s="136">
        <v>0</v>
      </c>
      <c r="DH84" s="136">
        <v>35243.382907702617</v>
      </c>
      <c r="DI84" s="136">
        <v>5075.7138898229241</v>
      </c>
      <c r="DJ84" s="136">
        <v>61839.709428530325</v>
      </c>
      <c r="DK84" s="136">
        <v>31405.4326679398</v>
      </c>
      <c r="DL84" s="136">
        <v>0</v>
      </c>
      <c r="DM84" s="136">
        <v>0</v>
      </c>
      <c r="DN84" s="136">
        <v>445127.37937088014</v>
      </c>
      <c r="DO84" s="136">
        <v>7325.8239242943491</v>
      </c>
      <c r="DP84" s="136"/>
      <c r="DQ84" s="136">
        <v>225162.81060172344</v>
      </c>
      <c r="DR84" s="136">
        <v>136287.40809082959</v>
      </c>
      <c r="DS84" s="136">
        <v>20912.682654984288</v>
      </c>
      <c r="DT84" s="136">
        <v>3267.2765936657192</v>
      </c>
      <c r="DU84" s="136">
        <v>25316.547936775711</v>
      </c>
      <c r="DV84" s="136">
        <v>39378.895325468133</v>
      </c>
      <c r="DW84" s="136"/>
      <c r="DX84" s="136">
        <v>212195.08713163764</v>
      </c>
      <c r="DY84" s="136">
        <v>186614.18891593965</v>
      </c>
      <c r="DZ84" s="136">
        <v>0</v>
      </c>
      <c r="EA84" s="139">
        <v>0</v>
      </c>
      <c r="EB84" s="136"/>
      <c r="EC84" s="136">
        <v>0</v>
      </c>
      <c r="ED84" s="113"/>
      <c r="EE84" s="138">
        <v>72233.247446037101</v>
      </c>
      <c r="EF84" s="136">
        <v>5806.171258915525</v>
      </c>
      <c r="EG84" s="136">
        <v>63123.38750506466</v>
      </c>
      <c r="EH84" s="136">
        <v>3303.6886820569157</v>
      </c>
      <c r="EI84" s="136">
        <v>17182.122204135769</v>
      </c>
      <c r="EJ84" s="136">
        <v>40443.660570148815</v>
      </c>
      <c r="EK84" s="136">
        <v>40443.660570148815</v>
      </c>
      <c r="EL84" s="140"/>
      <c r="EM84" s="134">
        <v>1718.9674188448323</v>
      </c>
      <c r="EN84" s="136">
        <v>213611.57</v>
      </c>
      <c r="EO84" s="140">
        <f t="shared" si="14"/>
        <v>37.01</v>
      </c>
      <c r="EP84" s="140">
        <f t="shared" si="15"/>
        <v>15.498007235453723</v>
      </c>
      <c r="EQ84" s="140">
        <f t="shared" si="16"/>
        <v>0</v>
      </c>
      <c r="ER84" s="140">
        <f t="shared" si="17"/>
        <v>6.5830268314742231</v>
      </c>
      <c r="ES84" s="140">
        <f t="shared" si="18"/>
        <v>1.7071239071450104</v>
      </c>
      <c r="ET84" s="140">
        <f t="shared" si="19"/>
        <v>0.35704552306300869</v>
      </c>
      <c r="EU84" s="140">
        <f t="shared" si="20"/>
        <v>0.66946035574314133</v>
      </c>
      <c r="EV84" s="140">
        <f t="shared" si="21"/>
        <v>5.5899939704552297</v>
      </c>
      <c r="EW84" s="140">
        <f t="shared" si="22"/>
        <v>5.5676786252637909</v>
      </c>
      <c r="EX84" s="140">
        <f t="shared" si="23"/>
        <v>0</v>
      </c>
      <c r="EY84" s="140">
        <f t="shared" si="24"/>
        <v>0</v>
      </c>
      <c r="EZ84" s="140">
        <f t="shared" si="25"/>
        <v>0</v>
      </c>
      <c r="FA84" s="140">
        <f t="shared" si="26"/>
        <v>1.0376635514018693</v>
      </c>
      <c r="HD84" s="112">
        <v>2</v>
      </c>
    </row>
    <row r="85" spans="1:212" ht="12" customHeight="1" x14ac:dyDescent="0.25">
      <c r="A85" s="126">
        <v>81</v>
      </c>
      <c r="B85" s="62" t="s">
        <v>163</v>
      </c>
      <c r="C85" s="62" t="s">
        <v>163</v>
      </c>
      <c r="D85" s="127">
        <v>3480.2</v>
      </c>
      <c r="E85" s="141">
        <v>3480.2</v>
      </c>
      <c r="F85" s="141">
        <v>0</v>
      </c>
      <c r="G85" s="141">
        <v>307.7</v>
      </c>
      <c r="H85" s="127">
        <v>0</v>
      </c>
      <c r="I85" s="127">
        <v>0</v>
      </c>
      <c r="J85" s="127">
        <v>1</v>
      </c>
      <c r="K85" s="128">
        <v>3480.2</v>
      </c>
      <c r="L85" s="127"/>
      <c r="M85" s="126" t="s">
        <v>44</v>
      </c>
      <c r="N85" s="129">
        <v>7</v>
      </c>
      <c r="O85" s="129" t="s">
        <v>21</v>
      </c>
      <c r="P85" s="130">
        <v>37.01</v>
      </c>
      <c r="Q85" s="131">
        <v>31</v>
      </c>
      <c r="R85" s="130">
        <v>5.0999999999999996</v>
      </c>
      <c r="S85" s="130">
        <v>6.59</v>
      </c>
      <c r="T85" s="130">
        <v>8.98</v>
      </c>
      <c r="U85" s="130">
        <v>6.92</v>
      </c>
      <c r="V85" s="130">
        <v>3.15</v>
      </c>
      <c r="W85" s="130">
        <v>0</v>
      </c>
      <c r="X85" s="130">
        <v>0</v>
      </c>
      <c r="Y85" s="130">
        <v>0.26</v>
      </c>
      <c r="Z85" s="132">
        <v>40</v>
      </c>
      <c r="AA85" s="132">
        <v>40</v>
      </c>
      <c r="AB85" s="132">
        <v>2604.04</v>
      </c>
      <c r="AC85" s="130">
        <v>195.98199600000001</v>
      </c>
      <c r="AD85" s="132">
        <v>42.3</v>
      </c>
      <c r="AE85" s="132">
        <v>2604.04</v>
      </c>
      <c r="AF85" s="130">
        <v>7.85</v>
      </c>
      <c r="AG85" s="133">
        <v>0</v>
      </c>
      <c r="AH85" s="130">
        <v>6.73</v>
      </c>
      <c r="AI85" s="130">
        <v>10.67</v>
      </c>
      <c r="AJ85" s="130">
        <v>14</v>
      </c>
      <c r="AK85" s="131">
        <v>647317.19999999995</v>
      </c>
      <c r="AL85" s="130">
        <v>106494.11999999998</v>
      </c>
      <c r="AM85" s="130">
        <v>137607.10800000001</v>
      </c>
      <c r="AN85" s="130">
        <v>187513.17600000001</v>
      </c>
      <c r="AO85" s="130">
        <v>144497.90399999998</v>
      </c>
      <c r="AP85" s="130">
        <v>65775.78</v>
      </c>
      <c r="AQ85" s="130">
        <v>0</v>
      </c>
      <c r="AR85" s="130">
        <v>0</v>
      </c>
      <c r="AS85" s="130">
        <v>5429.1120000000001</v>
      </c>
      <c r="AU85" s="134">
        <v>33.17</v>
      </c>
      <c r="AV85" s="192">
        <v>13.89</v>
      </c>
      <c r="AW85" s="193"/>
      <c r="AX85" s="134">
        <v>5.9</v>
      </c>
      <c r="AY85" s="134">
        <v>1.53</v>
      </c>
      <c r="AZ85" s="134">
        <v>0.32</v>
      </c>
      <c r="BA85" s="134">
        <v>0.6</v>
      </c>
      <c r="BB85" s="134">
        <v>5.01</v>
      </c>
      <c r="BC85" s="134">
        <v>4.99</v>
      </c>
      <c r="BD85" s="134">
        <v>0</v>
      </c>
      <c r="BE85" s="134">
        <v>0</v>
      </c>
      <c r="BF85" s="134">
        <v>0</v>
      </c>
      <c r="BG85" s="135">
        <v>0.93</v>
      </c>
      <c r="BH85" s="134">
        <v>37.581610000000005</v>
      </c>
      <c r="BI85" s="192">
        <v>15.737370000000004</v>
      </c>
      <c r="BJ85" s="193">
        <v>0</v>
      </c>
      <c r="BK85" s="134">
        <v>6.6847000000000012</v>
      </c>
      <c r="BL85" s="134">
        <v>1.7334900000000002</v>
      </c>
      <c r="BM85" s="134">
        <v>0.36256000000000005</v>
      </c>
      <c r="BN85" s="134">
        <v>0.67980000000000007</v>
      </c>
      <c r="BO85" s="134">
        <v>5.6763300000000001</v>
      </c>
      <c r="BP85" s="134">
        <v>5.65367</v>
      </c>
      <c r="BQ85" s="134">
        <v>0</v>
      </c>
      <c r="BR85" s="134">
        <v>0</v>
      </c>
      <c r="BS85" s="134">
        <v>0</v>
      </c>
      <c r="BT85" s="135">
        <v>1.0536900000000002</v>
      </c>
      <c r="BU85" s="136">
        <v>1538791.65922</v>
      </c>
      <c r="BV85" s="194">
        <v>644371.90674000012</v>
      </c>
      <c r="BW85" s="194">
        <v>0</v>
      </c>
      <c r="BX85" s="136">
        <v>273707.28940000001</v>
      </c>
      <c r="BY85" s="136">
        <v>70978.330979999999</v>
      </c>
      <c r="BZ85" s="136">
        <v>14845.14112</v>
      </c>
      <c r="CA85" s="136">
        <v>27834.639600000002</v>
      </c>
      <c r="CB85" s="136">
        <v>232419.24065999998</v>
      </c>
      <c r="CC85" s="136">
        <v>231491.41933999999</v>
      </c>
      <c r="CD85" s="136">
        <v>0</v>
      </c>
      <c r="CE85" s="136">
        <v>0</v>
      </c>
      <c r="CF85" s="136">
        <v>0</v>
      </c>
      <c r="CG85" s="136">
        <v>43143.691380000004</v>
      </c>
      <c r="CH85" s="112">
        <v>1</v>
      </c>
      <c r="CJ85" s="137">
        <v>228509.68</v>
      </c>
      <c r="CK85" s="134">
        <v>1438715.32</v>
      </c>
      <c r="CL85" s="134">
        <v>1445943.4100000001</v>
      </c>
      <c r="CM85" s="134">
        <v>1534227.8643440059</v>
      </c>
      <c r="CN85" s="138">
        <v>164284.83701751457</v>
      </c>
      <c r="CO85" s="136">
        <v>0</v>
      </c>
      <c r="CP85" s="136">
        <v>104853.54</v>
      </c>
      <c r="CQ85" s="136">
        <v>0</v>
      </c>
      <c r="CR85" s="136">
        <v>0</v>
      </c>
      <c r="CS85" s="136">
        <v>0</v>
      </c>
      <c r="CT85" s="136">
        <v>0</v>
      </c>
      <c r="CU85" s="136">
        <v>0</v>
      </c>
      <c r="CV85" s="136">
        <v>12966.54</v>
      </c>
      <c r="CW85" s="136">
        <v>0</v>
      </c>
      <c r="CX85" s="136">
        <v>0</v>
      </c>
      <c r="CY85" s="136">
        <v>0</v>
      </c>
      <c r="CZ85" s="136">
        <v>0</v>
      </c>
      <c r="DA85" s="136">
        <v>0</v>
      </c>
      <c r="DB85" s="136">
        <v>0</v>
      </c>
      <c r="DC85" s="136">
        <v>46464.757017514567</v>
      </c>
      <c r="DD85" s="139">
        <v>615395.22607828036</v>
      </c>
      <c r="DE85" s="136">
        <v>0</v>
      </c>
      <c r="DF85" s="136">
        <v>28247.42060635005</v>
      </c>
      <c r="DG85" s="136">
        <v>0</v>
      </c>
      <c r="DH85" s="136">
        <v>35311.363522495078</v>
      </c>
      <c r="DI85" s="136">
        <v>5085.5043844427064</v>
      </c>
      <c r="DJ85" s="136">
        <v>61958.99143606484</v>
      </c>
      <c r="DK85" s="136">
        <v>31466.010298247904</v>
      </c>
      <c r="DL85" s="136">
        <v>0</v>
      </c>
      <c r="DM85" s="136">
        <v>0</v>
      </c>
      <c r="DN85" s="136">
        <v>445985.98119664233</v>
      </c>
      <c r="DO85" s="136">
        <v>7339.9546340374827</v>
      </c>
      <c r="DP85" s="136"/>
      <c r="DQ85" s="136">
        <v>225597.12493338645</v>
      </c>
      <c r="DR85" s="136">
        <v>136550.29153237515</v>
      </c>
      <c r="DS85" s="136">
        <v>20953.020922952735</v>
      </c>
      <c r="DT85" s="136">
        <v>3273.5788113647436</v>
      </c>
      <c r="DU85" s="136">
        <v>25365.380777189243</v>
      </c>
      <c r="DV85" s="136">
        <v>39454.852889504589</v>
      </c>
      <c r="DW85" s="136"/>
      <c r="DX85" s="136">
        <v>212604.38814899247</v>
      </c>
      <c r="DY85" s="136">
        <v>186974.14719022694</v>
      </c>
      <c r="DZ85" s="136">
        <v>0</v>
      </c>
      <c r="EA85" s="139">
        <v>0</v>
      </c>
      <c r="EB85" s="136"/>
      <c r="EC85" s="136">
        <v>0</v>
      </c>
      <c r="ED85" s="113"/>
      <c r="EE85" s="138">
        <v>72372.577446868687</v>
      </c>
      <c r="EF85" s="136">
        <v>5817.3707255729987</v>
      </c>
      <c r="EG85" s="136">
        <v>63245.145586620427</v>
      </c>
      <c r="EH85" s="136">
        <v>3310.0611346752494</v>
      </c>
      <c r="EI85" s="136">
        <v>17215.264630727885</v>
      </c>
      <c r="EJ85" s="136">
        <v>39784.298898008325</v>
      </c>
      <c r="EK85" s="136">
        <v>39784.298898008325</v>
      </c>
      <c r="EL85" s="140"/>
      <c r="EM85" s="134">
        <v>1722.2831181988729</v>
      </c>
      <c r="EN85" s="136">
        <v>221687.81</v>
      </c>
      <c r="EO85" s="140">
        <f t="shared" si="14"/>
        <v>37.01</v>
      </c>
      <c r="EP85" s="140">
        <f t="shared" si="15"/>
        <v>15.498007235453723</v>
      </c>
      <c r="EQ85" s="140">
        <f t="shared" si="16"/>
        <v>0</v>
      </c>
      <c r="ER85" s="140">
        <f t="shared" si="17"/>
        <v>6.5830268314742231</v>
      </c>
      <c r="ES85" s="140">
        <f t="shared" si="18"/>
        <v>1.7071239071450104</v>
      </c>
      <c r="ET85" s="140">
        <f t="shared" si="19"/>
        <v>0.35704552306300869</v>
      </c>
      <c r="EU85" s="140">
        <f t="shared" si="20"/>
        <v>0.66946035574314133</v>
      </c>
      <c r="EV85" s="140">
        <f t="shared" si="21"/>
        <v>5.5899939704552297</v>
      </c>
      <c r="EW85" s="140">
        <f t="shared" si="22"/>
        <v>5.5676786252637909</v>
      </c>
      <c r="EX85" s="140">
        <f t="shared" si="23"/>
        <v>0</v>
      </c>
      <c r="EY85" s="140">
        <f t="shared" si="24"/>
        <v>0</v>
      </c>
      <c r="EZ85" s="140">
        <f t="shared" si="25"/>
        <v>0</v>
      </c>
      <c r="FA85" s="140">
        <f t="shared" si="26"/>
        <v>1.0376635514018693</v>
      </c>
      <c r="HD85" s="112">
        <v>2</v>
      </c>
    </row>
    <row r="86" spans="1:212" ht="12" customHeight="1" x14ac:dyDescent="0.25">
      <c r="A86" s="126">
        <v>82</v>
      </c>
      <c r="B86" s="62" t="s">
        <v>162</v>
      </c>
      <c r="C86" s="62" t="s">
        <v>162</v>
      </c>
      <c r="D86" s="127">
        <v>3501.57</v>
      </c>
      <c r="E86" s="141">
        <v>3501.57</v>
      </c>
      <c r="F86" s="141">
        <v>0</v>
      </c>
      <c r="G86" s="141">
        <v>302.8</v>
      </c>
      <c r="H86" s="127">
        <v>0</v>
      </c>
      <c r="I86" s="127">
        <v>0</v>
      </c>
      <c r="J86" s="127">
        <v>1</v>
      </c>
      <c r="K86" s="128">
        <v>3501.57</v>
      </c>
      <c r="L86" s="127"/>
      <c r="M86" s="126" t="s">
        <v>44</v>
      </c>
      <c r="N86" s="129">
        <v>7</v>
      </c>
      <c r="O86" s="129" t="s">
        <v>21</v>
      </c>
      <c r="P86" s="130">
        <v>37.01</v>
      </c>
      <c r="Q86" s="131">
        <v>31</v>
      </c>
      <c r="R86" s="130">
        <v>5.0999999999999996</v>
      </c>
      <c r="S86" s="130">
        <v>6.59</v>
      </c>
      <c r="T86" s="130">
        <v>8.98</v>
      </c>
      <c r="U86" s="130">
        <v>6.92</v>
      </c>
      <c r="V86" s="130">
        <v>3.15</v>
      </c>
      <c r="W86" s="130">
        <v>0</v>
      </c>
      <c r="X86" s="130">
        <v>0</v>
      </c>
      <c r="Y86" s="130">
        <v>0.26</v>
      </c>
      <c r="Z86" s="132">
        <v>40</v>
      </c>
      <c r="AA86" s="132">
        <v>40</v>
      </c>
      <c r="AB86" s="132">
        <v>2604.04</v>
      </c>
      <c r="AC86" s="130">
        <v>195.98199600000001</v>
      </c>
      <c r="AD86" s="132">
        <v>42.3</v>
      </c>
      <c r="AE86" s="132">
        <v>2604.04</v>
      </c>
      <c r="AF86" s="130">
        <v>7.85</v>
      </c>
      <c r="AG86" s="133">
        <v>0</v>
      </c>
      <c r="AH86" s="130">
        <v>6.73</v>
      </c>
      <c r="AI86" s="130">
        <v>10.67</v>
      </c>
      <c r="AJ86" s="130">
        <v>14</v>
      </c>
      <c r="AK86" s="131">
        <v>651292.02</v>
      </c>
      <c r="AL86" s="130">
        <v>107148.04199999999</v>
      </c>
      <c r="AM86" s="130">
        <v>138452.0778</v>
      </c>
      <c r="AN86" s="130">
        <v>188664.59160000001</v>
      </c>
      <c r="AO86" s="130">
        <v>145385.18640000001</v>
      </c>
      <c r="AP86" s="130">
        <v>66179.672999999995</v>
      </c>
      <c r="AQ86" s="130">
        <v>0</v>
      </c>
      <c r="AR86" s="130">
        <v>0</v>
      </c>
      <c r="AS86" s="130">
        <v>5462.4492000000009</v>
      </c>
      <c r="AU86" s="134">
        <v>33.17</v>
      </c>
      <c r="AV86" s="192">
        <v>13.89</v>
      </c>
      <c r="AW86" s="193"/>
      <c r="AX86" s="134">
        <v>5.9</v>
      </c>
      <c r="AY86" s="134">
        <v>1.53</v>
      </c>
      <c r="AZ86" s="134">
        <v>0.32</v>
      </c>
      <c r="BA86" s="134">
        <v>0.6</v>
      </c>
      <c r="BB86" s="134">
        <v>5.01</v>
      </c>
      <c r="BC86" s="134">
        <v>4.99</v>
      </c>
      <c r="BD86" s="134">
        <v>0</v>
      </c>
      <c r="BE86" s="134">
        <v>0</v>
      </c>
      <c r="BF86" s="134">
        <v>0</v>
      </c>
      <c r="BG86" s="135">
        <v>0.93</v>
      </c>
      <c r="BH86" s="134">
        <v>37.581610000000005</v>
      </c>
      <c r="BI86" s="192">
        <v>15.737370000000004</v>
      </c>
      <c r="BJ86" s="193">
        <v>0</v>
      </c>
      <c r="BK86" s="134">
        <v>6.6847000000000012</v>
      </c>
      <c r="BL86" s="134">
        <v>1.7334900000000002</v>
      </c>
      <c r="BM86" s="134">
        <v>0.36256000000000005</v>
      </c>
      <c r="BN86" s="134">
        <v>0.67980000000000007</v>
      </c>
      <c r="BO86" s="134">
        <v>5.6763300000000001</v>
      </c>
      <c r="BP86" s="134">
        <v>5.65367</v>
      </c>
      <c r="BQ86" s="134">
        <v>0</v>
      </c>
      <c r="BR86" s="134">
        <v>0</v>
      </c>
      <c r="BS86" s="134">
        <v>0</v>
      </c>
      <c r="BT86" s="135">
        <v>1.0536900000000002</v>
      </c>
      <c r="BU86" s="136">
        <v>1548240.5350770003</v>
      </c>
      <c r="BV86" s="194">
        <v>648328.6413090002</v>
      </c>
      <c r="BW86" s="194">
        <v>0</v>
      </c>
      <c r="BX86" s="136">
        <v>275387.97579000005</v>
      </c>
      <c r="BY86" s="136">
        <v>71414.169993000003</v>
      </c>
      <c r="BZ86" s="136">
        <v>14936.296992000001</v>
      </c>
      <c r="CA86" s="136">
        <v>28005.556860000004</v>
      </c>
      <c r="CB86" s="136">
        <v>233846.39978100001</v>
      </c>
      <c r="CC86" s="136">
        <v>232912.881219</v>
      </c>
      <c r="CD86" s="136">
        <v>0</v>
      </c>
      <c r="CE86" s="136">
        <v>0</v>
      </c>
      <c r="CF86" s="136">
        <v>0</v>
      </c>
      <c r="CG86" s="136">
        <v>43408.613133000013</v>
      </c>
      <c r="CH86" s="112">
        <v>1</v>
      </c>
      <c r="CJ86" s="137">
        <v>173750.81</v>
      </c>
      <c r="CK86" s="134">
        <v>1447549.7100000004</v>
      </c>
      <c r="CL86" s="134">
        <v>1463594.1300000001</v>
      </c>
      <c r="CM86" s="134">
        <v>3226560.1781460028</v>
      </c>
      <c r="CN86" s="138">
        <v>1846105.5276136482</v>
      </c>
      <c r="CO86" s="136">
        <v>285375.696</v>
      </c>
      <c r="CP86" s="136">
        <v>28058.916000000001</v>
      </c>
      <c r="CQ86" s="136">
        <v>0</v>
      </c>
      <c r="CR86" s="136">
        <v>0</v>
      </c>
      <c r="CS86" s="136">
        <v>0</v>
      </c>
      <c r="CT86" s="136">
        <v>0</v>
      </c>
      <c r="CU86" s="136">
        <v>0</v>
      </c>
      <c r="CV86" s="136">
        <v>0</v>
      </c>
      <c r="CW86" s="136">
        <v>109035.924</v>
      </c>
      <c r="CX86" s="136">
        <v>0</v>
      </c>
      <c r="CY86" s="136">
        <v>116325.696</v>
      </c>
      <c r="CZ86" s="136">
        <v>1242138.504</v>
      </c>
      <c r="DA86" s="136">
        <v>0</v>
      </c>
      <c r="DB86" s="136">
        <v>18420.72</v>
      </c>
      <c r="DC86" s="136">
        <v>46750.071613648215</v>
      </c>
      <c r="DD86" s="139">
        <v>619174.03073930356</v>
      </c>
      <c r="DE86" s="136">
        <v>0</v>
      </c>
      <c r="DF86" s="136">
        <v>28420.87252818147</v>
      </c>
      <c r="DG86" s="136">
        <v>0</v>
      </c>
      <c r="DH86" s="136">
        <v>35528.191244601774</v>
      </c>
      <c r="DI86" s="136">
        <v>5116.7316784762515</v>
      </c>
      <c r="DJ86" s="136">
        <v>62339.44763024585</v>
      </c>
      <c r="DK86" s="136">
        <v>31659.225814618676</v>
      </c>
      <c r="DL86" s="136">
        <v>0</v>
      </c>
      <c r="DM86" s="136">
        <v>0</v>
      </c>
      <c r="DN86" s="136">
        <v>448724.53657224495</v>
      </c>
      <c r="DO86" s="136">
        <v>7385.0252709346096</v>
      </c>
      <c r="DP86" s="136"/>
      <c r="DQ86" s="136">
        <v>226982.39318228781</v>
      </c>
      <c r="DR86" s="136">
        <v>137388.77200190187</v>
      </c>
      <c r="DS86" s="136">
        <v>21081.681935861041</v>
      </c>
      <c r="DT86" s="136">
        <v>3293.6800639361086</v>
      </c>
      <c r="DU86" s="136">
        <v>25521.135672657474</v>
      </c>
      <c r="DV86" s="136">
        <v>39697.123507931319</v>
      </c>
      <c r="DW86" s="136"/>
      <c r="DX86" s="136">
        <v>213909.87512524211</v>
      </c>
      <c r="DY86" s="136">
        <v>188122.25290985659</v>
      </c>
      <c r="DZ86" s="136">
        <v>0</v>
      </c>
      <c r="EA86" s="139">
        <v>0</v>
      </c>
      <c r="EB86" s="136"/>
      <c r="EC86" s="136">
        <v>0</v>
      </c>
      <c r="ED86" s="113"/>
      <c r="EE86" s="138">
        <v>72816.977762953844</v>
      </c>
      <c r="EF86" s="136">
        <v>5853.0920095237761</v>
      </c>
      <c r="EG86" s="136">
        <v>63633.499348239326</v>
      </c>
      <c r="EH86" s="136">
        <v>3330.3864051907399</v>
      </c>
      <c r="EI86" s="136">
        <v>17320.974131664228</v>
      </c>
      <c r="EJ86" s="136">
        <v>42128.146681046775</v>
      </c>
      <c r="EK86" s="136">
        <v>42128.146681046775</v>
      </c>
      <c r="EL86" s="140"/>
      <c r="EM86" s="134">
        <v>1732.8587144967612</v>
      </c>
      <c r="EN86" s="136">
        <v>159469.19</v>
      </c>
      <c r="EO86" s="140">
        <f t="shared" si="14"/>
        <v>37.01</v>
      </c>
      <c r="EP86" s="140">
        <f t="shared" si="15"/>
        <v>15.498007235453723</v>
      </c>
      <c r="EQ86" s="140">
        <f t="shared" si="16"/>
        <v>0</v>
      </c>
      <c r="ER86" s="140">
        <f t="shared" si="17"/>
        <v>6.5830268314742231</v>
      </c>
      <c r="ES86" s="140">
        <f t="shared" si="18"/>
        <v>1.7071239071450104</v>
      </c>
      <c r="ET86" s="140">
        <f t="shared" si="19"/>
        <v>0.35704552306300869</v>
      </c>
      <c r="EU86" s="140">
        <f t="shared" si="20"/>
        <v>0.66946035574314133</v>
      </c>
      <c r="EV86" s="140">
        <f t="shared" si="21"/>
        <v>5.5899939704552297</v>
      </c>
      <c r="EW86" s="140">
        <f t="shared" si="22"/>
        <v>5.5676786252637909</v>
      </c>
      <c r="EX86" s="140">
        <f t="shared" si="23"/>
        <v>0</v>
      </c>
      <c r="EY86" s="140">
        <f t="shared" si="24"/>
        <v>0</v>
      </c>
      <c r="EZ86" s="140">
        <f t="shared" si="25"/>
        <v>0</v>
      </c>
      <c r="FA86" s="140">
        <f t="shared" si="26"/>
        <v>1.0376635514018693</v>
      </c>
      <c r="HD86" s="112">
        <v>2</v>
      </c>
    </row>
    <row r="87" spans="1:212" ht="12" customHeight="1" x14ac:dyDescent="0.25">
      <c r="A87" s="126">
        <v>83</v>
      </c>
      <c r="B87" s="62" t="s">
        <v>161</v>
      </c>
      <c r="C87" s="62" t="s">
        <v>161</v>
      </c>
      <c r="D87" s="127">
        <v>3661.5</v>
      </c>
      <c r="E87" s="141">
        <v>3513.8</v>
      </c>
      <c r="F87" s="141">
        <v>147.69999999999999</v>
      </c>
      <c r="G87" s="141">
        <v>431</v>
      </c>
      <c r="H87" s="127">
        <v>2</v>
      </c>
      <c r="I87" s="127">
        <v>0</v>
      </c>
      <c r="J87" s="127">
        <v>1</v>
      </c>
      <c r="K87" s="128">
        <v>3661.5</v>
      </c>
      <c r="L87" s="127"/>
      <c r="M87" s="126" t="s">
        <v>44</v>
      </c>
      <c r="N87" s="129">
        <v>3</v>
      </c>
      <c r="O87" s="129" t="s">
        <v>21</v>
      </c>
      <c r="P87" s="130">
        <v>53.96</v>
      </c>
      <c r="Q87" s="131">
        <v>45.06</v>
      </c>
      <c r="R87" s="130">
        <v>5.0999999999999996</v>
      </c>
      <c r="S87" s="130">
        <v>8.6300000000000008</v>
      </c>
      <c r="T87" s="130">
        <v>13.43</v>
      </c>
      <c r="U87" s="130">
        <v>6.91</v>
      </c>
      <c r="V87" s="130">
        <v>3.15</v>
      </c>
      <c r="W87" s="130">
        <v>1.81</v>
      </c>
      <c r="X87" s="130">
        <v>5.77</v>
      </c>
      <c r="Y87" s="130">
        <v>0.26</v>
      </c>
      <c r="Z87" s="132">
        <v>40</v>
      </c>
      <c r="AA87" s="132">
        <v>40</v>
      </c>
      <c r="AB87" s="132">
        <v>2604.04</v>
      </c>
      <c r="AC87" s="130">
        <v>195.98199600000001</v>
      </c>
      <c r="AD87" s="132">
        <v>42.3</v>
      </c>
      <c r="AE87" s="132">
        <v>2604.04</v>
      </c>
      <c r="AF87" s="130">
        <v>7.85</v>
      </c>
      <c r="AG87" s="133">
        <v>0</v>
      </c>
      <c r="AH87" s="130">
        <v>6.73</v>
      </c>
      <c r="AI87" s="130">
        <v>10.67</v>
      </c>
      <c r="AJ87" s="130">
        <v>14</v>
      </c>
      <c r="AK87" s="131">
        <v>989923.14</v>
      </c>
      <c r="AL87" s="130">
        <v>112041.9</v>
      </c>
      <c r="AM87" s="130">
        <v>189592.47000000003</v>
      </c>
      <c r="AN87" s="130">
        <v>295043.67</v>
      </c>
      <c r="AO87" s="130">
        <v>151805.79</v>
      </c>
      <c r="AP87" s="130">
        <v>69202.350000000006</v>
      </c>
      <c r="AQ87" s="130">
        <v>39763.89</v>
      </c>
      <c r="AR87" s="130">
        <v>126761.13</v>
      </c>
      <c r="AS87" s="130">
        <v>5711.9400000000005</v>
      </c>
      <c r="AU87" s="134">
        <v>48.44</v>
      </c>
      <c r="AV87" s="192">
        <v>18.489999999999998</v>
      </c>
      <c r="AW87" s="193"/>
      <c r="AX87" s="134">
        <v>6.67</v>
      </c>
      <c r="AY87" s="134">
        <v>1.53</v>
      </c>
      <c r="AZ87" s="134">
        <v>0.32</v>
      </c>
      <c r="BA87" s="134">
        <v>0.87</v>
      </c>
      <c r="BB87" s="134">
        <v>5.01</v>
      </c>
      <c r="BC87" s="134">
        <v>4.99</v>
      </c>
      <c r="BD87" s="134">
        <v>2.7</v>
      </c>
      <c r="BE87" s="134">
        <v>6.46</v>
      </c>
      <c r="BF87" s="134">
        <v>0.47</v>
      </c>
      <c r="BG87" s="135">
        <v>0.93</v>
      </c>
      <c r="BH87" s="134">
        <v>54.88252</v>
      </c>
      <c r="BI87" s="192">
        <v>20.949169999999999</v>
      </c>
      <c r="BJ87" s="193">
        <v>0</v>
      </c>
      <c r="BK87" s="134">
        <v>7.5571100000000007</v>
      </c>
      <c r="BL87" s="134">
        <v>1.7334900000000002</v>
      </c>
      <c r="BM87" s="134">
        <v>0.36256000000000005</v>
      </c>
      <c r="BN87" s="134">
        <v>0.98571000000000009</v>
      </c>
      <c r="BO87" s="134">
        <v>5.6763300000000001</v>
      </c>
      <c r="BP87" s="134">
        <v>5.65367</v>
      </c>
      <c r="BQ87" s="134">
        <v>3.0591000000000004</v>
      </c>
      <c r="BR87" s="134">
        <v>7.3191800000000002</v>
      </c>
      <c r="BS87" s="134">
        <v>0.53250999999999993</v>
      </c>
      <c r="BT87" s="135">
        <v>1.05369</v>
      </c>
      <c r="BU87" s="136">
        <v>2364249.5898000002</v>
      </c>
      <c r="BV87" s="194">
        <v>902456.12954999984</v>
      </c>
      <c r="BW87" s="194">
        <v>0</v>
      </c>
      <c r="BX87" s="136">
        <v>325547.99265000003</v>
      </c>
      <c r="BY87" s="136">
        <v>74675.926349999994</v>
      </c>
      <c r="BZ87" s="136">
        <v>15618.4944</v>
      </c>
      <c r="CA87" s="136">
        <v>42462.781650000004</v>
      </c>
      <c r="CB87" s="136">
        <v>244527.05294999998</v>
      </c>
      <c r="CC87" s="136">
        <v>243550.89705</v>
      </c>
      <c r="CD87" s="136">
        <v>131781.04650000003</v>
      </c>
      <c r="CE87" s="136">
        <v>315298.35570000001</v>
      </c>
      <c r="CF87" s="136">
        <v>22939.663649999995</v>
      </c>
      <c r="CG87" s="136">
        <v>45391.249349999998</v>
      </c>
      <c r="CH87" s="112">
        <v>1</v>
      </c>
      <c r="CJ87" s="137">
        <v>218993.66999999998</v>
      </c>
      <c r="CK87" s="134">
        <v>2158387.89</v>
      </c>
      <c r="CL87" s="134">
        <v>2185274.96</v>
      </c>
      <c r="CM87" s="134">
        <v>1728225.413180853</v>
      </c>
      <c r="CN87" s="138">
        <v>62385.32492949532</v>
      </c>
      <c r="CO87" s="136">
        <v>0</v>
      </c>
      <c r="CP87" s="136">
        <v>0</v>
      </c>
      <c r="CQ87" s="136">
        <v>0</v>
      </c>
      <c r="CR87" s="136">
        <v>0</v>
      </c>
      <c r="CS87" s="136">
        <v>0</v>
      </c>
      <c r="CT87" s="136">
        <v>0</v>
      </c>
      <c r="CU87" s="136">
        <v>0</v>
      </c>
      <c r="CV87" s="136">
        <v>13500</v>
      </c>
      <c r="CW87" s="136">
        <v>0</v>
      </c>
      <c r="CX87" s="136">
        <v>0</v>
      </c>
      <c r="CY87" s="136">
        <v>0</v>
      </c>
      <c r="CZ87" s="136">
        <v>0</v>
      </c>
      <c r="DA87" s="136">
        <v>0</v>
      </c>
      <c r="DB87" s="136">
        <v>0</v>
      </c>
      <c r="DC87" s="136">
        <v>48885.32492949532</v>
      </c>
      <c r="DD87" s="139">
        <v>671070.68920635746</v>
      </c>
      <c r="DE87" s="136">
        <v>23616.629012798516</v>
      </c>
      <c r="DF87" s="136">
        <v>29718.961712013883</v>
      </c>
      <c r="DG87" s="136">
        <v>0</v>
      </c>
      <c r="DH87" s="136">
        <v>37150.898666058194</v>
      </c>
      <c r="DI87" s="136">
        <v>5350.4322463183062</v>
      </c>
      <c r="DJ87" s="136">
        <v>65186.726953379526</v>
      </c>
      <c r="DK87" s="136">
        <v>33105.222891510457</v>
      </c>
      <c r="DL87" s="136">
        <v>0</v>
      </c>
      <c r="DM87" s="136">
        <v>0</v>
      </c>
      <c r="DN87" s="136">
        <v>469219.49030271423</v>
      </c>
      <c r="DO87" s="136">
        <v>7722.3274215643478</v>
      </c>
      <c r="DP87" s="136"/>
      <c r="DQ87" s="136">
        <v>237349.54110211902</v>
      </c>
      <c r="DR87" s="136">
        <v>143663.83898792931</v>
      </c>
      <c r="DS87" s="136">
        <v>22044.562412904841</v>
      </c>
      <c r="DT87" s="136">
        <v>3444.1149410413218</v>
      </c>
      <c r="DU87" s="136">
        <v>26686.782861812084</v>
      </c>
      <c r="DV87" s="136">
        <v>41510.241898431428</v>
      </c>
      <c r="DW87" s="136"/>
      <c r="DX87" s="136">
        <v>223679.95149920578</v>
      </c>
      <c r="DY87" s="136">
        <v>196714.51064220903</v>
      </c>
      <c r="DZ87" s="136">
        <v>36398.03214158371</v>
      </c>
      <c r="EA87" s="139">
        <v>161770.57905251009</v>
      </c>
      <c r="EB87" s="136"/>
      <c r="EC87" s="136">
        <v>161770.57905251009</v>
      </c>
      <c r="ED87" s="136"/>
      <c r="EE87" s="138">
        <v>76142.805678325865</v>
      </c>
      <c r="EF87" s="136">
        <v>6120.4249501998547</v>
      </c>
      <c r="EG87" s="136">
        <v>66539.882927823317</v>
      </c>
      <c r="EH87" s="136">
        <v>3482.4978003026908</v>
      </c>
      <c r="EI87" s="136">
        <v>18112.088801048834</v>
      </c>
      <c r="EJ87" s="136">
        <v>44601.890127997656</v>
      </c>
      <c r="EK87" s="136">
        <v>44601.890127997656</v>
      </c>
      <c r="EL87" s="140"/>
      <c r="EM87" s="134">
        <v>1812.0049529582132</v>
      </c>
      <c r="EN87" s="136">
        <v>224208.02</v>
      </c>
      <c r="EO87" s="140">
        <f t="shared" si="14"/>
        <v>53.96</v>
      </c>
      <c r="EP87" s="140">
        <f t="shared" si="15"/>
        <v>20.597035507844755</v>
      </c>
      <c r="EQ87" s="140">
        <f t="shared" si="16"/>
        <v>0</v>
      </c>
      <c r="ER87" s="140">
        <f t="shared" si="17"/>
        <v>7.4300825763831551</v>
      </c>
      <c r="ES87" s="140">
        <f t="shared" si="18"/>
        <v>1.7043517753922381</v>
      </c>
      <c r="ET87" s="140">
        <f t="shared" si="19"/>
        <v>0.35646573080099098</v>
      </c>
      <c r="EU87" s="140">
        <f t="shared" si="20"/>
        <v>0.96914120561519412</v>
      </c>
      <c r="EV87" s="140">
        <f t="shared" si="21"/>
        <v>5.5809165978530135</v>
      </c>
      <c r="EW87" s="140">
        <f t="shared" si="22"/>
        <v>5.5586374896779525</v>
      </c>
      <c r="EX87" s="140">
        <f t="shared" si="23"/>
        <v>3.0076796036333611</v>
      </c>
      <c r="EY87" s="140">
        <f t="shared" si="24"/>
        <v>7.1961519405450041</v>
      </c>
      <c r="EZ87" s="140">
        <f t="shared" si="25"/>
        <v>0.52355904211395532</v>
      </c>
      <c r="FA87" s="140">
        <f t="shared" si="26"/>
        <v>1.0359785301403799</v>
      </c>
      <c r="HD87" s="112">
        <v>2</v>
      </c>
    </row>
    <row r="88" spans="1:212" ht="12" customHeight="1" x14ac:dyDescent="0.25">
      <c r="A88" s="126">
        <v>84</v>
      </c>
      <c r="B88" s="62" t="s">
        <v>160</v>
      </c>
      <c r="C88" s="62" t="s">
        <v>160</v>
      </c>
      <c r="D88" s="127">
        <v>3644.4</v>
      </c>
      <c r="E88" s="141">
        <v>3644.4</v>
      </c>
      <c r="F88" s="141">
        <v>0</v>
      </c>
      <c r="G88" s="141">
        <v>441.1</v>
      </c>
      <c r="H88" s="127">
        <v>2</v>
      </c>
      <c r="I88" s="127">
        <v>0</v>
      </c>
      <c r="J88" s="127">
        <v>1</v>
      </c>
      <c r="K88" s="128">
        <v>3644.4</v>
      </c>
      <c r="L88" s="127"/>
      <c r="M88" s="126" t="s">
        <v>44</v>
      </c>
      <c r="N88" s="129">
        <v>3</v>
      </c>
      <c r="O88" s="129" t="s">
        <v>21</v>
      </c>
      <c r="P88" s="130">
        <v>53.96</v>
      </c>
      <c r="Q88" s="131">
        <v>45.06</v>
      </c>
      <c r="R88" s="130">
        <v>5.0999999999999996</v>
      </c>
      <c r="S88" s="130">
        <v>8.6300000000000008</v>
      </c>
      <c r="T88" s="130">
        <v>13.43</v>
      </c>
      <c r="U88" s="130">
        <v>6.91</v>
      </c>
      <c r="V88" s="130">
        <v>3.15</v>
      </c>
      <c r="W88" s="130">
        <v>1.81</v>
      </c>
      <c r="X88" s="130">
        <v>5.77</v>
      </c>
      <c r="Y88" s="130">
        <v>0.26</v>
      </c>
      <c r="Z88" s="132">
        <v>40</v>
      </c>
      <c r="AA88" s="132">
        <v>40</v>
      </c>
      <c r="AB88" s="132">
        <v>2604.04</v>
      </c>
      <c r="AC88" s="130">
        <v>195.98199600000001</v>
      </c>
      <c r="AD88" s="132">
        <v>42.3</v>
      </c>
      <c r="AE88" s="132">
        <v>2604.04</v>
      </c>
      <c r="AF88" s="130">
        <v>7.85</v>
      </c>
      <c r="AG88" s="133">
        <v>0</v>
      </c>
      <c r="AH88" s="130">
        <v>6.73</v>
      </c>
      <c r="AI88" s="130">
        <v>10.67</v>
      </c>
      <c r="AJ88" s="130">
        <v>14</v>
      </c>
      <c r="AK88" s="131">
        <v>985299.98400000017</v>
      </c>
      <c r="AL88" s="130">
        <v>111518.63999999998</v>
      </c>
      <c r="AM88" s="130">
        <v>188707.03200000001</v>
      </c>
      <c r="AN88" s="130">
        <v>293665.75199999998</v>
      </c>
      <c r="AO88" s="130">
        <v>151096.82399999999</v>
      </c>
      <c r="AP88" s="130">
        <v>68879.16</v>
      </c>
      <c r="AQ88" s="130">
        <v>39578.184000000001</v>
      </c>
      <c r="AR88" s="130">
        <v>126169.128</v>
      </c>
      <c r="AS88" s="130">
        <v>5685.264000000001</v>
      </c>
      <c r="AU88" s="134">
        <v>48.44</v>
      </c>
      <c r="AV88" s="192">
        <v>18.489999999999998</v>
      </c>
      <c r="AW88" s="193"/>
      <c r="AX88" s="134">
        <v>6.67</v>
      </c>
      <c r="AY88" s="134">
        <v>1.53</v>
      </c>
      <c r="AZ88" s="134">
        <v>0.32</v>
      </c>
      <c r="BA88" s="134">
        <v>0.87</v>
      </c>
      <c r="BB88" s="134">
        <v>5.01</v>
      </c>
      <c r="BC88" s="134">
        <v>4.99</v>
      </c>
      <c r="BD88" s="134">
        <v>2.7</v>
      </c>
      <c r="BE88" s="134">
        <v>6.46</v>
      </c>
      <c r="BF88" s="134">
        <v>0.47</v>
      </c>
      <c r="BG88" s="135">
        <v>0.93</v>
      </c>
      <c r="BH88" s="134">
        <v>54.88252</v>
      </c>
      <c r="BI88" s="192">
        <v>20.949169999999999</v>
      </c>
      <c r="BJ88" s="193">
        <v>0</v>
      </c>
      <c r="BK88" s="134">
        <v>7.5571100000000007</v>
      </c>
      <c r="BL88" s="134">
        <v>1.7334900000000002</v>
      </c>
      <c r="BM88" s="134">
        <v>0.36256000000000005</v>
      </c>
      <c r="BN88" s="134">
        <v>0.98571000000000009</v>
      </c>
      <c r="BO88" s="134">
        <v>5.6763300000000001</v>
      </c>
      <c r="BP88" s="134">
        <v>5.65367</v>
      </c>
      <c r="BQ88" s="134">
        <v>3.0591000000000004</v>
      </c>
      <c r="BR88" s="134">
        <v>7.3191800000000002</v>
      </c>
      <c r="BS88" s="134">
        <v>0.53250999999999993</v>
      </c>
      <c r="BT88" s="135">
        <v>1.05369</v>
      </c>
      <c r="BU88" s="136">
        <v>2353208.03088</v>
      </c>
      <c r="BV88" s="194">
        <v>898241.46347999992</v>
      </c>
      <c r="BW88" s="194">
        <v>0</v>
      </c>
      <c r="BX88" s="136">
        <v>324027.61284000002</v>
      </c>
      <c r="BY88" s="136">
        <v>74327.173559999996</v>
      </c>
      <c r="BZ88" s="136">
        <v>15545.55264</v>
      </c>
      <c r="CA88" s="136">
        <v>42264.471240000006</v>
      </c>
      <c r="CB88" s="136">
        <v>243385.05851999999</v>
      </c>
      <c r="CC88" s="136">
        <v>242413.46148</v>
      </c>
      <c r="CD88" s="136">
        <v>131165.60040000002</v>
      </c>
      <c r="CE88" s="136">
        <v>313825.84392000001</v>
      </c>
      <c r="CF88" s="136">
        <v>22832.530439999995</v>
      </c>
      <c r="CG88" s="136">
        <v>45179.262359999993</v>
      </c>
      <c r="CH88" s="112">
        <v>1</v>
      </c>
      <c r="CJ88" s="137">
        <v>137662.66999999998</v>
      </c>
      <c r="CK88" s="134">
        <v>2198885.16</v>
      </c>
      <c r="CL88" s="134">
        <v>2203944.81</v>
      </c>
      <c r="CM88" s="134">
        <v>1662323.6835760823</v>
      </c>
      <c r="CN88" s="138">
        <v>48657.019847890951</v>
      </c>
      <c r="CO88" s="136">
        <v>0</v>
      </c>
      <c r="CP88" s="136">
        <v>0</v>
      </c>
      <c r="CQ88" s="136">
        <v>0</v>
      </c>
      <c r="CR88" s="136">
        <v>0</v>
      </c>
      <c r="CS88" s="136">
        <v>0</v>
      </c>
      <c r="CT88" s="136">
        <v>0</v>
      </c>
      <c r="CU88" s="136">
        <v>0</v>
      </c>
      <c r="CV88" s="136">
        <v>0</v>
      </c>
      <c r="CW88" s="136">
        <v>0</v>
      </c>
      <c r="CX88" s="136">
        <v>0</v>
      </c>
      <c r="CY88" s="136">
        <v>0</v>
      </c>
      <c r="CZ88" s="136">
        <v>0</v>
      </c>
      <c r="DA88" s="136">
        <v>0</v>
      </c>
      <c r="DB88" s="136">
        <v>0</v>
      </c>
      <c r="DC88" s="136">
        <v>48657.019847890951</v>
      </c>
      <c r="DD88" s="139">
        <v>667936.64338212449</v>
      </c>
      <c r="DE88" s="136">
        <v>23506.334227568736</v>
      </c>
      <c r="DF88" s="136">
        <v>29580.167708115088</v>
      </c>
      <c r="DG88" s="136">
        <v>0</v>
      </c>
      <c r="DH88" s="136">
        <v>36977.395902931174</v>
      </c>
      <c r="DI88" s="136">
        <v>5325.4445660200572</v>
      </c>
      <c r="DJ88" s="136">
        <v>64882.290784895908</v>
      </c>
      <c r="DK88" s="136">
        <v>32950.614312664409</v>
      </c>
      <c r="DL88" s="136">
        <v>0</v>
      </c>
      <c r="DM88" s="136">
        <v>0</v>
      </c>
      <c r="DN88" s="136">
        <v>467028.13340412709</v>
      </c>
      <c r="DO88" s="136">
        <v>7686.2624758020238</v>
      </c>
      <c r="DP88" s="136"/>
      <c r="DQ88" s="136">
        <v>236241.06721085962</v>
      </c>
      <c r="DR88" s="136">
        <v>142992.89766696971</v>
      </c>
      <c r="DS88" s="136">
        <v>21941.609520030153</v>
      </c>
      <c r="DT88" s="136">
        <v>3428.0301764662013</v>
      </c>
      <c r="DU88" s="136">
        <v>26562.149791502929</v>
      </c>
      <c r="DV88" s="136">
        <v>41316.380055890622</v>
      </c>
      <c r="DW88" s="136"/>
      <c r="DX88" s="136">
        <v>222635.31755938975</v>
      </c>
      <c r="DY88" s="136">
        <v>195795.81116604307</v>
      </c>
      <c r="DZ88" s="136">
        <v>36228.045428591467</v>
      </c>
      <c r="EA88" s="139">
        <v>161015.07532403874</v>
      </c>
      <c r="EB88" s="136"/>
      <c r="EC88" s="136">
        <v>161015.07532403874</v>
      </c>
      <c r="ED88" s="136"/>
      <c r="EE88" s="138">
        <v>75787.202243367676</v>
      </c>
      <c r="EF88" s="136">
        <v>6091.841236790483</v>
      </c>
      <c r="EG88" s="136">
        <v>66229.127227136225</v>
      </c>
      <c r="EH88" s="136">
        <v>3466.2337794409746</v>
      </c>
      <c r="EI88" s="136">
        <v>18027.501413776423</v>
      </c>
      <c r="EJ88" s="136">
        <v>0</v>
      </c>
      <c r="EK88" s="136">
        <v>0</v>
      </c>
      <c r="EL88" s="140"/>
      <c r="EM88" s="134">
        <v>1803.5424963979003</v>
      </c>
      <c r="EN88" s="136">
        <v>154106.96</v>
      </c>
      <c r="EO88" s="140">
        <f t="shared" si="14"/>
        <v>53.96</v>
      </c>
      <c r="EP88" s="140">
        <f t="shared" si="15"/>
        <v>20.597035507844755</v>
      </c>
      <c r="EQ88" s="140">
        <f t="shared" si="16"/>
        <v>0</v>
      </c>
      <c r="ER88" s="140">
        <f t="shared" si="17"/>
        <v>7.4300825763831551</v>
      </c>
      <c r="ES88" s="140">
        <f t="shared" si="18"/>
        <v>1.7043517753922381</v>
      </c>
      <c r="ET88" s="140">
        <f t="shared" si="19"/>
        <v>0.35646573080099098</v>
      </c>
      <c r="EU88" s="140">
        <f t="shared" si="20"/>
        <v>0.96914120561519412</v>
      </c>
      <c r="EV88" s="140">
        <f t="shared" si="21"/>
        <v>5.5809165978530135</v>
      </c>
      <c r="EW88" s="140">
        <f t="shared" si="22"/>
        <v>5.5586374896779525</v>
      </c>
      <c r="EX88" s="140">
        <f t="shared" si="23"/>
        <v>3.0076796036333611</v>
      </c>
      <c r="EY88" s="140">
        <f t="shared" si="24"/>
        <v>7.1961519405450041</v>
      </c>
      <c r="EZ88" s="140">
        <f t="shared" si="25"/>
        <v>0.52355904211395532</v>
      </c>
      <c r="FA88" s="140">
        <f t="shared" si="26"/>
        <v>1.0359785301403799</v>
      </c>
      <c r="HD88" s="112">
        <v>2</v>
      </c>
    </row>
    <row r="89" spans="1:212" ht="12" customHeight="1" x14ac:dyDescent="0.25">
      <c r="A89" s="126">
        <v>85</v>
      </c>
      <c r="B89" s="62" t="s">
        <v>159</v>
      </c>
      <c r="C89" s="62" t="s">
        <v>159</v>
      </c>
      <c r="D89" s="127">
        <v>8981.23</v>
      </c>
      <c r="E89" s="141">
        <v>8981.23</v>
      </c>
      <c r="F89" s="141">
        <v>0</v>
      </c>
      <c r="G89" s="141">
        <v>907.9</v>
      </c>
      <c r="H89" s="127">
        <v>6</v>
      </c>
      <c r="I89" s="127">
        <v>0</v>
      </c>
      <c r="J89" s="127">
        <v>1</v>
      </c>
      <c r="K89" s="128">
        <v>8981.23</v>
      </c>
      <c r="L89" s="127"/>
      <c r="M89" s="126" t="s">
        <v>44</v>
      </c>
      <c r="N89" s="129">
        <v>3</v>
      </c>
      <c r="O89" s="129" t="s">
        <v>21</v>
      </c>
      <c r="P89" s="130">
        <v>53.96</v>
      </c>
      <c r="Q89" s="131">
        <v>45.06</v>
      </c>
      <c r="R89" s="130">
        <v>5.0999999999999996</v>
      </c>
      <c r="S89" s="130">
        <v>8.6300000000000008</v>
      </c>
      <c r="T89" s="130">
        <v>13.43</v>
      </c>
      <c r="U89" s="130">
        <v>6.91</v>
      </c>
      <c r="V89" s="130">
        <v>3.15</v>
      </c>
      <c r="W89" s="130">
        <v>1.81</v>
      </c>
      <c r="X89" s="130">
        <v>5.77</v>
      </c>
      <c r="Y89" s="130">
        <v>0.26</v>
      </c>
      <c r="Z89" s="132">
        <v>40</v>
      </c>
      <c r="AA89" s="132">
        <v>40</v>
      </c>
      <c r="AB89" s="132">
        <v>2604.04</v>
      </c>
      <c r="AC89" s="130">
        <v>195.98199600000001</v>
      </c>
      <c r="AD89" s="132">
        <v>42.3</v>
      </c>
      <c r="AE89" s="132">
        <v>2604.04</v>
      </c>
      <c r="AF89" s="130">
        <v>7.85</v>
      </c>
      <c r="AG89" s="133">
        <v>0</v>
      </c>
      <c r="AH89" s="130">
        <v>6.73</v>
      </c>
      <c r="AI89" s="130">
        <v>10.67</v>
      </c>
      <c r="AJ89" s="130">
        <v>14</v>
      </c>
      <c r="AK89" s="131">
        <v>2428165.3427999998</v>
      </c>
      <c r="AL89" s="130">
        <v>274825.63799999998</v>
      </c>
      <c r="AM89" s="130">
        <v>465048.08940000006</v>
      </c>
      <c r="AN89" s="130">
        <v>723707.51339999994</v>
      </c>
      <c r="AO89" s="130">
        <v>372361.79579999996</v>
      </c>
      <c r="AP89" s="130">
        <v>169745.24699999997</v>
      </c>
      <c r="AQ89" s="130">
        <v>97536.157800000001</v>
      </c>
      <c r="AR89" s="130">
        <v>310930.18259999994</v>
      </c>
      <c r="AS89" s="130">
        <v>14010.718799999999</v>
      </c>
      <c r="AU89" s="134">
        <v>48.44</v>
      </c>
      <c r="AV89" s="192">
        <v>18.489999999999998</v>
      </c>
      <c r="AW89" s="193"/>
      <c r="AX89" s="134">
        <v>6.67</v>
      </c>
      <c r="AY89" s="134">
        <v>1.53</v>
      </c>
      <c r="AZ89" s="134">
        <v>0.32</v>
      </c>
      <c r="BA89" s="134">
        <v>0.87</v>
      </c>
      <c r="BB89" s="134">
        <v>5.01</v>
      </c>
      <c r="BC89" s="134">
        <v>4.99</v>
      </c>
      <c r="BD89" s="134">
        <v>2.7</v>
      </c>
      <c r="BE89" s="134">
        <v>6.46</v>
      </c>
      <c r="BF89" s="134">
        <v>0.47</v>
      </c>
      <c r="BG89" s="135">
        <v>0.93</v>
      </c>
      <c r="BH89" s="134">
        <v>54.88252</v>
      </c>
      <c r="BI89" s="192">
        <v>20.949169999999999</v>
      </c>
      <c r="BJ89" s="193">
        <v>0</v>
      </c>
      <c r="BK89" s="134">
        <v>7.5571100000000007</v>
      </c>
      <c r="BL89" s="134">
        <v>1.7334900000000002</v>
      </c>
      <c r="BM89" s="134">
        <v>0.36256000000000005</v>
      </c>
      <c r="BN89" s="134">
        <v>0.98571000000000009</v>
      </c>
      <c r="BO89" s="134">
        <v>5.6763300000000001</v>
      </c>
      <c r="BP89" s="134">
        <v>5.65367</v>
      </c>
      <c r="BQ89" s="134">
        <v>3.0591000000000004</v>
      </c>
      <c r="BR89" s="134">
        <v>7.3191800000000002</v>
      </c>
      <c r="BS89" s="134">
        <v>0.53250999999999993</v>
      </c>
      <c r="BT89" s="135">
        <v>1.05369</v>
      </c>
      <c r="BU89" s="136">
        <v>5799226.9133959999</v>
      </c>
      <c r="BV89" s="194">
        <v>2213619.0261909994</v>
      </c>
      <c r="BW89" s="194">
        <v>0</v>
      </c>
      <c r="BX89" s="136">
        <v>798531.03865300003</v>
      </c>
      <c r="BY89" s="136">
        <v>183171.28772699999</v>
      </c>
      <c r="BZ89" s="136">
        <v>38310.334687999995</v>
      </c>
      <c r="CA89" s="136">
        <v>104156.222433</v>
      </c>
      <c r="CB89" s="136">
        <v>599796.17745899991</v>
      </c>
      <c r="CC89" s="136">
        <v>597401.781541</v>
      </c>
      <c r="CD89" s="136">
        <v>323243.44893000007</v>
      </c>
      <c r="CE89" s="136">
        <v>773389.88151400001</v>
      </c>
      <c r="CF89" s="136">
        <v>56268.304072999985</v>
      </c>
      <c r="CG89" s="136">
        <v>111339.41018699999</v>
      </c>
      <c r="CH89" s="112">
        <v>1</v>
      </c>
      <c r="CJ89" s="137">
        <v>888087.26</v>
      </c>
      <c r="CK89" s="134">
        <v>5418973.1299999999</v>
      </c>
      <c r="CL89" s="134">
        <v>5448042.46</v>
      </c>
      <c r="CM89" s="134">
        <v>4208001.0878833514</v>
      </c>
      <c r="CN89" s="138">
        <v>169467.11172266316</v>
      </c>
      <c r="CO89" s="136">
        <v>0</v>
      </c>
      <c r="CP89" s="136">
        <v>0</v>
      </c>
      <c r="CQ89" s="136">
        <v>0</v>
      </c>
      <c r="CR89" s="136">
        <v>0</v>
      </c>
      <c r="CS89" s="136">
        <v>19257.144</v>
      </c>
      <c r="CT89" s="136">
        <v>0</v>
      </c>
      <c r="CU89" s="136">
        <v>0</v>
      </c>
      <c r="CV89" s="136">
        <v>30300</v>
      </c>
      <c r="CW89" s="136">
        <v>0</v>
      </c>
      <c r="CX89" s="136">
        <v>0</v>
      </c>
      <c r="CY89" s="136">
        <v>0</v>
      </c>
      <c r="CZ89" s="136">
        <v>0</v>
      </c>
      <c r="DA89" s="136">
        <v>0</v>
      </c>
      <c r="DB89" s="136">
        <v>0</v>
      </c>
      <c r="DC89" s="136">
        <v>119909.96772266316</v>
      </c>
      <c r="DD89" s="139">
        <v>1588128.8622237323</v>
      </c>
      <c r="DE89" s="136">
        <v>0</v>
      </c>
      <c r="DF89" s="136">
        <v>72897.126996255756</v>
      </c>
      <c r="DG89" s="136">
        <v>0</v>
      </c>
      <c r="DH89" s="136">
        <v>91126.796566041754</v>
      </c>
      <c r="DI89" s="136">
        <v>13123.982685675643</v>
      </c>
      <c r="DJ89" s="136">
        <v>159895.39470585849</v>
      </c>
      <c r="DK89" s="136">
        <v>81203.228455529286</v>
      </c>
      <c r="DL89" s="136">
        <v>0</v>
      </c>
      <c r="DM89" s="136">
        <v>0</v>
      </c>
      <c r="DN89" s="136">
        <v>1150940.3694910405</v>
      </c>
      <c r="DO89" s="136">
        <v>18941.963323330976</v>
      </c>
      <c r="DP89" s="136"/>
      <c r="DQ89" s="136">
        <v>582190.58283014735</v>
      </c>
      <c r="DR89" s="136">
        <v>352390.54503169755</v>
      </c>
      <c r="DS89" s="136">
        <v>54072.725735259686</v>
      </c>
      <c r="DT89" s="136">
        <v>8448.009950000971</v>
      </c>
      <c r="DU89" s="136">
        <v>65459.547956300026</v>
      </c>
      <c r="DV89" s="136">
        <v>101819.75415688906</v>
      </c>
      <c r="DW89" s="136"/>
      <c r="DX89" s="136">
        <v>548660.68299964815</v>
      </c>
      <c r="DY89" s="136">
        <v>482517.61966820352</v>
      </c>
      <c r="DZ89" s="136">
        <v>89280.103293993117</v>
      </c>
      <c r="EA89" s="139">
        <v>396804.25445958623</v>
      </c>
      <c r="EB89" s="136"/>
      <c r="EC89" s="136">
        <v>396804.25445958623</v>
      </c>
      <c r="ED89" s="136"/>
      <c r="EE89" s="138">
        <v>186769.37065201436</v>
      </c>
      <c r="EF89" s="136">
        <v>15012.684466880633</v>
      </c>
      <c r="EG89" s="136">
        <v>163214.52758373742</v>
      </c>
      <c r="EH89" s="136">
        <v>8542.1586013962969</v>
      </c>
      <c r="EI89" s="136">
        <v>44426.82925102931</v>
      </c>
      <c r="EJ89" s="136">
        <v>119755.67078233414</v>
      </c>
      <c r="EK89" s="136">
        <v>119755.67078233414</v>
      </c>
      <c r="EL89" s="140"/>
      <c r="EM89" s="134">
        <v>4444.6355984314878</v>
      </c>
      <c r="EN89" s="136">
        <v>866961.83</v>
      </c>
      <c r="EO89" s="140">
        <f t="shared" si="14"/>
        <v>53.96</v>
      </c>
      <c r="EP89" s="140">
        <f t="shared" si="15"/>
        <v>20.597035507844755</v>
      </c>
      <c r="EQ89" s="140">
        <f t="shared" si="16"/>
        <v>0</v>
      </c>
      <c r="ER89" s="140">
        <f t="shared" si="17"/>
        <v>7.4300825763831551</v>
      </c>
      <c r="ES89" s="140">
        <f t="shared" si="18"/>
        <v>1.7043517753922381</v>
      </c>
      <c r="ET89" s="140">
        <f t="shared" si="19"/>
        <v>0.35646573080099098</v>
      </c>
      <c r="EU89" s="140">
        <f t="shared" si="20"/>
        <v>0.96914120561519412</v>
      </c>
      <c r="EV89" s="140">
        <f t="shared" si="21"/>
        <v>5.5809165978530135</v>
      </c>
      <c r="EW89" s="140">
        <f t="shared" si="22"/>
        <v>5.5586374896779525</v>
      </c>
      <c r="EX89" s="140">
        <f t="shared" si="23"/>
        <v>3.0076796036333611</v>
      </c>
      <c r="EY89" s="140">
        <f t="shared" si="24"/>
        <v>7.1961519405450041</v>
      </c>
      <c r="EZ89" s="140">
        <f t="shared" si="25"/>
        <v>0.52355904211395532</v>
      </c>
      <c r="FA89" s="140">
        <f t="shared" si="26"/>
        <v>1.0359785301403799</v>
      </c>
      <c r="HD89" s="112">
        <v>2</v>
      </c>
    </row>
    <row r="90" spans="1:212" ht="12" customHeight="1" x14ac:dyDescent="0.25">
      <c r="A90" s="126">
        <v>86</v>
      </c>
      <c r="B90" s="62" t="s">
        <v>158</v>
      </c>
      <c r="C90" s="62" t="s">
        <v>158</v>
      </c>
      <c r="D90" s="127">
        <v>8840.4</v>
      </c>
      <c r="E90" s="141">
        <v>6805.3</v>
      </c>
      <c r="F90" s="141">
        <v>2035.1</v>
      </c>
      <c r="G90" s="141">
        <v>891.3</v>
      </c>
      <c r="H90" s="127">
        <v>4</v>
      </c>
      <c r="I90" s="127">
        <v>0</v>
      </c>
      <c r="J90" s="127">
        <v>1</v>
      </c>
      <c r="K90" s="128">
        <v>8840.4</v>
      </c>
      <c r="L90" s="127"/>
      <c r="M90" s="126" t="s">
        <v>44</v>
      </c>
      <c r="N90" s="129">
        <v>3</v>
      </c>
      <c r="O90" s="129" t="s">
        <v>21</v>
      </c>
      <c r="P90" s="130">
        <v>53.96</v>
      </c>
      <c r="Q90" s="131">
        <v>45.06</v>
      </c>
      <c r="R90" s="130">
        <v>5.0999999999999996</v>
      </c>
      <c r="S90" s="130">
        <v>8.6300000000000008</v>
      </c>
      <c r="T90" s="130">
        <v>13.43</v>
      </c>
      <c r="U90" s="130">
        <v>6.91</v>
      </c>
      <c r="V90" s="130">
        <v>3.15</v>
      </c>
      <c r="W90" s="130">
        <v>1.81</v>
      </c>
      <c r="X90" s="130">
        <v>5.77</v>
      </c>
      <c r="Y90" s="130">
        <v>0.26</v>
      </c>
      <c r="Z90" s="132">
        <v>40</v>
      </c>
      <c r="AA90" s="132">
        <v>40</v>
      </c>
      <c r="AB90" s="132">
        <v>2604.04</v>
      </c>
      <c r="AC90" s="130">
        <v>195.98199600000001</v>
      </c>
      <c r="AD90" s="132">
        <v>42.3</v>
      </c>
      <c r="AE90" s="132">
        <v>2604.04</v>
      </c>
      <c r="AF90" s="130">
        <v>7.85</v>
      </c>
      <c r="AG90" s="133">
        <v>0</v>
      </c>
      <c r="AH90" s="130">
        <v>6.73</v>
      </c>
      <c r="AI90" s="130">
        <v>10.67</v>
      </c>
      <c r="AJ90" s="130">
        <v>14</v>
      </c>
      <c r="AK90" s="131">
        <v>2390090.5439999998</v>
      </c>
      <c r="AL90" s="130">
        <v>270516.24</v>
      </c>
      <c r="AM90" s="130">
        <v>457755.91200000001</v>
      </c>
      <c r="AN90" s="130">
        <v>712359.43199999991</v>
      </c>
      <c r="AO90" s="130">
        <v>366522.984</v>
      </c>
      <c r="AP90" s="130">
        <v>167083.56</v>
      </c>
      <c r="AQ90" s="130">
        <v>96006.744000000006</v>
      </c>
      <c r="AR90" s="130">
        <v>306054.64799999993</v>
      </c>
      <c r="AS90" s="130">
        <v>13791.023999999999</v>
      </c>
      <c r="AU90" s="134">
        <v>48.44</v>
      </c>
      <c r="AV90" s="192">
        <v>18.489999999999998</v>
      </c>
      <c r="AW90" s="193"/>
      <c r="AX90" s="134">
        <v>6.67</v>
      </c>
      <c r="AY90" s="134">
        <v>1.53</v>
      </c>
      <c r="AZ90" s="134">
        <v>0.32</v>
      </c>
      <c r="BA90" s="134">
        <v>0.87</v>
      </c>
      <c r="BB90" s="134">
        <v>5.01</v>
      </c>
      <c r="BC90" s="134">
        <v>4.99</v>
      </c>
      <c r="BD90" s="134">
        <v>2.7</v>
      </c>
      <c r="BE90" s="134">
        <v>6.46</v>
      </c>
      <c r="BF90" s="134">
        <v>0.47</v>
      </c>
      <c r="BG90" s="135">
        <v>0.93</v>
      </c>
      <c r="BH90" s="134">
        <v>54.88252</v>
      </c>
      <c r="BI90" s="192">
        <v>20.949169999999999</v>
      </c>
      <c r="BJ90" s="193">
        <v>0</v>
      </c>
      <c r="BK90" s="134">
        <v>7.5571100000000007</v>
      </c>
      <c r="BL90" s="134">
        <v>1.7334900000000002</v>
      </c>
      <c r="BM90" s="134">
        <v>0.36256000000000005</v>
      </c>
      <c r="BN90" s="134">
        <v>0.98571000000000009</v>
      </c>
      <c r="BO90" s="134">
        <v>5.6763300000000001</v>
      </c>
      <c r="BP90" s="134">
        <v>5.65367</v>
      </c>
      <c r="BQ90" s="134">
        <v>3.0591000000000004</v>
      </c>
      <c r="BR90" s="134">
        <v>7.3191800000000002</v>
      </c>
      <c r="BS90" s="134">
        <v>0.53250999999999993</v>
      </c>
      <c r="BT90" s="135">
        <v>1.05369</v>
      </c>
      <c r="BU90" s="136">
        <v>5708292.2500799997</v>
      </c>
      <c r="BV90" s="194">
        <v>2178908.4166799998</v>
      </c>
      <c r="BW90" s="194">
        <v>0</v>
      </c>
      <c r="BX90" s="136">
        <v>786009.68844000006</v>
      </c>
      <c r="BY90" s="136">
        <v>180299.07395999998</v>
      </c>
      <c r="BZ90" s="136">
        <v>37709.610240000002</v>
      </c>
      <c r="CA90" s="136">
        <v>102523.00284</v>
      </c>
      <c r="CB90" s="136">
        <v>590391.08531999995</v>
      </c>
      <c r="CC90" s="136">
        <v>588034.23467999999</v>
      </c>
      <c r="CD90" s="136">
        <v>318174.83640000003</v>
      </c>
      <c r="CE90" s="136">
        <v>761262.75671999995</v>
      </c>
      <c r="CF90" s="136">
        <v>55385.990039999982</v>
      </c>
      <c r="CG90" s="136">
        <v>109593.55475999998</v>
      </c>
      <c r="CH90" s="112">
        <v>1</v>
      </c>
      <c r="CJ90" s="137">
        <v>732956.03</v>
      </c>
      <c r="CK90" s="134">
        <v>4095537.3299999996</v>
      </c>
      <c r="CL90" s="134">
        <v>4048935.5599999996</v>
      </c>
      <c r="CM90" s="134">
        <v>4395940.5915770065</v>
      </c>
      <c r="CN90" s="138">
        <v>422681.36583714612</v>
      </c>
      <c r="CO90" s="136">
        <v>0</v>
      </c>
      <c r="CP90" s="136">
        <v>0</v>
      </c>
      <c r="CQ90" s="136">
        <v>0</v>
      </c>
      <c r="CR90" s="136">
        <v>0</v>
      </c>
      <c r="CS90" s="136">
        <v>0</v>
      </c>
      <c r="CT90" s="136">
        <v>0</v>
      </c>
      <c r="CU90" s="136">
        <v>0</v>
      </c>
      <c r="CV90" s="136">
        <v>0</v>
      </c>
      <c r="CW90" s="136">
        <v>0</v>
      </c>
      <c r="CX90" s="136">
        <v>42328.764000000003</v>
      </c>
      <c r="CY90" s="136">
        <v>0</v>
      </c>
      <c r="CZ90" s="136">
        <v>262322.88</v>
      </c>
      <c r="DA90" s="136">
        <v>0</v>
      </c>
      <c r="DB90" s="136">
        <v>0</v>
      </c>
      <c r="DC90" s="136">
        <v>118029.72183714608</v>
      </c>
      <c r="DD90" s="139">
        <v>1620246.7078683276</v>
      </c>
      <c r="DE90" s="136">
        <v>57020.468967566296</v>
      </c>
      <c r="DF90" s="136">
        <v>71754.065033152394</v>
      </c>
      <c r="DG90" s="136">
        <v>0</v>
      </c>
      <c r="DH90" s="136">
        <v>89697.8846285459</v>
      </c>
      <c r="DI90" s="136">
        <v>12918.192333839233</v>
      </c>
      <c r="DJ90" s="136">
        <v>157388.15812062169</v>
      </c>
      <c r="DK90" s="136">
        <v>79929.922832202385</v>
      </c>
      <c r="DL90" s="136">
        <v>0</v>
      </c>
      <c r="DM90" s="136">
        <v>0</v>
      </c>
      <c r="DN90" s="136">
        <v>1132893.0717116247</v>
      </c>
      <c r="DO90" s="136">
        <v>18644.944240774945</v>
      </c>
      <c r="DP90" s="136"/>
      <c r="DQ90" s="136">
        <v>573061.55487072852</v>
      </c>
      <c r="DR90" s="136">
        <v>346864.8920357477</v>
      </c>
      <c r="DS90" s="136">
        <v>53224.839425111008</v>
      </c>
      <c r="DT90" s="136">
        <v>8315.5410964855109</v>
      </c>
      <c r="DU90" s="136">
        <v>64433.110804742195</v>
      </c>
      <c r="DV90" s="136">
        <v>100223.17150864213</v>
      </c>
      <c r="DW90" s="136"/>
      <c r="DX90" s="136">
        <v>540057.4199736662</v>
      </c>
      <c r="DY90" s="136">
        <v>474951.5116431475</v>
      </c>
      <c r="DZ90" s="136">
        <v>87880.14839395236</v>
      </c>
      <c r="EA90" s="139">
        <v>390582.17316832178</v>
      </c>
      <c r="EB90" s="136"/>
      <c r="EC90" s="136">
        <v>390582.17316832178</v>
      </c>
      <c r="ED90" s="136"/>
      <c r="EE90" s="138">
        <v>183840.73721662484</v>
      </c>
      <c r="EF90" s="136">
        <v>14777.278363989291</v>
      </c>
      <c r="EG90" s="136">
        <v>160655.24540082729</v>
      </c>
      <c r="EH90" s="136">
        <v>8408.2134518082494</v>
      </c>
      <c r="EI90" s="136">
        <v>43730.195230586403</v>
      </c>
      <c r="EJ90" s="136">
        <v>58908.777374505131</v>
      </c>
      <c r="EK90" s="136">
        <v>58908.777374505131</v>
      </c>
      <c r="EL90" s="140"/>
      <c r="EM90" s="134">
        <v>4374.9415775315547</v>
      </c>
      <c r="EN90" s="136">
        <v>789801.17999999993</v>
      </c>
      <c r="EO90" s="140">
        <f t="shared" si="14"/>
        <v>53.96</v>
      </c>
      <c r="EP90" s="140">
        <f t="shared" si="15"/>
        <v>20.597035507844755</v>
      </c>
      <c r="EQ90" s="140">
        <f t="shared" si="16"/>
        <v>0</v>
      </c>
      <c r="ER90" s="140">
        <f t="shared" si="17"/>
        <v>7.4300825763831551</v>
      </c>
      <c r="ES90" s="140">
        <f t="shared" si="18"/>
        <v>1.7043517753922381</v>
      </c>
      <c r="ET90" s="140">
        <f t="shared" si="19"/>
        <v>0.35646573080099098</v>
      </c>
      <c r="EU90" s="140">
        <f t="shared" si="20"/>
        <v>0.96914120561519412</v>
      </c>
      <c r="EV90" s="140">
        <f t="shared" si="21"/>
        <v>5.5809165978530135</v>
      </c>
      <c r="EW90" s="140">
        <f t="shared" si="22"/>
        <v>5.5586374896779525</v>
      </c>
      <c r="EX90" s="140">
        <f t="shared" si="23"/>
        <v>3.0076796036333611</v>
      </c>
      <c r="EY90" s="140">
        <f t="shared" si="24"/>
        <v>7.1961519405450041</v>
      </c>
      <c r="EZ90" s="140">
        <f t="shared" si="25"/>
        <v>0.52355904211395532</v>
      </c>
      <c r="FA90" s="140">
        <f t="shared" si="26"/>
        <v>1.0359785301403799</v>
      </c>
      <c r="HD90" s="112">
        <v>2</v>
      </c>
    </row>
    <row r="91" spans="1:212" ht="12" customHeight="1" x14ac:dyDescent="0.25">
      <c r="A91" s="126">
        <v>87</v>
      </c>
      <c r="B91" s="62" t="s">
        <v>157</v>
      </c>
      <c r="C91" s="62" t="s">
        <v>157</v>
      </c>
      <c r="D91" s="127">
        <v>6129.1</v>
      </c>
      <c r="E91" s="141">
        <v>5037.1000000000004</v>
      </c>
      <c r="F91" s="141">
        <v>1092</v>
      </c>
      <c r="G91" s="141">
        <v>913.65</v>
      </c>
      <c r="H91" s="127">
        <v>1</v>
      </c>
      <c r="I91" s="127">
        <v>1</v>
      </c>
      <c r="J91" s="127">
        <v>1</v>
      </c>
      <c r="K91" s="128">
        <v>6129.1</v>
      </c>
      <c r="L91" s="127"/>
      <c r="M91" s="126" t="s">
        <v>44</v>
      </c>
      <c r="N91" s="129">
        <v>3</v>
      </c>
      <c r="O91" s="129" t="s">
        <v>21</v>
      </c>
      <c r="P91" s="130">
        <v>53.96</v>
      </c>
      <c r="Q91" s="131">
        <v>45.06</v>
      </c>
      <c r="R91" s="130">
        <v>5.0999999999999996</v>
      </c>
      <c r="S91" s="130">
        <v>8.6300000000000008</v>
      </c>
      <c r="T91" s="130">
        <v>13.43</v>
      </c>
      <c r="U91" s="130">
        <v>6.91</v>
      </c>
      <c r="V91" s="130">
        <v>3.15</v>
      </c>
      <c r="W91" s="130">
        <v>1.81</v>
      </c>
      <c r="X91" s="130">
        <v>5.77</v>
      </c>
      <c r="Y91" s="130">
        <v>0.26</v>
      </c>
      <c r="Z91" s="132">
        <v>40</v>
      </c>
      <c r="AA91" s="132">
        <v>40</v>
      </c>
      <c r="AB91" s="132">
        <v>2604.04</v>
      </c>
      <c r="AC91" s="130">
        <v>195.98199600000001</v>
      </c>
      <c r="AD91" s="132">
        <v>42.3</v>
      </c>
      <c r="AE91" s="132">
        <v>2604.04</v>
      </c>
      <c r="AF91" s="130">
        <v>7.85</v>
      </c>
      <c r="AG91" s="133">
        <v>0</v>
      </c>
      <c r="AH91" s="130">
        <v>6.73</v>
      </c>
      <c r="AI91" s="130">
        <v>10.67</v>
      </c>
      <c r="AJ91" s="130">
        <v>14</v>
      </c>
      <c r="AK91" s="131">
        <v>1657063.4760000003</v>
      </c>
      <c r="AL91" s="130">
        <v>187550.46</v>
      </c>
      <c r="AM91" s="130">
        <v>317364.79800000007</v>
      </c>
      <c r="AN91" s="130">
        <v>493882.87800000003</v>
      </c>
      <c r="AO91" s="130">
        <v>254112.48600000003</v>
      </c>
      <c r="AP91" s="130">
        <v>115839.99</v>
      </c>
      <c r="AQ91" s="130">
        <v>66562.025999999998</v>
      </c>
      <c r="AR91" s="130">
        <v>212189.44199999998</v>
      </c>
      <c r="AS91" s="130">
        <v>9561.3960000000006</v>
      </c>
      <c r="AU91" s="134">
        <v>48.44</v>
      </c>
      <c r="AV91" s="192">
        <v>18.489999999999998</v>
      </c>
      <c r="AW91" s="193"/>
      <c r="AX91" s="134">
        <v>6.67</v>
      </c>
      <c r="AY91" s="134">
        <v>1.53</v>
      </c>
      <c r="AZ91" s="134">
        <v>0.32</v>
      </c>
      <c r="BA91" s="134">
        <v>0.87</v>
      </c>
      <c r="BB91" s="134">
        <v>5.01</v>
      </c>
      <c r="BC91" s="134">
        <v>4.99</v>
      </c>
      <c r="BD91" s="134">
        <v>2.7</v>
      </c>
      <c r="BE91" s="134">
        <v>6.46</v>
      </c>
      <c r="BF91" s="134">
        <v>0.47</v>
      </c>
      <c r="BG91" s="135">
        <v>0.93</v>
      </c>
      <c r="BH91" s="134">
        <v>54.88252</v>
      </c>
      <c r="BI91" s="192">
        <v>20.949169999999999</v>
      </c>
      <c r="BJ91" s="193">
        <v>0</v>
      </c>
      <c r="BK91" s="134">
        <v>7.5571100000000007</v>
      </c>
      <c r="BL91" s="134">
        <v>1.7334900000000002</v>
      </c>
      <c r="BM91" s="134">
        <v>0.36256000000000005</v>
      </c>
      <c r="BN91" s="134">
        <v>0.98571000000000009</v>
      </c>
      <c r="BO91" s="134">
        <v>5.6763300000000001</v>
      </c>
      <c r="BP91" s="134">
        <v>5.65367</v>
      </c>
      <c r="BQ91" s="134">
        <v>3.0591000000000004</v>
      </c>
      <c r="BR91" s="134">
        <v>7.3191800000000002</v>
      </c>
      <c r="BS91" s="134">
        <v>0.53250999999999993</v>
      </c>
      <c r="BT91" s="135">
        <v>1.05369</v>
      </c>
      <c r="BU91" s="136">
        <v>3957591.74132</v>
      </c>
      <c r="BV91" s="194">
        <v>1510649.6964699998</v>
      </c>
      <c r="BW91" s="194">
        <v>0</v>
      </c>
      <c r="BX91" s="136">
        <v>544945.02301</v>
      </c>
      <c r="BY91" s="136">
        <v>125002.38159</v>
      </c>
      <c r="BZ91" s="136">
        <v>26144.288960000002</v>
      </c>
      <c r="CA91" s="136">
        <v>71079.785610000006</v>
      </c>
      <c r="CB91" s="136">
        <v>409321.52403000003</v>
      </c>
      <c r="CC91" s="136">
        <v>407687.50597</v>
      </c>
      <c r="CD91" s="136">
        <v>220592.43810000006</v>
      </c>
      <c r="CE91" s="136">
        <v>527787.83338000008</v>
      </c>
      <c r="CF91" s="136">
        <v>38399.424409999992</v>
      </c>
      <c r="CG91" s="136">
        <v>75981.839789999998</v>
      </c>
      <c r="CH91" s="112">
        <v>1</v>
      </c>
      <c r="CJ91" s="137">
        <v>356817.75</v>
      </c>
      <c r="CK91" s="134">
        <v>3039184.6</v>
      </c>
      <c r="CL91" s="134">
        <v>3179489.9499999993</v>
      </c>
      <c r="CM91" s="134">
        <v>2845073.709387837</v>
      </c>
      <c r="CN91" s="138">
        <v>81830.682787210098</v>
      </c>
      <c r="CO91" s="136">
        <v>0</v>
      </c>
      <c r="CP91" s="136">
        <v>0</v>
      </c>
      <c r="CQ91" s="136">
        <v>0</v>
      </c>
      <c r="CR91" s="136">
        <v>0</v>
      </c>
      <c r="CS91" s="136">
        <v>0</v>
      </c>
      <c r="CT91" s="136">
        <v>0</v>
      </c>
      <c r="CU91" s="136">
        <v>0</v>
      </c>
      <c r="CV91" s="136">
        <v>0</v>
      </c>
      <c r="CW91" s="136">
        <v>0</v>
      </c>
      <c r="CX91" s="136">
        <v>0</v>
      </c>
      <c r="CY91" s="136">
        <v>0</v>
      </c>
      <c r="CZ91" s="136">
        <v>0</v>
      </c>
      <c r="DA91" s="136">
        <v>0</v>
      </c>
      <c r="DB91" s="136">
        <v>0</v>
      </c>
      <c r="DC91" s="136">
        <v>81830.682787210098</v>
      </c>
      <c r="DD91" s="139">
        <v>1123326.3310705137</v>
      </c>
      <c r="DE91" s="136">
        <v>39532.618020577196</v>
      </c>
      <c r="DF91" s="136">
        <v>49747.504637199047</v>
      </c>
      <c r="DG91" s="136">
        <v>0</v>
      </c>
      <c r="DH91" s="136">
        <v>62188.057630516822</v>
      </c>
      <c r="DI91" s="136">
        <v>8956.2568021055686</v>
      </c>
      <c r="DJ91" s="136">
        <v>109118.11229549597</v>
      </c>
      <c r="DK91" s="136">
        <v>55415.8737196113</v>
      </c>
      <c r="DL91" s="136">
        <v>0</v>
      </c>
      <c r="DM91" s="136">
        <v>0</v>
      </c>
      <c r="DN91" s="136">
        <v>785441.26123565901</v>
      </c>
      <c r="DO91" s="136">
        <v>12926.646729348642</v>
      </c>
      <c r="DP91" s="136"/>
      <c r="DQ91" s="136">
        <v>397306.86122326861</v>
      </c>
      <c r="DR91" s="136">
        <v>240483.41814581939</v>
      </c>
      <c r="DS91" s="136">
        <v>36901.086299313145</v>
      </c>
      <c r="DT91" s="136">
        <v>5765.2123132968372</v>
      </c>
      <c r="DU91" s="136">
        <v>44671.845101278843</v>
      </c>
      <c r="DV91" s="136">
        <v>69485.29936356032</v>
      </c>
      <c r="DW91" s="136"/>
      <c r="DX91" s="136">
        <v>374424.90529394575</v>
      </c>
      <c r="DY91" s="136">
        <v>329286.60581105109</v>
      </c>
      <c r="DZ91" s="136">
        <v>60927.810678405222</v>
      </c>
      <c r="EA91" s="139">
        <v>270792.85977625009</v>
      </c>
      <c r="EB91" s="136"/>
      <c r="EC91" s="136">
        <v>270792.85977625009</v>
      </c>
      <c r="ED91" s="136"/>
      <c r="EE91" s="138">
        <v>127457.83702936694</v>
      </c>
      <c r="EF91" s="136">
        <v>10245.171804525449</v>
      </c>
      <c r="EG91" s="136">
        <v>111383.20263632989</v>
      </c>
      <c r="EH91" s="136">
        <v>5829.4625885116011</v>
      </c>
      <c r="EI91" s="136">
        <v>30318.395048616258</v>
      </c>
      <c r="EJ91" s="136">
        <v>49401.420669209467</v>
      </c>
      <c r="EK91" s="136">
        <v>49401.420669209467</v>
      </c>
      <c r="EL91" s="140"/>
      <c r="EM91" s="134">
        <v>3033.1720762463974</v>
      </c>
      <c r="EN91" s="136">
        <v>224205.22</v>
      </c>
      <c r="EO91" s="140">
        <f t="shared" si="14"/>
        <v>53.96</v>
      </c>
      <c r="EP91" s="140">
        <f t="shared" si="15"/>
        <v>20.597035507844755</v>
      </c>
      <c r="EQ91" s="140">
        <f t="shared" si="16"/>
        <v>0</v>
      </c>
      <c r="ER91" s="140">
        <f t="shared" si="17"/>
        <v>7.4300825763831551</v>
      </c>
      <c r="ES91" s="140">
        <f t="shared" si="18"/>
        <v>1.7043517753922381</v>
      </c>
      <c r="ET91" s="140">
        <f t="shared" si="19"/>
        <v>0.35646573080099098</v>
      </c>
      <c r="EU91" s="140">
        <f t="shared" si="20"/>
        <v>0.96914120561519412</v>
      </c>
      <c r="EV91" s="140">
        <f t="shared" si="21"/>
        <v>5.5809165978530135</v>
      </c>
      <c r="EW91" s="140">
        <f t="shared" si="22"/>
        <v>5.5586374896779525</v>
      </c>
      <c r="EX91" s="140">
        <f t="shared" si="23"/>
        <v>3.0076796036333611</v>
      </c>
      <c r="EY91" s="140">
        <f t="shared" si="24"/>
        <v>7.1961519405450041</v>
      </c>
      <c r="EZ91" s="140">
        <f t="shared" si="25"/>
        <v>0.52355904211395532</v>
      </c>
      <c r="FA91" s="140">
        <f t="shared" si="26"/>
        <v>1.0359785301403799</v>
      </c>
      <c r="HD91" s="112">
        <v>2</v>
      </c>
    </row>
    <row r="92" spans="1:212" ht="12" customHeight="1" x14ac:dyDescent="0.25">
      <c r="A92" s="126">
        <v>88</v>
      </c>
      <c r="B92" s="62" t="s">
        <v>156</v>
      </c>
      <c r="C92" s="62" t="s">
        <v>156</v>
      </c>
      <c r="D92" s="127">
        <v>5021.8999999999996</v>
      </c>
      <c r="E92" s="141">
        <v>5021.8999999999996</v>
      </c>
      <c r="F92" s="141">
        <v>0</v>
      </c>
      <c r="G92" s="141">
        <v>913.65</v>
      </c>
      <c r="H92" s="127">
        <v>1</v>
      </c>
      <c r="I92" s="127">
        <v>1</v>
      </c>
      <c r="J92" s="127">
        <v>1</v>
      </c>
      <c r="K92" s="128">
        <v>5021.8999999999996</v>
      </c>
      <c r="L92" s="127"/>
      <c r="M92" s="126" t="s">
        <v>44</v>
      </c>
      <c r="N92" s="129">
        <v>3</v>
      </c>
      <c r="O92" s="129" t="s">
        <v>21</v>
      </c>
      <c r="P92" s="130">
        <v>53.96</v>
      </c>
      <c r="Q92" s="131">
        <v>45.06</v>
      </c>
      <c r="R92" s="130">
        <v>5.0999999999999996</v>
      </c>
      <c r="S92" s="130">
        <v>8.6300000000000008</v>
      </c>
      <c r="T92" s="130">
        <v>13.43</v>
      </c>
      <c r="U92" s="130">
        <v>6.91</v>
      </c>
      <c r="V92" s="130">
        <v>3.15</v>
      </c>
      <c r="W92" s="130">
        <v>1.81</v>
      </c>
      <c r="X92" s="130">
        <v>5.77</v>
      </c>
      <c r="Y92" s="130">
        <v>0.26</v>
      </c>
      <c r="Z92" s="132">
        <v>40</v>
      </c>
      <c r="AA92" s="132">
        <v>40</v>
      </c>
      <c r="AB92" s="132">
        <v>2604.04</v>
      </c>
      <c r="AC92" s="130">
        <v>195.98199600000001</v>
      </c>
      <c r="AD92" s="132">
        <v>42.3</v>
      </c>
      <c r="AE92" s="132">
        <v>2604.04</v>
      </c>
      <c r="AF92" s="130">
        <v>7.85</v>
      </c>
      <c r="AG92" s="133">
        <v>0</v>
      </c>
      <c r="AH92" s="130">
        <v>6.73</v>
      </c>
      <c r="AI92" s="130">
        <v>10.67</v>
      </c>
      <c r="AJ92" s="130">
        <v>14</v>
      </c>
      <c r="AK92" s="131">
        <v>1357720.8839999998</v>
      </c>
      <c r="AL92" s="130">
        <v>153670.13999999996</v>
      </c>
      <c r="AM92" s="130">
        <v>260033.98200000002</v>
      </c>
      <c r="AN92" s="130">
        <v>404664.70199999999</v>
      </c>
      <c r="AO92" s="130">
        <v>208207.97399999999</v>
      </c>
      <c r="AP92" s="130">
        <v>94913.909999999989</v>
      </c>
      <c r="AQ92" s="130">
        <v>54537.833999999995</v>
      </c>
      <c r="AR92" s="130">
        <v>173858.17799999999</v>
      </c>
      <c r="AS92" s="130">
        <v>7834.1639999999998</v>
      </c>
      <c r="AU92" s="134">
        <v>48.44</v>
      </c>
      <c r="AV92" s="192">
        <v>18.489999999999998</v>
      </c>
      <c r="AW92" s="193"/>
      <c r="AX92" s="134">
        <v>6.67</v>
      </c>
      <c r="AY92" s="134">
        <v>1.53</v>
      </c>
      <c r="AZ92" s="134">
        <v>0.32</v>
      </c>
      <c r="BA92" s="134">
        <v>0.87</v>
      </c>
      <c r="BB92" s="134">
        <v>5.01</v>
      </c>
      <c r="BC92" s="134">
        <v>4.99</v>
      </c>
      <c r="BD92" s="134">
        <v>2.7</v>
      </c>
      <c r="BE92" s="134">
        <v>6.46</v>
      </c>
      <c r="BF92" s="134">
        <v>0.47</v>
      </c>
      <c r="BG92" s="135">
        <v>0.93</v>
      </c>
      <c r="BH92" s="134">
        <v>54.88252</v>
      </c>
      <c r="BI92" s="192">
        <v>20.949169999999999</v>
      </c>
      <c r="BJ92" s="193">
        <v>0</v>
      </c>
      <c r="BK92" s="134">
        <v>7.5571100000000007</v>
      </c>
      <c r="BL92" s="134">
        <v>1.7334900000000002</v>
      </c>
      <c r="BM92" s="134">
        <v>0.36256000000000005</v>
      </c>
      <c r="BN92" s="134">
        <v>0.98571000000000009</v>
      </c>
      <c r="BO92" s="134">
        <v>5.6763300000000001</v>
      </c>
      <c r="BP92" s="134">
        <v>5.65367</v>
      </c>
      <c r="BQ92" s="134">
        <v>3.0591000000000004</v>
      </c>
      <c r="BR92" s="134">
        <v>7.3191800000000002</v>
      </c>
      <c r="BS92" s="134">
        <v>0.53250999999999993</v>
      </c>
      <c r="BT92" s="135">
        <v>1.05369</v>
      </c>
      <c r="BU92" s="136">
        <v>3242666.9438800002</v>
      </c>
      <c r="BV92" s="194">
        <v>1237756.2302299999</v>
      </c>
      <c r="BW92" s="194">
        <v>0</v>
      </c>
      <c r="BX92" s="136">
        <v>446502.65308999998</v>
      </c>
      <c r="BY92" s="136">
        <v>102421.14830999999</v>
      </c>
      <c r="BZ92" s="136">
        <v>21421.416639999999</v>
      </c>
      <c r="CA92" s="136">
        <v>58239.476490000001</v>
      </c>
      <c r="CB92" s="136">
        <v>335379.05426999996</v>
      </c>
      <c r="CC92" s="136">
        <v>334040.21573</v>
      </c>
      <c r="CD92" s="136">
        <v>180743.20290000003</v>
      </c>
      <c r="CE92" s="136">
        <v>432444.84841999999</v>
      </c>
      <c r="CF92" s="136">
        <v>31462.705689999992</v>
      </c>
      <c r="CG92" s="136">
        <v>62255.992109999992</v>
      </c>
      <c r="CH92" s="112">
        <v>1</v>
      </c>
      <c r="CJ92" s="137">
        <v>446002.09</v>
      </c>
      <c r="CK92" s="134">
        <v>3030134.16</v>
      </c>
      <c r="CL92" s="134">
        <v>3004209.9699999997</v>
      </c>
      <c r="CM92" s="134">
        <v>2324683.2808384872</v>
      </c>
      <c r="CN92" s="138">
        <v>67048.262532686742</v>
      </c>
      <c r="CO92" s="136">
        <v>0</v>
      </c>
      <c r="CP92" s="136">
        <v>0</v>
      </c>
      <c r="CQ92" s="136">
        <v>0</v>
      </c>
      <c r="CR92" s="136">
        <v>0</v>
      </c>
      <c r="CS92" s="136">
        <v>0</v>
      </c>
      <c r="CT92" s="136">
        <v>0</v>
      </c>
      <c r="CU92" s="136">
        <v>0</v>
      </c>
      <c r="CV92" s="136">
        <v>0</v>
      </c>
      <c r="CW92" s="136">
        <v>0</v>
      </c>
      <c r="CX92" s="136">
        <v>0</v>
      </c>
      <c r="CY92" s="136">
        <v>0</v>
      </c>
      <c r="CZ92" s="136">
        <v>0</v>
      </c>
      <c r="DA92" s="136">
        <v>0</v>
      </c>
      <c r="DB92" s="136">
        <v>0</v>
      </c>
      <c r="DC92" s="136">
        <v>67048.262532686742</v>
      </c>
      <c r="DD92" s="139">
        <v>920401.44588977343</v>
      </c>
      <c r="DE92" s="136">
        <v>32391.191926634674</v>
      </c>
      <c r="DF92" s="136">
        <v>40760.795799962449</v>
      </c>
      <c r="DG92" s="136">
        <v>0</v>
      </c>
      <c r="DH92" s="136">
        <v>50954.007377052476</v>
      </c>
      <c r="DI92" s="136">
        <v>7338.3410344902095</v>
      </c>
      <c r="DJ92" s="136">
        <v>89406.315468298955</v>
      </c>
      <c r="DK92" s="136">
        <v>45405.194275263239</v>
      </c>
      <c r="DL92" s="136">
        <v>0</v>
      </c>
      <c r="DM92" s="136">
        <v>0</v>
      </c>
      <c r="DN92" s="136">
        <v>643554.10579030449</v>
      </c>
      <c r="DO92" s="136">
        <v>10591.494217767033</v>
      </c>
      <c r="DP92" s="136"/>
      <c r="DQ92" s="136">
        <v>325534.79734008771</v>
      </c>
      <c r="DR92" s="136">
        <v>197040.94852204892</v>
      </c>
      <c r="DS92" s="136">
        <v>30235.037001602293</v>
      </c>
      <c r="DT92" s="136">
        <v>4723.7473227954151</v>
      </c>
      <c r="DU92" s="136">
        <v>36602.036010851865</v>
      </c>
      <c r="DV92" s="136">
        <v>56933.028482789232</v>
      </c>
      <c r="DW92" s="136"/>
      <c r="DX92" s="136">
        <v>306786.38493345934</v>
      </c>
      <c r="DY92" s="136">
        <v>269802.15785719227</v>
      </c>
      <c r="DZ92" s="136">
        <v>49921.419530744017</v>
      </c>
      <c r="EA92" s="139">
        <v>221875.09789534353</v>
      </c>
      <c r="EB92" s="136"/>
      <c r="EC92" s="136">
        <v>221875.09789534353</v>
      </c>
      <c r="ED92" s="136"/>
      <c r="EE92" s="138">
        <v>104433.03450388764</v>
      </c>
      <c r="EF92" s="136">
        <v>8394.4181503232685</v>
      </c>
      <c r="EG92" s="136">
        <v>91262.225338040662</v>
      </c>
      <c r="EH92" s="136">
        <v>4776.3910155237154</v>
      </c>
      <c r="EI92" s="136">
        <v>24841.485388498466</v>
      </c>
      <c r="EJ92" s="136">
        <v>34039.194966814546</v>
      </c>
      <c r="EK92" s="136">
        <v>34039.194966814546</v>
      </c>
      <c r="EL92" s="140"/>
      <c r="EM92" s="134">
        <v>2485.2403859786564</v>
      </c>
      <c r="EN92" s="136">
        <v>472380.98</v>
      </c>
      <c r="EO92" s="140">
        <f t="shared" si="14"/>
        <v>53.96</v>
      </c>
      <c r="EP92" s="140">
        <f t="shared" si="15"/>
        <v>20.597035507844755</v>
      </c>
      <c r="EQ92" s="140">
        <f t="shared" si="16"/>
        <v>0</v>
      </c>
      <c r="ER92" s="140">
        <f t="shared" si="17"/>
        <v>7.4300825763831551</v>
      </c>
      <c r="ES92" s="140">
        <f t="shared" si="18"/>
        <v>1.7043517753922381</v>
      </c>
      <c r="ET92" s="140">
        <f t="shared" si="19"/>
        <v>0.35646573080099098</v>
      </c>
      <c r="EU92" s="140">
        <f t="shared" si="20"/>
        <v>0.96914120561519412</v>
      </c>
      <c r="EV92" s="140">
        <f t="shared" si="21"/>
        <v>5.5809165978530135</v>
      </c>
      <c r="EW92" s="140">
        <f t="shared" si="22"/>
        <v>5.5586374896779525</v>
      </c>
      <c r="EX92" s="140">
        <f t="shared" si="23"/>
        <v>3.0076796036333611</v>
      </c>
      <c r="EY92" s="140">
        <f t="shared" si="24"/>
        <v>7.1961519405450041</v>
      </c>
      <c r="EZ92" s="140">
        <f t="shared" si="25"/>
        <v>0.52355904211395532</v>
      </c>
      <c r="FA92" s="140">
        <f t="shared" si="26"/>
        <v>1.0359785301403799</v>
      </c>
      <c r="HD92" s="112">
        <v>2</v>
      </c>
    </row>
    <row r="93" spans="1:212" ht="12" customHeight="1" x14ac:dyDescent="0.25">
      <c r="A93" s="126">
        <v>89</v>
      </c>
      <c r="B93" s="62" t="s">
        <v>496</v>
      </c>
      <c r="C93" s="62" t="s">
        <v>496</v>
      </c>
      <c r="D93" s="127">
        <v>8658.6000000000022</v>
      </c>
      <c r="E93" s="141">
        <v>5980.5000000000018</v>
      </c>
      <c r="F93" s="141">
        <v>2678.1</v>
      </c>
      <c r="G93" s="141">
        <v>2125.5</v>
      </c>
      <c r="H93" s="127">
        <v>0</v>
      </c>
      <c r="I93" s="127">
        <v>3</v>
      </c>
      <c r="J93" s="127">
        <v>1</v>
      </c>
      <c r="K93" s="128">
        <v>8658.6000000000022</v>
      </c>
      <c r="L93" s="127"/>
      <c r="M93" s="126" t="s">
        <v>53</v>
      </c>
      <c r="N93" s="129">
        <v>1</v>
      </c>
      <c r="O93" s="129" t="s">
        <v>8</v>
      </c>
      <c r="P93" s="130">
        <v>53.46</v>
      </c>
      <c r="Q93" s="142">
        <v>36.54</v>
      </c>
      <c r="R93" s="130">
        <v>4.03</v>
      </c>
      <c r="S93" s="130">
        <v>7</v>
      </c>
      <c r="T93" s="130">
        <v>11</v>
      </c>
      <c r="U93" s="130">
        <v>5.4</v>
      </c>
      <c r="V93" s="130">
        <v>2.67</v>
      </c>
      <c r="W93" s="130">
        <v>1.54</v>
      </c>
      <c r="X93" s="130">
        <v>4.9000000000000004</v>
      </c>
      <c r="Y93" s="130">
        <v>0</v>
      </c>
      <c r="Z93" s="132">
        <v>40</v>
      </c>
      <c r="AA93" s="132">
        <v>40</v>
      </c>
      <c r="AB93" s="132">
        <v>2604.04</v>
      </c>
      <c r="AC93" s="130">
        <v>195.98199600000001</v>
      </c>
      <c r="AD93" s="132">
        <v>42.3</v>
      </c>
      <c r="AE93" s="132">
        <v>2604.04</v>
      </c>
      <c r="AF93" s="130">
        <v>0</v>
      </c>
      <c r="AG93" s="133">
        <v>0</v>
      </c>
      <c r="AH93" s="130">
        <v>5.05</v>
      </c>
      <c r="AI93" s="130">
        <v>10.67</v>
      </c>
      <c r="AJ93" s="130">
        <v>14</v>
      </c>
      <c r="AK93" s="131">
        <v>1898311.4640000004</v>
      </c>
      <c r="AL93" s="130">
        <v>209364.94800000006</v>
      </c>
      <c r="AM93" s="130">
        <v>363661.20000000007</v>
      </c>
      <c r="AN93" s="130">
        <v>571467.60000000009</v>
      </c>
      <c r="AO93" s="130">
        <v>280538.64000000013</v>
      </c>
      <c r="AP93" s="130">
        <v>138710.77200000006</v>
      </c>
      <c r="AQ93" s="130">
        <v>80005.464000000022</v>
      </c>
      <c r="AR93" s="130">
        <v>254562.84000000008</v>
      </c>
      <c r="AS93" s="130">
        <v>0</v>
      </c>
      <c r="AU93" s="134">
        <v>48.16</v>
      </c>
      <c r="AV93" s="192">
        <v>18.649999999999999</v>
      </c>
      <c r="AW93" s="193"/>
      <c r="AX93" s="134">
        <v>7.16</v>
      </c>
      <c r="AY93" s="134">
        <v>1.53</v>
      </c>
      <c r="AZ93" s="134">
        <v>0.32</v>
      </c>
      <c r="BA93" s="134">
        <v>0.87</v>
      </c>
      <c r="BB93" s="134">
        <v>5.01</v>
      </c>
      <c r="BC93" s="134">
        <v>4.99</v>
      </c>
      <c r="BD93" s="134">
        <v>2.7</v>
      </c>
      <c r="BE93" s="134">
        <v>6.46</v>
      </c>
      <c r="BF93" s="134">
        <v>0.47</v>
      </c>
      <c r="BG93" s="135">
        <v>0</v>
      </c>
      <c r="BH93" s="134">
        <v>54.565279999999994</v>
      </c>
      <c r="BI93" s="192">
        <v>21.130449999999996</v>
      </c>
      <c r="BJ93" s="193">
        <v>0</v>
      </c>
      <c r="BK93" s="134">
        <v>8.1122800000000002</v>
      </c>
      <c r="BL93" s="134">
        <v>1.7334900000000002</v>
      </c>
      <c r="BM93" s="134">
        <v>0.36255999999999999</v>
      </c>
      <c r="BN93" s="134">
        <v>0.98570999999999998</v>
      </c>
      <c r="BO93" s="134">
        <v>5.6763299999999992</v>
      </c>
      <c r="BP93" s="134">
        <v>5.6536700000000009</v>
      </c>
      <c r="BQ93" s="134">
        <v>3.0591000000000004</v>
      </c>
      <c r="BR93" s="134">
        <v>7.3191800000000002</v>
      </c>
      <c r="BS93" s="134">
        <v>0.53250999999999993</v>
      </c>
      <c r="BT93" s="135">
        <v>0</v>
      </c>
      <c r="BU93" s="136">
        <v>5558585.6860800013</v>
      </c>
      <c r="BV93" s="194">
        <v>2152566.9237000002</v>
      </c>
      <c r="BW93" s="194">
        <v>0</v>
      </c>
      <c r="BX93" s="136">
        <v>826401.02808000031</v>
      </c>
      <c r="BY93" s="136">
        <v>176591.28114000004</v>
      </c>
      <c r="BZ93" s="136">
        <v>36934.124160000007</v>
      </c>
      <c r="CA93" s="136">
        <v>100414.65006000001</v>
      </c>
      <c r="CB93" s="136">
        <v>578249.88138000015</v>
      </c>
      <c r="CC93" s="136">
        <v>575941.49862000032</v>
      </c>
      <c r="CD93" s="136">
        <v>311631.67260000017</v>
      </c>
      <c r="CE93" s="136">
        <v>745607.63148000021</v>
      </c>
      <c r="CF93" s="136">
        <v>54246.994859999999</v>
      </c>
      <c r="CG93" s="136">
        <v>0</v>
      </c>
      <c r="CH93" s="112">
        <v>1</v>
      </c>
      <c r="CJ93" s="137">
        <v>746080.6399999999</v>
      </c>
      <c r="CK93" s="134">
        <v>3583036.919999999</v>
      </c>
      <c r="CL93" s="134">
        <v>3602577.9799999995</v>
      </c>
      <c r="CM93" s="134">
        <v>9256910.9977811798</v>
      </c>
      <c r="CN93" s="138">
        <v>5910739.4143379843</v>
      </c>
      <c r="CO93" s="136">
        <v>0</v>
      </c>
      <c r="CP93" s="136">
        <v>0</v>
      </c>
      <c r="CQ93" s="136">
        <v>0</v>
      </c>
      <c r="CR93" s="136">
        <v>0</v>
      </c>
      <c r="CS93" s="136">
        <v>0</v>
      </c>
      <c r="CT93" s="136">
        <v>0</v>
      </c>
      <c r="CU93" s="136">
        <v>0</v>
      </c>
      <c r="CV93" s="136">
        <v>0</v>
      </c>
      <c r="CW93" s="136">
        <v>0</v>
      </c>
      <c r="CX93" s="136">
        <v>5622.348</v>
      </c>
      <c r="CY93" s="136">
        <v>0</v>
      </c>
      <c r="CZ93" s="136">
        <v>5789514.5880000005</v>
      </c>
      <c r="DA93" s="136">
        <v>0</v>
      </c>
      <c r="DB93" s="136">
        <v>0</v>
      </c>
      <c r="DC93" s="136">
        <v>115602.47833798395</v>
      </c>
      <c r="DD93" s="139">
        <v>1099245.3530161139</v>
      </c>
      <c r="DE93" s="136">
        <v>0</v>
      </c>
      <c r="DF93" s="136">
        <v>70791.168815044395</v>
      </c>
      <c r="DG93" s="136">
        <v>0</v>
      </c>
      <c r="DH93" s="136">
        <v>87853.276304774437</v>
      </c>
      <c r="DI93" s="136">
        <v>12652.533838036788</v>
      </c>
      <c r="DJ93" s="136">
        <v>154151.52096095376</v>
      </c>
      <c r="DK93" s="136">
        <v>78286.189520260144</v>
      </c>
      <c r="DL93" s="136">
        <v>0</v>
      </c>
      <c r="DM93" s="136">
        <v>0</v>
      </c>
      <c r="DN93" s="136">
        <v>677249.1466543742</v>
      </c>
      <c r="DO93" s="136">
        <v>18261.516922670238</v>
      </c>
      <c r="DP93" s="136"/>
      <c r="DQ93" s="136">
        <v>561276.727184708</v>
      </c>
      <c r="DR93" s="136">
        <v>339731.72641291417</v>
      </c>
      <c r="DS93" s="136">
        <v>52130.287616653812</v>
      </c>
      <c r="DT93" s="136">
        <v>8144.5346520552775</v>
      </c>
      <c r="DU93" s="136">
        <v>63108.06447829747</v>
      </c>
      <c r="DV93" s="136">
        <v>98162.114024787254</v>
      </c>
      <c r="DW93" s="136"/>
      <c r="DX93" s="136">
        <v>528951.31177141168</v>
      </c>
      <c r="DY93" s="136">
        <v>465184.28563338297</v>
      </c>
      <c r="DZ93" s="136">
        <v>86072.921234771755</v>
      </c>
      <c r="EA93" s="139">
        <v>382549.97563404735</v>
      </c>
      <c r="EB93" s="136"/>
      <c r="EC93" s="136">
        <v>382549.97563404735</v>
      </c>
      <c r="ED93" s="136"/>
      <c r="EE93" s="138">
        <v>180060.11122391163</v>
      </c>
      <c r="EF93" s="136">
        <v>14473.388358268599</v>
      </c>
      <c r="EG93" s="136">
        <v>157351.42163562778</v>
      </c>
      <c r="EH93" s="136">
        <v>8235.3012300152641</v>
      </c>
      <c r="EI93" s="136">
        <v>42830.897744848146</v>
      </c>
      <c r="EJ93" s="136">
        <v>0</v>
      </c>
      <c r="EK93" s="136">
        <v>0</v>
      </c>
      <c r="EL93" s="113"/>
      <c r="EM93" s="134">
        <v>0</v>
      </c>
      <c r="EN93" s="136">
        <v>739840.14</v>
      </c>
      <c r="EO93" s="140">
        <f t="shared" si="14"/>
        <v>53.46</v>
      </c>
      <c r="EP93" s="140">
        <f t="shared" si="15"/>
        <v>20.702429401993353</v>
      </c>
      <c r="EQ93" s="140">
        <f t="shared" si="16"/>
        <v>0</v>
      </c>
      <c r="ER93" s="140">
        <f t="shared" si="17"/>
        <v>7.9479568106312302</v>
      </c>
      <c r="ES93" s="140">
        <f t="shared" si="18"/>
        <v>1.6983762458471763</v>
      </c>
      <c r="ET93" s="140">
        <f t="shared" si="19"/>
        <v>0.35521594684385382</v>
      </c>
      <c r="EU93" s="140">
        <f t="shared" si="20"/>
        <v>0.96574335548172763</v>
      </c>
      <c r="EV93" s="140">
        <f t="shared" si="21"/>
        <v>5.5613496677740866</v>
      </c>
      <c r="EW93" s="140">
        <f t="shared" si="22"/>
        <v>5.5391486710963473</v>
      </c>
      <c r="EX93" s="140">
        <f t="shared" si="23"/>
        <v>2.9971345514950172</v>
      </c>
      <c r="EY93" s="140">
        <f t="shared" si="24"/>
        <v>7.1709219269103004</v>
      </c>
      <c r="EZ93" s="140">
        <f t="shared" si="25"/>
        <v>0.52172342192691035</v>
      </c>
      <c r="FA93" s="140">
        <f t="shared" si="26"/>
        <v>0</v>
      </c>
      <c r="HD93" s="112">
        <v>2</v>
      </c>
    </row>
    <row r="94" spans="1:212" ht="12" customHeight="1" x14ac:dyDescent="0.25">
      <c r="A94" s="126">
        <v>90</v>
      </c>
      <c r="B94" s="62" t="s">
        <v>497</v>
      </c>
      <c r="C94" s="62"/>
      <c r="D94" s="127">
        <v>2903.8</v>
      </c>
      <c r="E94" s="141">
        <v>2903.8</v>
      </c>
      <c r="F94" s="141">
        <v>0</v>
      </c>
      <c r="G94" s="141">
        <v>300.8</v>
      </c>
      <c r="H94" s="127">
        <v>0</v>
      </c>
      <c r="I94" s="127">
        <v>0</v>
      </c>
      <c r="J94" s="127">
        <v>0.33333333333333331</v>
      </c>
      <c r="K94" s="128">
        <v>967.93333333333339</v>
      </c>
      <c r="L94" s="127"/>
      <c r="M94" s="126" t="s">
        <v>44</v>
      </c>
      <c r="N94" s="129">
        <v>7</v>
      </c>
      <c r="O94" s="129" t="s">
        <v>8</v>
      </c>
      <c r="P94" s="130">
        <v>37.01</v>
      </c>
      <c r="Q94" s="142">
        <v>37.01</v>
      </c>
      <c r="R94" s="130">
        <f>R$95/$Q$95*$Q$94</f>
        <v>6.0887419354838697</v>
      </c>
      <c r="S94" s="130">
        <f t="shared" ref="S94:Y94" si="27">S$95/$Q$95*$Q$94</f>
        <v>7.8676096774193542</v>
      </c>
      <c r="T94" s="130">
        <f t="shared" si="27"/>
        <v>10.720961290322579</v>
      </c>
      <c r="U94" s="130">
        <f t="shared" si="27"/>
        <v>8.2615870967741927</v>
      </c>
      <c r="V94" s="130">
        <f t="shared" si="27"/>
        <v>3.7606935483870965</v>
      </c>
      <c r="W94" s="130">
        <f t="shared" si="27"/>
        <v>0</v>
      </c>
      <c r="X94" s="130">
        <f t="shared" si="27"/>
        <v>0</v>
      </c>
      <c r="Y94" s="130">
        <f t="shared" si="27"/>
        <v>0.3104064516129032</v>
      </c>
      <c r="Z94" s="132"/>
      <c r="AA94" s="132"/>
      <c r="AB94" s="132"/>
      <c r="AC94" s="130"/>
      <c r="AD94" s="132"/>
      <c r="AE94" s="132"/>
      <c r="AF94" s="130"/>
      <c r="AG94" s="133"/>
      <c r="AH94" s="130"/>
      <c r="AI94" s="130"/>
      <c r="AJ94" s="130"/>
      <c r="AK94" s="131"/>
      <c r="AL94" s="130"/>
      <c r="AM94" s="130"/>
      <c r="AN94" s="130"/>
      <c r="AO94" s="130"/>
      <c r="AP94" s="130"/>
      <c r="AQ94" s="130"/>
      <c r="AR94" s="130"/>
      <c r="AS94" s="130"/>
      <c r="AU94" s="134"/>
      <c r="AV94" s="135"/>
      <c r="AW94" s="150"/>
      <c r="AX94" s="134"/>
      <c r="AY94" s="134"/>
      <c r="AZ94" s="134"/>
      <c r="BA94" s="134"/>
      <c r="BB94" s="134"/>
      <c r="BC94" s="134"/>
      <c r="BD94" s="134"/>
      <c r="BE94" s="134"/>
      <c r="BF94" s="134"/>
      <c r="BG94" s="135"/>
      <c r="BH94" s="134">
        <f>Q94</f>
        <v>37.01</v>
      </c>
      <c r="BI94" s="134">
        <f t="shared" ref="BI94:BS94" si="28">R94</f>
        <v>6.0887419354838697</v>
      </c>
      <c r="BJ94" s="134">
        <f t="shared" si="28"/>
        <v>7.8676096774193542</v>
      </c>
      <c r="BK94" s="134">
        <f t="shared" si="28"/>
        <v>10.720961290322579</v>
      </c>
      <c r="BN94" s="134">
        <f t="shared" si="28"/>
        <v>0</v>
      </c>
      <c r="BO94" s="134">
        <f>U94</f>
        <v>8.2615870967741927</v>
      </c>
      <c r="BP94" s="134">
        <f>V94</f>
        <v>3.7606935483870965</v>
      </c>
      <c r="BQ94" s="134">
        <f t="shared" si="28"/>
        <v>0</v>
      </c>
      <c r="BR94" s="134">
        <f t="shared" si="28"/>
        <v>0</v>
      </c>
      <c r="BS94" s="134">
        <f t="shared" si="28"/>
        <v>0</v>
      </c>
      <c r="BT94" s="134">
        <f>Y94</f>
        <v>0.3104064516129032</v>
      </c>
      <c r="BU94" s="136">
        <v>10813048.91575698</v>
      </c>
      <c r="BV94" s="136">
        <v>1192572.1710591307</v>
      </c>
      <c r="BW94" s="136">
        <v>2071465.3095319883</v>
      </c>
      <c r="BX94" s="136">
        <v>3255159.7721216958</v>
      </c>
      <c r="BY94" s="136">
        <v>0</v>
      </c>
      <c r="BZ94" s="136">
        <v>0</v>
      </c>
      <c r="CA94" s="136">
        <v>0</v>
      </c>
      <c r="CB94" s="136">
        <v>1597987.5244961055</v>
      </c>
      <c r="CC94" s="136">
        <v>790116.05377862987</v>
      </c>
      <c r="CD94" s="136">
        <v>455722.36809703748</v>
      </c>
      <c r="CE94" s="136">
        <v>1450025.7166723921</v>
      </c>
      <c r="CF94" s="136">
        <v>0</v>
      </c>
      <c r="CG94" s="136">
        <v>0</v>
      </c>
      <c r="CJ94" s="137">
        <v>0</v>
      </c>
      <c r="CK94" s="134">
        <v>429908.44</v>
      </c>
      <c r="CL94" s="134">
        <v>379424.07</v>
      </c>
      <c r="CM94" s="134">
        <v>324001.42283645598</v>
      </c>
      <c r="CN94" s="138">
        <v>12923.046704926806</v>
      </c>
      <c r="CO94" s="136">
        <v>0</v>
      </c>
      <c r="CP94" s="136">
        <v>0</v>
      </c>
      <c r="CQ94" s="136">
        <v>0</v>
      </c>
      <c r="CR94" s="136">
        <v>0</v>
      </c>
      <c r="CS94" s="136">
        <v>0</v>
      </c>
      <c r="CT94" s="136">
        <v>0</v>
      </c>
      <c r="CU94" s="136">
        <v>0</v>
      </c>
      <c r="CV94" s="136">
        <v>0</v>
      </c>
      <c r="CW94" s="136">
        <v>0</v>
      </c>
      <c r="CX94" s="136">
        <v>0</v>
      </c>
      <c r="CY94" s="136">
        <v>0</v>
      </c>
      <c r="CZ94" s="136">
        <v>0</v>
      </c>
      <c r="DA94" s="136">
        <v>0</v>
      </c>
      <c r="DB94" s="136">
        <v>0</v>
      </c>
      <c r="DC94" s="136">
        <v>12923.046704926806</v>
      </c>
      <c r="DD94" s="139">
        <v>171157.27616095918</v>
      </c>
      <c r="DE94" s="136">
        <v>0</v>
      </c>
      <c r="DF94" s="136">
        <v>7856.3358386222326</v>
      </c>
      <c r="DG94" s="136">
        <v>0</v>
      </c>
      <c r="DH94" s="136">
        <v>9821.0004594200727</v>
      </c>
      <c r="DI94" s="136">
        <v>1414.4098645235649</v>
      </c>
      <c r="DJ94" s="136">
        <v>17232.392710384949</v>
      </c>
      <c r="DK94" s="136">
        <v>8751.5086014263798</v>
      </c>
      <c r="DL94" s="136">
        <v>0</v>
      </c>
      <c r="DM94" s="136">
        <v>0</v>
      </c>
      <c r="DN94" s="136">
        <v>124040.19809194969</v>
      </c>
      <c r="DO94" s="136">
        <v>2041.430594632305</v>
      </c>
      <c r="DP94" s="136"/>
      <c r="DQ94" s="136"/>
      <c r="DR94" s="136">
        <v>37978.156097514606</v>
      </c>
      <c r="DS94" s="136">
        <v>5827.5752500881317</v>
      </c>
      <c r="DT94" s="136">
        <v>910.46665444906841</v>
      </c>
      <c r="DU94" s="136">
        <v>7054.7662682989612</v>
      </c>
      <c r="DV94" s="136">
        <v>10973.411664132658</v>
      </c>
      <c r="DW94" s="136"/>
      <c r="DX94" s="136">
        <v>59130.760905220428</v>
      </c>
      <c r="DY94" s="136">
        <v>52002.330192803194</v>
      </c>
      <c r="DZ94" s="136"/>
      <c r="EA94" s="139">
        <v>0</v>
      </c>
      <c r="EB94" s="136"/>
      <c r="EC94" s="136"/>
      <c r="ED94" s="136"/>
      <c r="EE94" s="138"/>
      <c r="EF94" s="136">
        <v>1617.960760197582</v>
      </c>
      <c r="EG94" s="136">
        <v>17590.105334408789</v>
      </c>
      <c r="EH94" s="136">
        <v>920.6133290107839</v>
      </c>
      <c r="EI94" s="136">
        <v>4788.0088725463711</v>
      </c>
      <c r="EJ94" s="136">
        <v>24000</v>
      </c>
      <c r="EK94" s="136">
        <v>24000</v>
      </c>
      <c r="EL94" s="113"/>
      <c r="EM94" s="134"/>
      <c r="EN94" s="136">
        <v>56482.47</v>
      </c>
      <c r="EO94" s="140">
        <f t="shared" si="14"/>
        <v>37.01</v>
      </c>
      <c r="EP94" s="140">
        <f>$EO94*BI94/$BH94</f>
        <v>6.0887419354838697</v>
      </c>
      <c r="EQ94" s="186">
        <f t="shared" si="16"/>
        <v>7.8676096774193542</v>
      </c>
      <c r="ER94" s="140">
        <f t="shared" si="17"/>
        <v>10.720961290322579</v>
      </c>
      <c r="ES94" s="140">
        <f t="shared" si="18"/>
        <v>0</v>
      </c>
      <c r="ET94" s="140">
        <f t="shared" si="19"/>
        <v>0</v>
      </c>
      <c r="EU94" s="140">
        <f t="shared" si="20"/>
        <v>0</v>
      </c>
      <c r="EV94" s="140">
        <f t="shared" si="21"/>
        <v>8.2615870967741927</v>
      </c>
      <c r="EW94" s="140">
        <f t="shared" si="22"/>
        <v>3.7606935483870969</v>
      </c>
      <c r="EX94" s="140">
        <f t="shared" si="23"/>
        <v>0</v>
      </c>
      <c r="EY94" s="140">
        <f t="shared" si="24"/>
        <v>0</v>
      </c>
      <c r="EZ94" s="140">
        <f t="shared" si="25"/>
        <v>0</v>
      </c>
      <c r="FA94" s="140">
        <f t="shared" si="26"/>
        <v>0.3104064516129032</v>
      </c>
      <c r="HD94" s="143">
        <v>1</v>
      </c>
    </row>
    <row r="95" spans="1:212" ht="12" customHeight="1" x14ac:dyDescent="0.25">
      <c r="A95" s="126">
        <v>91</v>
      </c>
      <c r="B95" s="62" t="s">
        <v>154</v>
      </c>
      <c r="C95" s="62" t="s">
        <v>154</v>
      </c>
      <c r="D95" s="127">
        <v>3369.8</v>
      </c>
      <c r="E95" s="141">
        <v>3369.8</v>
      </c>
      <c r="F95" s="141">
        <v>0</v>
      </c>
      <c r="G95" s="141">
        <v>333.8</v>
      </c>
      <c r="H95" s="127">
        <v>0</v>
      </c>
      <c r="I95" s="127">
        <v>0</v>
      </c>
      <c r="J95" s="127">
        <v>1</v>
      </c>
      <c r="K95" s="128">
        <v>3369.8</v>
      </c>
      <c r="L95" s="127"/>
      <c r="M95" s="126" t="s">
        <v>53</v>
      </c>
      <c r="N95" s="129">
        <v>7</v>
      </c>
      <c r="O95" s="129" t="s">
        <v>21</v>
      </c>
      <c r="P95" s="130">
        <v>37.01</v>
      </c>
      <c r="Q95" s="131">
        <v>31</v>
      </c>
      <c r="R95" s="130">
        <v>5.0999999999999996</v>
      </c>
      <c r="S95" s="130">
        <v>6.59</v>
      </c>
      <c r="T95" s="130">
        <v>8.98</v>
      </c>
      <c r="U95" s="130">
        <v>6.92</v>
      </c>
      <c r="V95" s="130">
        <v>3.15</v>
      </c>
      <c r="W95" s="130">
        <v>0</v>
      </c>
      <c r="X95" s="130">
        <v>0</v>
      </c>
      <c r="Y95" s="130">
        <v>0.26</v>
      </c>
      <c r="Z95" s="132">
        <v>40</v>
      </c>
      <c r="AA95" s="132">
        <v>40</v>
      </c>
      <c r="AB95" s="132">
        <v>2604.04</v>
      </c>
      <c r="AC95" s="130">
        <v>195.98199600000001</v>
      </c>
      <c r="AD95" s="132">
        <v>42.3</v>
      </c>
      <c r="AE95" s="132">
        <v>2604.04</v>
      </c>
      <c r="AF95" s="130">
        <v>7.85</v>
      </c>
      <c r="AG95" s="133">
        <v>0</v>
      </c>
      <c r="AH95" s="130">
        <v>6.73</v>
      </c>
      <c r="AI95" s="130">
        <v>10.67</v>
      </c>
      <c r="AJ95" s="130">
        <v>14</v>
      </c>
      <c r="AK95" s="131">
        <v>626782.80000000005</v>
      </c>
      <c r="AL95" s="130">
        <v>103115.88</v>
      </c>
      <c r="AM95" s="130">
        <v>133241.89199999999</v>
      </c>
      <c r="AN95" s="130">
        <v>181564.82400000002</v>
      </c>
      <c r="AO95" s="130">
        <v>139914.09599999999</v>
      </c>
      <c r="AP95" s="130">
        <v>63689.22</v>
      </c>
      <c r="AQ95" s="130">
        <v>0</v>
      </c>
      <c r="AR95" s="130">
        <v>0</v>
      </c>
      <c r="AS95" s="130">
        <v>5256.8879999999999</v>
      </c>
      <c r="AU95" s="134">
        <v>33.17</v>
      </c>
      <c r="AV95" s="192">
        <v>13.89</v>
      </c>
      <c r="AW95" s="193"/>
      <c r="AX95" s="134">
        <v>5.9</v>
      </c>
      <c r="AY95" s="134">
        <v>1.53</v>
      </c>
      <c r="AZ95" s="134">
        <v>0.32</v>
      </c>
      <c r="BA95" s="134">
        <v>0.6</v>
      </c>
      <c r="BB95" s="134">
        <v>5.01</v>
      </c>
      <c r="BC95" s="134">
        <v>4.99</v>
      </c>
      <c r="BD95" s="134">
        <v>0</v>
      </c>
      <c r="BE95" s="134">
        <v>0</v>
      </c>
      <c r="BF95" s="134">
        <v>0</v>
      </c>
      <c r="BG95" s="135">
        <v>0.93</v>
      </c>
      <c r="BH95" s="134">
        <v>37.581610000000005</v>
      </c>
      <c r="BI95" s="192">
        <v>15.737370000000004</v>
      </c>
      <c r="BJ95" s="193">
        <v>0</v>
      </c>
      <c r="BK95" s="134">
        <v>6.6847000000000012</v>
      </c>
      <c r="BL95" s="134">
        <v>1.7334900000000002</v>
      </c>
      <c r="BM95" s="134">
        <v>0.36256000000000005</v>
      </c>
      <c r="BN95" s="134">
        <v>0.67980000000000007</v>
      </c>
      <c r="BO95" s="134">
        <v>5.6763300000000001</v>
      </c>
      <c r="BP95" s="134">
        <v>5.65367</v>
      </c>
      <c r="BQ95" s="134">
        <v>0</v>
      </c>
      <c r="BR95" s="134">
        <v>0</v>
      </c>
      <c r="BS95" s="134">
        <v>0</v>
      </c>
      <c r="BT95" s="135">
        <v>1.0536900000000002</v>
      </c>
      <c r="BU95" s="136">
        <v>1489977.6257800001</v>
      </c>
      <c r="BV95" s="194">
        <v>623930.9382600002</v>
      </c>
      <c r="BW95" s="194">
        <v>0</v>
      </c>
      <c r="BX95" s="136">
        <v>265024.66060000006</v>
      </c>
      <c r="BY95" s="136">
        <v>68726.734020000004</v>
      </c>
      <c r="BZ95" s="136">
        <v>14374.21888</v>
      </c>
      <c r="CA95" s="136">
        <v>26951.660400000004</v>
      </c>
      <c r="CB95" s="136">
        <v>225046.36434</v>
      </c>
      <c r="CC95" s="136">
        <v>224147.97566000003</v>
      </c>
      <c r="CD95" s="136">
        <v>0</v>
      </c>
      <c r="CE95" s="136">
        <v>0</v>
      </c>
      <c r="CF95" s="136">
        <v>0</v>
      </c>
      <c r="CG95" s="136">
        <v>41775.07362000001</v>
      </c>
      <c r="CH95" s="112">
        <v>1</v>
      </c>
      <c r="CJ95" s="137">
        <v>640719.42000000004</v>
      </c>
      <c r="CK95" s="134">
        <v>1393101.7000000002</v>
      </c>
      <c r="CL95" s="134">
        <v>1319050.75</v>
      </c>
      <c r="CM95" s="134">
        <v>1201185.1079372347</v>
      </c>
      <c r="CN95" s="138">
        <v>44990.787367858342</v>
      </c>
      <c r="CO95" s="136">
        <v>0</v>
      </c>
      <c r="CP95" s="136">
        <v>0</v>
      </c>
      <c r="CQ95" s="136">
        <v>0</v>
      </c>
      <c r="CR95" s="136">
        <v>0</v>
      </c>
      <c r="CS95" s="136">
        <v>0</v>
      </c>
      <c r="CT95" s="136">
        <v>0</v>
      </c>
      <c r="CU95" s="136">
        <v>0</v>
      </c>
      <c r="CV95" s="136">
        <v>0</v>
      </c>
      <c r="CW95" s="136">
        <v>0</v>
      </c>
      <c r="CX95" s="136">
        <v>0</v>
      </c>
      <c r="CY95" s="136">
        <v>0</v>
      </c>
      <c r="CZ95" s="136">
        <v>0</v>
      </c>
      <c r="DA95" s="136">
        <v>0</v>
      </c>
      <c r="DB95" s="136">
        <v>0</v>
      </c>
      <c r="DC95" s="136">
        <v>44990.787367858342</v>
      </c>
      <c r="DD95" s="139">
        <v>427610.61642506829</v>
      </c>
      <c r="DE95" s="136">
        <v>0</v>
      </c>
      <c r="DF95" s="136">
        <v>27351.347037319239</v>
      </c>
      <c r="DG95" s="136">
        <v>0</v>
      </c>
      <c r="DH95" s="136">
        <v>34191.205332482023</v>
      </c>
      <c r="DI95" s="136">
        <v>4924.1804133943551</v>
      </c>
      <c r="DJ95" s="136">
        <v>59993.508804451281</v>
      </c>
      <c r="DK95" s="136">
        <v>30467.835613768115</v>
      </c>
      <c r="DL95" s="136">
        <v>0</v>
      </c>
      <c r="DM95" s="136">
        <v>0</v>
      </c>
      <c r="DN95" s="136">
        <v>263575.42494120414</v>
      </c>
      <c r="DO95" s="136">
        <v>7107.1142824491444</v>
      </c>
      <c r="DP95" s="136"/>
      <c r="DQ95" s="136">
        <v>218440.66191613293</v>
      </c>
      <c r="DR95" s="136">
        <v>132218.60019705704</v>
      </c>
      <c r="DS95" s="136">
        <v>20288.342597024919</v>
      </c>
      <c r="DT95" s="136">
        <v>3169.7333137569435</v>
      </c>
      <c r="DU95" s="136">
        <v>24560.732182912569</v>
      </c>
      <c r="DV95" s="136">
        <v>38203.253625381469</v>
      </c>
      <c r="DW95" s="136"/>
      <c r="DX95" s="136">
        <v>205860.08481825038</v>
      </c>
      <c r="DY95" s="136">
        <v>181042.89443182197</v>
      </c>
      <c r="DZ95" s="136">
        <v>0</v>
      </c>
      <c r="EA95" s="139">
        <v>0</v>
      </c>
      <c r="EB95" s="136"/>
      <c r="EC95" s="136">
        <v>0</v>
      </c>
      <c r="ED95" s="113"/>
      <c r="EE95" s="138">
        <v>70076.751761524647</v>
      </c>
      <c r="EF95" s="136">
        <v>5632.8302600528395</v>
      </c>
      <c r="EG95" s="136">
        <v>61238.863168149401</v>
      </c>
      <c r="EH95" s="136">
        <v>3205.0583333224117</v>
      </c>
      <c r="EI95" s="136">
        <v>16669.156586583194</v>
      </c>
      <c r="EJ95" s="136">
        <v>36494.154629994955</v>
      </c>
      <c r="EK95" s="136">
        <v>36494.154629994955</v>
      </c>
      <c r="EL95" s="140"/>
      <c r="EM95" s="134">
        <v>1667.6483109322919</v>
      </c>
      <c r="EN95" s="136">
        <v>714770.37</v>
      </c>
      <c r="EO95" s="140">
        <f t="shared" si="14"/>
        <v>37.01</v>
      </c>
      <c r="EP95" s="140">
        <f t="shared" si="15"/>
        <v>15.498007235453723</v>
      </c>
      <c r="EQ95" s="140">
        <f t="shared" si="16"/>
        <v>0</v>
      </c>
      <c r="ER95" s="140">
        <f t="shared" si="17"/>
        <v>6.5830268314742231</v>
      </c>
      <c r="ES95" s="140">
        <f t="shared" si="18"/>
        <v>1.7071239071450104</v>
      </c>
      <c r="ET95" s="140">
        <f t="shared" si="19"/>
        <v>0.35704552306300869</v>
      </c>
      <c r="EU95" s="140">
        <f t="shared" si="20"/>
        <v>0.66946035574314133</v>
      </c>
      <c r="EV95" s="140">
        <f t="shared" si="21"/>
        <v>5.5899939704552297</v>
      </c>
      <c r="EW95" s="140">
        <f t="shared" si="22"/>
        <v>5.5676786252637909</v>
      </c>
      <c r="EX95" s="140">
        <f t="shared" si="23"/>
        <v>0</v>
      </c>
      <c r="EY95" s="140">
        <f t="shared" si="24"/>
        <v>0</v>
      </c>
      <c r="EZ95" s="140">
        <f t="shared" si="25"/>
        <v>0</v>
      </c>
      <c r="FA95" s="140">
        <f t="shared" si="26"/>
        <v>1.0376635514018693</v>
      </c>
      <c r="HD95" s="112">
        <v>2</v>
      </c>
    </row>
    <row r="96" spans="1:212" ht="12" customHeight="1" x14ac:dyDescent="0.25">
      <c r="A96" s="126">
        <v>92</v>
      </c>
      <c r="B96" s="62" t="s">
        <v>153</v>
      </c>
      <c r="C96" s="62" t="s">
        <v>153</v>
      </c>
      <c r="D96" s="127">
        <v>3053.6</v>
      </c>
      <c r="E96" s="141">
        <v>3053.6</v>
      </c>
      <c r="F96" s="141">
        <v>0</v>
      </c>
      <c r="G96" s="141">
        <v>550.02</v>
      </c>
      <c r="H96" s="127">
        <v>1</v>
      </c>
      <c r="I96" s="127">
        <v>0</v>
      </c>
      <c r="J96" s="127">
        <v>1</v>
      </c>
      <c r="K96" s="128">
        <v>3053.6</v>
      </c>
      <c r="L96" s="127"/>
      <c r="M96" s="126" t="s">
        <v>53</v>
      </c>
      <c r="N96" s="129">
        <v>3</v>
      </c>
      <c r="O96" s="129" t="s">
        <v>21</v>
      </c>
      <c r="P96" s="130">
        <v>53.96</v>
      </c>
      <c r="Q96" s="131">
        <v>45.06</v>
      </c>
      <c r="R96" s="130">
        <v>5.0999999999999996</v>
      </c>
      <c r="S96" s="130">
        <v>8.6300000000000008</v>
      </c>
      <c r="T96" s="130">
        <v>13.43</v>
      </c>
      <c r="U96" s="130">
        <v>6.91</v>
      </c>
      <c r="V96" s="130">
        <v>3.15</v>
      </c>
      <c r="W96" s="130">
        <v>1.81</v>
      </c>
      <c r="X96" s="130">
        <v>5.77</v>
      </c>
      <c r="Y96" s="130">
        <v>0.26</v>
      </c>
      <c r="Z96" s="132">
        <v>40</v>
      </c>
      <c r="AA96" s="132">
        <v>40</v>
      </c>
      <c r="AB96" s="132">
        <v>2604.04</v>
      </c>
      <c r="AC96" s="130">
        <v>195.98199600000001</v>
      </c>
      <c r="AD96" s="132">
        <v>42.3</v>
      </c>
      <c r="AE96" s="132">
        <v>2604.04</v>
      </c>
      <c r="AF96" s="130">
        <v>7.85</v>
      </c>
      <c r="AG96" s="133">
        <v>0</v>
      </c>
      <c r="AH96" s="130">
        <v>6.73</v>
      </c>
      <c r="AI96" s="130">
        <v>10.67</v>
      </c>
      <c r="AJ96" s="130">
        <v>14</v>
      </c>
      <c r="AK96" s="131">
        <v>825571.29600000009</v>
      </c>
      <c r="AL96" s="130">
        <v>93440.159999999989</v>
      </c>
      <c r="AM96" s="130">
        <v>158115.40800000002</v>
      </c>
      <c r="AN96" s="130">
        <v>246059.08799999999</v>
      </c>
      <c r="AO96" s="130">
        <v>126602.25599999999</v>
      </c>
      <c r="AP96" s="130">
        <v>57713.04</v>
      </c>
      <c r="AQ96" s="130">
        <v>33162.095999999998</v>
      </c>
      <c r="AR96" s="130">
        <v>105715.63199999998</v>
      </c>
      <c r="AS96" s="130">
        <v>4763.616</v>
      </c>
      <c r="AU96" s="134">
        <v>48.44</v>
      </c>
      <c r="AV96" s="192">
        <v>18.489999999999998</v>
      </c>
      <c r="AW96" s="193"/>
      <c r="AX96" s="134">
        <v>6.67</v>
      </c>
      <c r="AY96" s="134">
        <v>1.53</v>
      </c>
      <c r="AZ96" s="134">
        <v>0.32</v>
      </c>
      <c r="BA96" s="134">
        <v>0.87</v>
      </c>
      <c r="BB96" s="134">
        <v>5.01</v>
      </c>
      <c r="BC96" s="134">
        <v>4.99</v>
      </c>
      <c r="BD96" s="134">
        <v>2.7</v>
      </c>
      <c r="BE96" s="134">
        <v>6.46</v>
      </c>
      <c r="BF96" s="134">
        <v>0.47</v>
      </c>
      <c r="BG96" s="135">
        <v>0.93</v>
      </c>
      <c r="BH96" s="134">
        <v>54.88252</v>
      </c>
      <c r="BI96" s="192">
        <v>20.949169999999999</v>
      </c>
      <c r="BJ96" s="193">
        <v>0</v>
      </c>
      <c r="BK96" s="134">
        <v>7.5571100000000007</v>
      </c>
      <c r="BL96" s="134">
        <v>1.7334900000000002</v>
      </c>
      <c r="BM96" s="134">
        <v>0.36256000000000005</v>
      </c>
      <c r="BN96" s="134">
        <v>0.98571000000000009</v>
      </c>
      <c r="BO96" s="134">
        <v>5.6763300000000001</v>
      </c>
      <c r="BP96" s="134">
        <v>5.65367</v>
      </c>
      <c r="BQ96" s="134">
        <v>3.0591000000000004</v>
      </c>
      <c r="BR96" s="134">
        <v>7.3191800000000002</v>
      </c>
      <c r="BS96" s="134">
        <v>0.53250999999999993</v>
      </c>
      <c r="BT96" s="135">
        <v>1.05369</v>
      </c>
      <c r="BU96" s="136">
        <v>1971725.3987199997</v>
      </c>
      <c r="BV96" s="194">
        <v>752625.98311999987</v>
      </c>
      <c r="BW96" s="194">
        <v>0</v>
      </c>
      <c r="BX96" s="136">
        <v>271498.93495999998</v>
      </c>
      <c r="BY96" s="136">
        <v>62277.86664</v>
      </c>
      <c r="BZ96" s="136">
        <v>13025.436159999999</v>
      </c>
      <c r="CA96" s="136">
        <v>35412.904560000003</v>
      </c>
      <c r="CB96" s="136">
        <v>203929.48487999997</v>
      </c>
      <c r="CC96" s="136">
        <v>203115.39512</v>
      </c>
      <c r="CD96" s="136">
        <v>109902.11760000001</v>
      </c>
      <c r="CE96" s="136">
        <v>262950.99248000002</v>
      </c>
      <c r="CF96" s="136">
        <v>19131.109359999995</v>
      </c>
      <c r="CG96" s="136">
        <v>37855.173839999996</v>
      </c>
      <c r="CH96" s="112">
        <v>1</v>
      </c>
      <c r="CJ96" s="137">
        <v>364127.07</v>
      </c>
      <c r="CK96" s="134">
        <v>1842420.03</v>
      </c>
      <c r="CL96" s="134">
        <v>1834113.3100000003</v>
      </c>
      <c r="CM96" s="134">
        <v>1617551.153688025</v>
      </c>
      <c r="CN96" s="138">
        <v>398697.65803433204</v>
      </c>
      <c r="CO96" s="136">
        <v>0</v>
      </c>
      <c r="CP96" s="136">
        <v>0</v>
      </c>
      <c r="CQ96" s="136">
        <v>0</v>
      </c>
      <c r="CR96" s="136">
        <v>0</v>
      </c>
      <c r="CS96" s="136">
        <v>19257.144</v>
      </c>
      <c r="CT96" s="136">
        <v>0</v>
      </c>
      <c r="CU96" s="136">
        <v>0</v>
      </c>
      <c r="CV96" s="136">
        <v>0</v>
      </c>
      <c r="CW96" s="136">
        <v>0</v>
      </c>
      <c r="CX96" s="136">
        <v>0</v>
      </c>
      <c r="CY96" s="136">
        <v>0</v>
      </c>
      <c r="CZ96" s="136">
        <v>338671.36800000002</v>
      </c>
      <c r="DA96" s="136">
        <v>0</v>
      </c>
      <c r="DB96" s="136">
        <v>0</v>
      </c>
      <c r="DC96" s="136">
        <v>40769.146034332072</v>
      </c>
      <c r="DD96" s="139">
        <v>387486.43192936917</v>
      </c>
      <c r="DE96" s="136">
        <v>0</v>
      </c>
      <c r="DF96" s="136">
        <v>24784.875456453799</v>
      </c>
      <c r="DG96" s="136">
        <v>0</v>
      </c>
      <c r="DH96" s="136">
        <v>30982.926168694605</v>
      </c>
      <c r="DI96" s="136">
        <v>4462.1275180547809</v>
      </c>
      <c r="DJ96" s="136">
        <v>54364.110180210213</v>
      </c>
      <c r="DK96" s="136">
        <v>27608.933120720012</v>
      </c>
      <c r="DL96" s="136">
        <v>0</v>
      </c>
      <c r="DM96" s="136">
        <v>0</v>
      </c>
      <c r="DN96" s="136">
        <v>238843.23034021625</v>
      </c>
      <c r="DO96" s="136">
        <v>6440.2291450194971</v>
      </c>
      <c r="DP96" s="136"/>
      <c r="DQ96" s="136">
        <v>197943.61838302074</v>
      </c>
      <c r="DR96" s="136">
        <v>119812.07120948815</v>
      </c>
      <c r="DS96" s="136">
        <v>18384.617174394709</v>
      </c>
      <c r="DT96" s="136">
        <v>2872.3062635432966</v>
      </c>
      <c r="DU96" s="136">
        <v>22256.113654739689</v>
      </c>
      <c r="DV96" s="136">
        <v>34618.510080854896</v>
      </c>
      <c r="DW96" s="136"/>
      <c r="DX96" s="136">
        <v>186543.52038726606</v>
      </c>
      <c r="DY96" s="136">
        <v>164055.0128900859</v>
      </c>
      <c r="DZ96" s="136">
        <v>30355.054198426875</v>
      </c>
      <c r="EA96" s="139">
        <v>134912.64241287584</v>
      </c>
      <c r="EB96" s="136"/>
      <c r="EC96" s="136">
        <v>134912.64241287584</v>
      </c>
      <c r="ED96" s="136"/>
      <c r="EE96" s="138">
        <v>63501.207543175151</v>
      </c>
      <c r="EF96" s="136">
        <v>5104.2822963075987</v>
      </c>
      <c r="EG96" s="136">
        <v>55492.608632637239</v>
      </c>
      <c r="EH96" s="136">
        <v>2904.3166142303144</v>
      </c>
      <c r="EI96" s="136">
        <v>15105.031916668773</v>
      </c>
      <c r="EJ96" s="136">
        <v>38950.975992804495</v>
      </c>
      <c r="EK96" s="136">
        <v>38950.975992804495</v>
      </c>
      <c r="EL96" s="140"/>
      <c r="EM96" s="134">
        <v>1511.167096641595</v>
      </c>
      <c r="EN96" s="136">
        <v>374911.59</v>
      </c>
      <c r="EO96" s="140">
        <f t="shared" si="14"/>
        <v>53.96</v>
      </c>
      <c r="EP96" s="140">
        <f t="shared" si="15"/>
        <v>20.597035507844755</v>
      </c>
      <c r="EQ96" s="140">
        <f t="shared" si="16"/>
        <v>0</v>
      </c>
      <c r="ER96" s="140">
        <f t="shared" si="17"/>
        <v>7.4300825763831551</v>
      </c>
      <c r="ES96" s="140">
        <f t="shared" si="18"/>
        <v>1.7043517753922381</v>
      </c>
      <c r="ET96" s="140">
        <f t="shared" si="19"/>
        <v>0.35646573080099098</v>
      </c>
      <c r="EU96" s="140">
        <f t="shared" si="20"/>
        <v>0.96914120561519412</v>
      </c>
      <c r="EV96" s="140">
        <f t="shared" si="21"/>
        <v>5.5809165978530135</v>
      </c>
      <c r="EW96" s="140">
        <f t="shared" si="22"/>
        <v>5.5586374896779525</v>
      </c>
      <c r="EX96" s="140">
        <f t="shared" si="23"/>
        <v>3.0076796036333611</v>
      </c>
      <c r="EY96" s="140">
        <f t="shared" si="24"/>
        <v>7.1961519405450041</v>
      </c>
      <c r="EZ96" s="140">
        <f t="shared" si="25"/>
        <v>0.52355904211395532</v>
      </c>
      <c r="FA96" s="140">
        <f t="shared" si="26"/>
        <v>1.0359785301403799</v>
      </c>
      <c r="HD96" s="112">
        <v>2</v>
      </c>
    </row>
    <row r="97" spans="1:212" ht="12" customHeight="1" x14ac:dyDescent="0.25">
      <c r="A97" s="126">
        <v>93</v>
      </c>
      <c r="B97" s="62" t="s">
        <v>152</v>
      </c>
      <c r="C97" s="62" t="s">
        <v>152</v>
      </c>
      <c r="D97" s="127">
        <v>3035.1</v>
      </c>
      <c r="E97" s="141">
        <v>3035.1</v>
      </c>
      <c r="F97" s="141">
        <v>0</v>
      </c>
      <c r="G97" s="141">
        <v>546.67999999999995</v>
      </c>
      <c r="H97" s="127">
        <v>1</v>
      </c>
      <c r="I97" s="127">
        <v>0</v>
      </c>
      <c r="J97" s="127">
        <v>1</v>
      </c>
      <c r="K97" s="128">
        <v>3035.1</v>
      </c>
      <c r="L97" s="127"/>
      <c r="M97" s="126" t="s">
        <v>53</v>
      </c>
      <c r="N97" s="129">
        <v>3</v>
      </c>
      <c r="O97" s="129" t="s">
        <v>21</v>
      </c>
      <c r="P97" s="130">
        <v>53.96</v>
      </c>
      <c r="Q97" s="131">
        <v>45.06</v>
      </c>
      <c r="R97" s="130">
        <v>5.0999999999999996</v>
      </c>
      <c r="S97" s="130">
        <v>8.6300000000000008</v>
      </c>
      <c r="T97" s="130">
        <v>13.43</v>
      </c>
      <c r="U97" s="130">
        <v>6.91</v>
      </c>
      <c r="V97" s="130">
        <v>3.15</v>
      </c>
      <c r="W97" s="130">
        <v>1.81</v>
      </c>
      <c r="X97" s="130">
        <v>5.77</v>
      </c>
      <c r="Y97" s="130">
        <v>0.26</v>
      </c>
      <c r="Z97" s="132">
        <v>40</v>
      </c>
      <c r="AA97" s="132">
        <v>40</v>
      </c>
      <c r="AB97" s="132">
        <v>2604.04</v>
      </c>
      <c r="AC97" s="130">
        <v>195.98199600000001</v>
      </c>
      <c r="AD97" s="132">
        <v>42.3</v>
      </c>
      <c r="AE97" s="132">
        <v>2604.04</v>
      </c>
      <c r="AF97" s="130">
        <v>7.85</v>
      </c>
      <c r="AG97" s="133">
        <v>0</v>
      </c>
      <c r="AH97" s="130">
        <v>6.73</v>
      </c>
      <c r="AI97" s="130">
        <v>10.67</v>
      </c>
      <c r="AJ97" s="130">
        <v>14</v>
      </c>
      <c r="AK97" s="131">
        <v>820569.63599999994</v>
      </c>
      <c r="AL97" s="130">
        <v>92874.06</v>
      </c>
      <c r="AM97" s="130">
        <v>157157.478</v>
      </c>
      <c r="AN97" s="130">
        <v>244568.35799999998</v>
      </c>
      <c r="AO97" s="130">
        <v>125835.24600000001</v>
      </c>
      <c r="AP97" s="130">
        <v>57363.389999999992</v>
      </c>
      <c r="AQ97" s="130">
        <v>32961.186000000002</v>
      </c>
      <c r="AR97" s="130">
        <v>105075.16199999998</v>
      </c>
      <c r="AS97" s="130">
        <v>4734.7559999999994</v>
      </c>
      <c r="AU97" s="134">
        <v>48.44</v>
      </c>
      <c r="AV97" s="192">
        <v>18.489999999999998</v>
      </c>
      <c r="AW97" s="193"/>
      <c r="AX97" s="134">
        <v>6.67</v>
      </c>
      <c r="AY97" s="134">
        <v>1.53</v>
      </c>
      <c r="AZ97" s="134">
        <v>0.32</v>
      </c>
      <c r="BA97" s="134">
        <v>0.87</v>
      </c>
      <c r="BB97" s="134">
        <v>5.01</v>
      </c>
      <c r="BC97" s="134">
        <v>4.99</v>
      </c>
      <c r="BD97" s="134">
        <v>2.7</v>
      </c>
      <c r="BE97" s="134">
        <v>6.46</v>
      </c>
      <c r="BF97" s="134">
        <v>0.47</v>
      </c>
      <c r="BG97" s="135">
        <v>0.93</v>
      </c>
      <c r="BH97" s="134">
        <v>54.88252</v>
      </c>
      <c r="BI97" s="192">
        <v>20.949169999999999</v>
      </c>
      <c r="BJ97" s="193">
        <v>0</v>
      </c>
      <c r="BK97" s="134">
        <v>7.5571100000000007</v>
      </c>
      <c r="BL97" s="134">
        <v>1.7334900000000002</v>
      </c>
      <c r="BM97" s="134">
        <v>0.36256000000000005</v>
      </c>
      <c r="BN97" s="134">
        <v>0.98571000000000009</v>
      </c>
      <c r="BO97" s="134">
        <v>5.6763300000000001</v>
      </c>
      <c r="BP97" s="134">
        <v>5.65367</v>
      </c>
      <c r="BQ97" s="134">
        <v>3.0591000000000004</v>
      </c>
      <c r="BR97" s="134">
        <v>7.3191800000000002</v>
      </c>
      <c r="BS97" s="134">
        <v>0.53250999999999993</v>
      </c>
      <c r="BT97" s="135">
        <v>1.05369</v>
      </c>
      <c r="BU97" s="136">
        <v>1959779.85252</v>
      </c>
      <c r="BV97" s="194">
        <v>748066.25666999992</v>
      </c>
      <c r="BW97" s="194">
        <v>0</v>
      </c>
      <c r="BX97" s="136">
        <v>269854.07961000002</v>
      </c>
      <c r="BY97" s="136">
        <v>61900.560989999998</v>
      </c>
      <c r="BZ97" s="136">
        <v>12946.522559999999</v>
      </c>
      <c r="CA97" s="136">
        <v>35198.358210000006</v>
      </c>
      <c r="CB97" s="136">
        <v>202693.99382999999</v>
      </c>
      <c r="CC97" s="136">
        <v>201884.83617</v>
      </c>
      <c r="CD97" s="136">
        <v>109236.28410000002</v>
      </c>
      <c r="CE97" s="136">
        <v>261357.92418</v>
      </c>
      <c r="CF97" s="136">
        <v>19015.205009999994</v>
      </c>
      <c r="CG97" s="136">
        <v>37625.831189999997</v>
      </c>
      <c r="CH97" s="112">
        <v>1</v>
      </c>
      <c r="CJ97" s="137">
        <v>510286.39</v>
      </c>
      <c r="CK97" s="134">
        <v>1831258.0699999998</v>
      </c>
      <c r="CL97" s="134">
        <v>1816648.13</v>
      </c>
      <c r="CM97" s="134">
        <v>1252170.299109682</v>
      </c>
      <c r="CN97" s="138">
        <v>40522.149308619752</v>
      </c>
      <c r="CO97" s="136">
        <v>0</v>
      </c>
      <c r="CP97" s="136">
        <v>0</v>
      </c>
      <c r="CQ97" s="136">
        <v>0</v>
      </c>
      <c r="CR97" s="136">
        <v>0</v>
      </c>
      <c r="CS97" s="136">
        <v>0</v>
      </c>
      <c r="CT97" s="136">
        <v>0</v>
      </c>
      <c r="CU97" s="136">
        <v>0</v>
      </c>
      <c r="CV97" s="136">
        <v>0</v>
      </c>
      <c r="CW97" s="136">
        <v>0</v>
      </c>
      <c r="CX97" s="136">
        <v>0</v>
      </c>
      <c r="CY97" s="136">
        <v>0</v>
      </c>
      <c r="CZ97" s="136">
        <v>0</v>
      </c>
      <c r="DA97" s="136">
        <v>0</v>
      </c>
      <c r="DB97" s="136">
        <v>0</v>
      </c>
      <c r="DC97" s="136">
        <v>40522.149308619752</v>
      </c>
      <c r="DD97" s="139">
        <v>385138.87527797627</v>
      </c>
      <c r="DE97" s="136">
        <v>0</v>
      </c>
      <c r="DF97" s="136">
        <v>24634.718200773816</v>
      </c>
      <c r="DG97" s="136">
        <v>0</v>
      </c>
      <c r="DH97" s="136">
        <v>30795.218500984087</v>
      </c>
      <c r="DI97" s="136">
        <v>4435.0940627613527</v>
      </c>
      <c r="DJ97" s="136">
        <v>54034.749413137295</v>
      </c>
      <c r="DK97" s="136">
        <v>27441.666529570775</v>
      </c>
      <c r="DL97" s="136">
        <v>0</v>
      </c>
      <c r="DM97" s="136">
        <v>0</v>
      </c>
      <c r="DN97" s="136">
        <v>237396.21705710978</v>
      </c>
      <c r="DO97" s="136">
        <v>6401.2115136392058</v>
      </c>
      <c r="DP97" s="136"/>
      <c r="DQ97" s="136">
        <v>196744.39224335417</v>
      </c>
      <c r="DR97" s="136">
        <v>119086.19902014591</v>
      </c>
      <c r="DS97" s="136">
        <v>18273.235389705718</v>
      </c>
      <c r="DT97" s="136">
        <v>2854.9046176579318</v>
      </c>
      <c r="DU97" s="136">
        <v>22121.276707329198</v>
      </c>
      <c r="DV97" s="136">
        <v>34408.776508515424</v>
      </c>
      <c r="DW97" s="136"/>
      <c r="DX97" s="136">
        <v>185413.36086173411</v>
      </c>
      <c r="DY97" s="136">
        <v>163061.09825212855</v>
      </c>
      <c r="DZ97" s="136">
        <v>30171.150444604864</v>
      </c>
      <c r="EA97" s="139">
        <v>134095.28457797991</v>
      </c>
      <c r="EB97" s="136"/>
      <c r="EC97" s="136">
        <v>134095.28457797991</v>
      </c>
      <c r="ED97" s="136"/>
      <c r="EE97" s="138">
        <v>63116.490376699934</v>
      </c>
      <c r="EF97" s="136">
        <v>5073.3583958354711</v>
      </c>
      <c r="EG97" s="136">
        <v>55156.410944759395</v>
      </c>
      <c r="EH97" s="136">
        <v>2886.7210361050657</v>
      </c>
      <c r="EI97" s="136">
        <v>15013.519246227861</v>
      </c>
      <c r="EJ97" s="136">
        <v>38893.978520356599</v>
      </c>
      <c r="EK97" s="136">
        <v>38893.978520356599</v>
      </c>
      <c r="EL97" s="140"/>
      <c r="EM97" s="134">
        <v>1502.0118073804379</v>
      </c>
      <c r="EN97" s="136">
        <v>527078.91</v>
      </c>
      <c r="EO97" s="140">
        <f t="shared" si="14"/>
        <v>53.96</v>
      </c>
      <c r="EP97" s="140">
        <f t="shared" si="15"/>
        <v>20.597035507844755</v>
      </c>
      <c r="EQ97" s="140">
        <f t="shared" si="16"/>
        <v>0</v>
      </c>
      <c r="ER97" s="140">
        <f t="shared" si="17"/>
        <v>7.4300825763831551</v>
      </c>
      <c r="ES97" s="140">
        <f t="shared" si="18"/>
        <v>1.7043517753922381</v>
      </c>
      <c r="ET97" s="140">
        <f t="shared" si="19"/>
        <v>0.35646573080099098</v>
      </c>
      <c r="EU97" s="140">
        <f t="shared" si="20"/>
        <v>0.96914120561519412</v>
      </c>
      <c r="EV97" s="140">
        <f t="shared" si="21"/>
        <v>5.5809165978530135</v>
      </c>
      <c r="EW97" s="140">
        <f t="shared" si="22"/>
        <v>5.5586374896779525</v>
      </c>
      <c r="EX97" s="140">
        <f t="shared" si="23"/>
        <v>3.0076796036333611</v>
      </c>
      <c r="EY97" s="140">
        <f t="shared" si="24"/>
        <v>7.1961519405450041</v>
      </c>
      <c r="EZ97" s="140">
        <f t="shared" si="25"/>
        <v>0.52355904211395532</v>
      </c>
      <c r="FA97" s="140">
        <f t="shared" si="26"/>
        <v>1.0359785301403799</v>
      </c>
      <c r="HD97" s="112">
        <v>2</v>
      </c>
    </row>
    <row r="98" spans="1:212" ht="12" customHeight="1" x14ac:dyDescent="0.25">
      <c r="A98" s="126">
        <v>94</v>
      </c>
      <c r="B98" s="62" t="s">
        <v>151</v>
      </c>
      <c r="C98" s="62" t="s">
        <v>151</v>
      </c>
      <c r="D98" s="127">
        <v>4505.5999999999995</v>
      </c>
      <c r="E98" s="141">
        <v>4185.3999999999996</v>
      </c>
      <c r="F98" s="141">
        <v>320.2</v>
      </c>
      <c r="G98" s="141">
        <v>571.5</v>
      </c>
      <c r="H98" s="127">
        <v>0</v>
      </c>
      <c r="I98" s="127">
        <v>0</v>
      </c>
      <c r="J98" s="127">
        <v>1</v>
      </c>
      <c r="K98" s="128">
        <v>4505.5999999999995</v>
      </c>
      <c r="L98" s="127"/>
      <c r="M98" s="126" t="s">
        <v>53</v>
      </c>
      <c r="N98" s="129">
        <v>7</v>
      </c>
      <c r="O98" s="129" t="s">
        <v>21</v>
      </c>
      <c r="P98" s="130">
        <v>37.01</v>
      </c>
      <c r="Q98" s="131">
        <v>31</v>
      </c>
      <c r="R98" s="130">
        <v>5.0999999999999996</v>
      </c>
      <c r="S98" s="130">
        <v>6.59</v>
      </c>
      <c r="T98" s="130">
        <v>8.98</v>
      </c>
      <c r="U98" s="130">
        <v>6.92</v>
      </c>
      <c r="V98" s="130">
        <v>3.15</v>
      </c>
      <c r="W98" s="130">
        <v>0</v>
      </c>
      <c r="X98" s="130">
        <v>0</v>
      </c>
      <c r="Y98" s="130">
        <v>0.26</v>
      </c>
      <c r="Z98" s="132">
        <v>40</v>
      </c>
      <c r="AA98" s="132">
        <v>40</v>
      </c>
      <c r="AB98" s="132">
        <v>2604.04</v>
      </c>
      <c r="AC98" s="130">
        <v>195.98199600000001</v>
      </c>
      <c r="AD98" s="132">
        <v>42.3</v>
      </c>
      <c r="AE98" s="132">
        <v>2604.04</v>
      </c>
      <c r="AF98" s="130">
        <v>7.85</v>
      </c>
      <c r="AG98" s="133">
        <v>0</v>
      </c>
      <c r="AH98" s="130">
        <v>6.73</v>
      </c>
      <c r="AI98" s="130">
        <v>10.67</v>
      </c>
      <c r="AJ98" s="130">
        <v>14</v>
      </c>
      <c r="AK98" s="131">
        <v>838041.59999999986</v>
      </c>
      <c r="AL98" s="130">
        <v>137871.35999999996</v>
      </c>
      <c r="AM98" s="130">
        <v>178151.42399999997</v>
      </c>
      <c r="AN98" s="130">
        <v>242761.728</v>
      </c>
      <c r="AO98" s="130">
        <v>187072.51199999999</v>
      </c>
      <c r="AP98" s="130">
        <v>85155.839999999982</v>
      </c>
      <c r="AQ98" s="130">
        <v>0</v>
      </c>
      <c r="AR98" s="130">
        <v>0</v>
      </c>
      <c r="AS98" s="130">
        <v>7028.735999999999</v>
      </c>
      <c r="AU98" s="134">
        <v>33.17</v>
      </c>
      <c r="AV98" s="192">
        <v>13.89</v>
      </c>
      <c r="AW98" s="193"/>
      <c r="AX98" s="134">
        <v>5.9</v>
      </c>
      <c r="AY98" s="134">
        <v>1.53</v>
      </c>
      <c r="AZ98" s="134">
        <v>0.32</v>
      </c>
      <c r="BA98" s="134">
        <v>0.6</v>
      </c>
      <c r="BB98" s="134">
        <v>5.01</v>
      </c>
      <c r="BC98" s="134">
        <v>4.99</v>
      </c>
      <c r="BD98" s="134">
        <v>0</v>
      </c>
      <c r="BE98" s="134">
        <v>0</v>
      </c>
      <c r="BF98" s="134">
        <v>0</v>
      </c>
      <c r="BG98" s="135">
        <v>0.93</v>
      </c>
      <c r="BH98" s="134">
        <v>37.581610000000005</v>
      </c>
      <c r="BI98" s="192">
        <v>15.737370000000004</v>
      </c>
      <c r="BJ98" s="193">
        <v>0</v>
      </c>
      <c r="BK98" s="134">
        <v>6.6847000000000012</v>
      </c>
      <c r="BL98" s="134">
        <v>1.7334900000000002</v>
      </c>
      <c r="BM98" s="134">
        <v>0.36256000000000005</v>
      </c>
      <c r="BN98" s="134">
        <v>0.67980000000000007</v>
      </c>
      <c r="BO98" s="134">
        <v>5.6763300000000001</v>
      </c>
      <c r="BP98" s="134">
        <v>5.65367</v>
      </c>
      <c r="BQ98" s="134">
        <v>0</v>
      </c>
      <c r="BR98" s="134">
        <v>0</v>
      </c>
      <c r="BS98" s="134">
        <v>0</v>
      </c>
      <c r="BT98" s="135">
        <v>1.0536900000000002</v>
      </c>
      <c r="BU98" s="136">
        <v>1992178.5241600003</v>
      </c>
      <c r="BV98" s="194">
        <v>834228.51072000014</v>
      </c>
      <c r="BW98" s="194">
        <v>0</v>
      </c>
      <c r="BX98" s="136">
        <v>354351.92319999996</v>
      </c>
      <c r="BY98" s="136">
        <v>91891.261439999987</v>
      </c>
      <c r="BZ98" s="136">
        <v>19219.087359999998</v>
      </c>
      <c r="CA98" s="136">
        <v>36035.788800000002</v>
      </c>
      <c r="CB98" s="136">
        <v>300898.83647999994</v>
      </c>
      <c r="CC98" s="136">
        <v>299697.64351999998</v>
      </c>
      <c r="CD98" s="136">
        <v>0</v>
      </c>
      <c r="CE98" s="136">
        <v>0</v>
      </c>
      <c r="CF98" s="136">
        <v>0</v>
      </c>
      <c r="CG98" s="136">
        <v>55855.47264</v>
      </c>
      <c r="CH98" s="112">
        <v>1</v>
      </c>
      <c r="CJ98" s="137">
        <v>363764.22000000003</v>
      </c>
      <c r="CK98" s="134">
        <v>1730700.3599999996</v>
      </c>
      <c r="CL98" s="134">
        <v>1751611.0899999999</v>
      </c>
      <c r="CM98" s="134">
        <v>2197988.3179921662</v>
      </c>
      <c r="CN98" s="138">
        <v>645445.75120915857</v>
      </c>
      <c r="CO98" s="136">
        <v>0</v>
      </c>
      <c r="CP98" s="136">
        <v>0</v>
      </c>
      <c r="CQ98" s="136">
        <v>0</v>
      </c>
      <c r="CR98" s="136">
        <v>0</v>
      </c>
      <c r="CS98" s="136">
        <v>0</v>
      </c>
      <c r="CT98" s="136">
        <v>0</v>
      </c>
      <c r="CU98" s="136">
        <v>0</v>
      </c>
      <c r="CV98" s="136">
        <v>0</v>
      </c>
      <c r="CW98" s="136">
        <v>288107.772</v>
      </c>
      <c r="CX98" s="136">
        <v>297182.92800000001</v>
      </c>
      <c r="CY98" s="136">
        <v>0</v>
      </c>
      <c r="CZ98" s="136">
        <v>0</v>
      </c>
      <c r="DA98" s="136">
        <v>0</v>
      </c>
      <c r="DB98" s="136">
        <v>0</v>
      </c>
      <c r="DC98" s="136">
        <v>60155.051209158562</v>
      </c>
      <c r="DD98" s="139">
        <v>571737.90532517864</v>
      </c>
      <c r="DE98" s="136">
        <v>0</v>
      </c>
      <c r="DF98" s="136">
        <v>36570.190875228654</v>
      </c>
      <c r="DG98" s="136">
        <v>0</v>
      </c>
      <c r="DH98" s="136">
        <v>45715.44149386639</v>
      </c>
      <c r="DI98" s="136">
        <v>6583.8884416254969</v>
      </c>
      <c r="DJ98" s="136">
        <v>80214.479574258294</v>
      </c>
      <c r="DK98" s="136">
        <v>40737.100166595519</v>
      </c>
      <c r="DL98" s="136">
        <v>0</v>
      </c>
      <c r="DM98" s="136">
        <v>0</v>
      </c>
      <c r="DN98" s="136">
        <v>352414.21883052081</v>
      </c>
      <c r="DO98" s="136">
        <v>9502.5859430835226</v>
      </c>
      <c r="DP98" s="136"/>
      <c r="DQ98" s="136">
        <v>292066.66458820348</v>
      </c>
      <c r="DR98" s="136">
        <v>176783.22898921595</v>
      </c>
      <c r="DS98" s="136">
        <v>27126.58211322792</v>
      </c>
      <c r="DT98" s="136">
        <v>4238.1003081676299</v>
      </c>
      <c r="DU98" s="136">
        <v>32838.99190555251</v>
      </c>
      <c r="DV98" s="136">
        <v>51079.76127203949</v>
      </c>
      <c r="DW98" s="136"/>
      <c r="DX98" s="136">
        <v>275245.77071550494</v>
      </c>
      <c r="DY98" s="136">
        <v>242063.88069084717</v>
      </c>
      <c r="DZ98" s="136">
        <v>0</v>
      </c>
      <c r="EA98" s="139">
        <v>0</v>
      </c>
      <c r="EB98" s="136"/>
      <c r="EC98" s="136">
        <v>0</v>
      </c>
      <c r="ED98" s="113"/>
      <c r="EE98" s="138">
        <v>93696.306230852075</v>
      </c>
      <c r="EF98" s="136">
        <v>7531.3905928227396</v>
      </c>
      <c r="EG98" s="136">
        <v>81879.58391904975</v>
      </c>
      <c r="EH98" s="136">
        <v>4285.3317189795989</v>
      </c>
      <c r="EI98" s="136">
        <v>22287.539888571791</v>
      </c>
      <c r="EJ98" s="136">
        <v>55444.499343849857</v>
      </c>
      <c r="EK98" s="136">
        <v>55444.499343849857</v>
      </c>
      <c r="EL98" s="140"/>
      <c r="EM98" s="134">
        <v>2229.7335835172807</v>
      </c>
      <c r="EN98" s="136">
        <v>343441.97</v>
      </c>
      <c r="EO98" s="140">
        <f t="shared" si="14"/>
        <v>37.01</v>
      </c>
      <c r="EP98" s="140">
        <f t="shared" si="15"/>
        <v>15.498007235453723</v>
      </c>
      <c r="EQ98" s="140">
        <f t="shared" si="16"/>
        <v>0</v>
      </c>
      <c r="ER98" s="140">
        <f t="shared" si="17"/>
        <v>6.5830268314742231</v>
      </c>
      <c r="ES98" s="140">
        <f t="shared" si="18"/>
        <v>1.7071239071450104</v>
      </c>
      <c r="ET98" s="140">
        <f t="shared" si="19"/>
        <v>0.35704552306300869</v>
      </c>
      <c r="EU98" s="140">
        <f t="shared" si="20"/>
        <v>0.66946035574314133</v>
      </c>
      <c r="EV98" s="140">
        <f t="shared" si="21"/>
        <v>5.5899939704552297</v>
      </c>
      <c r="EW98" s="140">
        <f t="shared" si="22"/>
        <v>5.5676786252637909</v>
      </c>
      <c r="EX98" s="140">
        <f t="shared" si="23"/>
        <v>0</v>
      </c>
      <c r="EY98" s="140">
        <f t="shared" si="24"/>
        <v>0</v>
      </c>
      <c r="EZ98" s="140">
        <f t="shared" si="25"/>
        <v>0</v>
      </c>
      <c r="FA98" s="140">
        <f t="shared" si="26"/>
        <v>1.0376635514018693</v>
      </c>
      <c r="HD98" s="112">
        <v>2</v>
      </c>
    </row>
    <row r="99" spans="1:212" ht="12" customHeight="1" x14ac:dyDescent="0.25">
      <c r="A99" s="126">
        <v>95</v>
      </c>
      <c r="B99" s="62" t="s">
        <v>150</v>
      </c>
      <c r="C99" s="62" t="s">
        <v>150</v>
      </c>
      <c r="D99" s="127">
        <v>4500.9799999999996</v>
      </c>
      <c r="E99" s="141">
        <v>4500.9799999999996</v>
      </c>
      <c r="F99" s="141">
        <v>0</v>
      </c>
      <c r="G99" s="141">
        <v>571.5</v>
      </c>
      <c r="H99" s="127">
        <v>0</v>
      </c>
      <c r="I99" s="127">
        <v>0</v>
      </c>
      <c r="J99" s="127">
        <v>1</v>
      </c>
      <c r="K99" s="128">
        <v>4500.9799999999996</v>
      </c>
      <c r="L99" s="127"/>
      <c r="M99" s="126" t="s">
        <v>53</v>
      </c>
      <c r="N99" s="129">
        <v>7</v>
      </c>
      <c r="O99" s="129" t="s">
        <v>21</v>
      </c>
      <c r="P99" s="130">
        <v>37.01</v>
      </c>
      <c r="Q99" s="131">
        <v>31</v>
      </c>
      <c r="R99" s="130">
        <v>5.0999999999999996</v>
      </c>
      <c r="S99" s="130">
        <v>6.59</v>
      </c>
      <c r="T99" s="130">
        <v>8.98</v>
      </c>
      <c r="U99" s="130">
        <v>6.92</v>
      </c>
      <c r="V99" s="130">
        <v>3.15</v>
      </c>
      <c r="W99" s="130">
        <v>0</v>
      </c>
      <c r="X99" s="130">
        <v>0</v>
      </c>
      <c r="Y99" s="130">
        <v>0.26</v>
      </c>
      <c r="Z99" s="132">
        <v>40</v>
      </c>
      <c r="AA99" s="132">
        <v>40</v>
      </c>
      <c r="AB99" s="132">
        <v>2604.04</v>
      </c>
      <c r="AC99" s="130">
        <v>195.98199600000001</v>
      </c>
      <c r="AD99" s="132">
        <v>42.3</v>
      </c>
      <c r="AE99" s="132">
        <v>2604.04</v>
      </c>
      <c r="AF99" s="130">
        <v>7.85</v>
      </c>
      <c r="AG99" s="133">
        <v>0</v>
      </c>
      <c r="AH99" s="130">
        <v>6.73</v>
      </c>
      <c r="AI99" s="130">
        <v>10.67</v>
      </c>
      <c r="AJ99" s="130">
        <v>14</v>
      </c>
      <c r="AK99" s="131">
        <v>837182.2799999998</v>
      </c>
      <c r="AL99" s="130">
        <v>137729.98799999998</v>
      </c>
      <c r="AM99" s="130">
        <v>177968.74919999999</v>
      </c>
      <c r="AN99" s="130">
        <v>242512.80239999999</v>
      </c>
      <c r="AO99" s="130">
        <v>186880.68959999998</v>
      </c>
      <c r="AP99" s="130">
        <v>85068.521999999983</v>
      </c>
      <c r="AQ99" s="130">
        <v>0</v>
      </c>
      <c r="AR99" s="130">
        <v>0</v>
      </c>
      <c r="AS99" s="130">
        <v>7021.5288</v>
      </c>
      <c r="AU99" s="134">
        <v>33.17</v>
      </c>
      <c r="AV99" s="192">
        <v>13.89</v>
      </c>
      <c r="AW99" s="193"/>
      <c r="AX99" s="134">
        <v>5.9</v>
      </c>
      <c r="AY99" s="134">
        <v>1.53</v>
      </c>
      <c r="AZ99" s="134">
        <v>0.32</v>
      </c>
      <c r="BA99" s="134">
        <v>0.6</v>
      </c>
      <c r="BB99" s="134">
        <v>5.01</v>
      </c>
      <c r="BC99" s="134">
        <v>4.99</v>
      </c>
      <c r="BD99" s="134">
        <v>0</v>
      </c>
      <c r="BE99" s="134">
        <v>0</v>
      </c>
      <c r="BF99" s="134">
        <v>0</v>
      </c>
      <c r="BG99" s="135">
        <v>0.93</v>
      </c>
      <c r="BH99" s="134">
        <v>37.581610000000005</v>
      </c>
      <c r="BI99" s="192">
        <v>15.737370000000004</v>
      </c>
      <c r="BJ99" s="193">
        <v>0</v>
      </c>
      <c r="BK99" s="134">
        <v>6.6847000000000012</v>
      </c>
      <c r="BL99" s="134">
        <v>1.7334900000000002</v>
      </c>
      <c r="BM99" s="134">
        <v>0.36256000000000005</v>
      </c>
      <c r="BN99" s="134">
        <v>0.67980000000000007</v>
      </c>
      <c r="BO99" s="134">
        <v>5.6763300000000001</v>
      </c>
      <c r="BP99" s="134">
        <v>5.65367</v>
      </c>
      <c r="BQ99" s="134">
        <v>0</v>
      </c>
      <c r="BR99" s="134">
        <v>0</v>
      </c>
      <c r="BS99" s="134">
        <v>0</v>
      </c>
      <c r="BT99" s="135">
        <v>1.0536900000000002</v>
      </c>
      <c r="BU99" s="136">
        <v>1990135.7629780001</v>
      </c>
      <c r="BV99" s="194">
        <v>833373.10062600009</v>
      </c>
      <c r="BW99" s="194">
        <v>0</v>
      </c>
      <c r="BX99" s="136">
        <v>353988.57406000001</v>
      </c>
      <c r="BY99" s="136">
        <v>91797.037001999997</v>
      </c>
      <c r="BZ99" s="136">
        <v>19199.380287999997</v>
      </c>
      <c r="CA99" s="136">
        <v>35998.838040000002</v>
      </c>
      <c r="CB99" s="136">
        <v>300590.29763399996</v>
      </c>
      <c r="CC99" s="136">
        <v>299390.33636599994</v>
      </c>
      <c r="CD99" s="136">
        <v>0</v>
      </c>
      <c r="CE99" s="136">
        <v>0</v>
      </c>
      <c r="CF99" s="136">
        <v>0</v>
      </c>
      <c r="CG99" s="136">
        <v>55798.198962000002</v>
      </c>
      <c r="CH99" s="112">
        <v>1</v>
      </c>
      <c r="CJ99" s="137">
        <v>337140.92</v>
      </c>
      <c r="CK99" s="134">
        <v>1860705.6900000004</v>
      </c>
      <c r="CL99" s="134">
        <v>1834085.2199999997</v>
      </c>
      <c r="CM99" s="134">
        <v>1611197.591280163</v>
      </c>
      <c r="CN99" s="138">
        <v>60093.368783602295</v>
      </c>
      <c r="CO99" s="136">
        <v>0</v>
      </c>
      <c r="CP99" s="136">
        <v>0</v>
      </c>
      <c r="CQ99" s="136">
        <v>0</v>
      </c>
      <c r="CR99" s="136">
        <v>0</v>
      </c>
      <c r="CS99" s="136">
        <v>0</v>
      </c>
      <c r="CT99" s="136">
        <v>0</v>
      </c>
      <c r="CU99" s="136">
        <v>0</v>
      </c>
      <c r="CV99" s="136">
        <v>0</v>
      </c>
      <c r="CW99" s="136">
        <v>0</v>
      </c>
      <c r="CX99" s="136">
        <v>0</v>
      </c>
      <c r="CY99" s="136">
        <v>0</v>
      </c>
      <c r="CZ99" s="136">
        <v>0</v>
      </c>
      <c r="DA99" s="136">
        <v>0</v>
      </c>
      <c r="DB99" s="136">
        <v>0</v>
      </c>
      <c r="DC99" s="136">
        <v>60093.368783602295</v>
      </c>
      <c r="DD99" s="139">
        <v>571151.65063710115</v>
      </c>
      <c r="DE99" s="136">
        <v>0</v>
      </c>
      <c r="DF99" s="136">
        <v>36532.692144350738</v>
      </c>
      <c r="DG99" s="136">
        <v>0</v>
      </c>
      <c r="DH99" s="136">
        <v>45668.565308740843</v>
      </c>
      <c r="DI99" s="136">
        <v>6577.1373841414088</v>
      </c>
      <c r="DJ99" s="136">
        <v>80132.228398913605</v>
      </c>
      <c r="DK99" s="136">
        <v>40695.328725995008</v>
      </c>
      <c r="DL99" s="136">
        <v>0</v>
      </c>
      <c r="DM99" s="136">
        <v>0</v>
      </c>
      <c r="DN99" s="136">
        <v>352052.85659441532</v>
      </c>
      <c r="DO99" s="136">
        <v>9492.8420805442292</v>
      </c>
      <c r="DP99" s="136"/>
      <c r="DQ99" s="136">
        <v>291767.18216845975</v>
      </c>
      <c r="DR99" s="136">
        <v>176601.95712355321</v>
      </c>
      <c r="DS99" s="136">
        <v>27098.766770240723</v>
      </c>
      <c r="DT99" s="136">
        <v>4233.7545998438254</v>
      </c>
      <c r="DU99" s="136">
        <v>32805.3191111181</v>
      </c>
      <c r="DV99" s="136">
        <v>51027.384563703905</v>
      </c>
      <c r="DW99" s="136"/>
      <c r="DX99" s="136">
        <v>274963.5362826424</v>
      </c>
      <c r="DY99" s="136">
        <v>241815.67065693566</v>
      </c>
      <c r="DZ99" s="136">
        <v>0</v>
      </c>
      <c r="EA99" s="139">
        <v>0</v>
      </c>
      <c r="EB99" s="136"/>
      <c r="EC99" s="136">
        <v>0</v>
      </c>
      <c r="ED99" s="113"/>
      <c r="EE99" s="138">
        <v>93600.230916845845</v>
      </c>
      <c r="EF99" s="136">
        <v>7523.6679755156456</v>
      </c>
      <c r="EG99" s="136">
        <v>81795.625361320257</v>
      </c>
      <c r="EH99" s="136">
        <v>4280.9375800099424</v>
      </c>
      <c r="EI99" s="136">
        <v>22264.686454115737</v>
      </c>
      <c r="EJ99" s="136">
        <v>55541.265380460172</v>
      </c>
      <c r="EK99" s="136">
        <v>55541.265380460172</v>
      </c>
      <c r="EL99" s="140"/>
      <c r="EM99" s="134">
        <v>2227.4472356044948</v>
      </c>
      <c r="EN99" s="136">
        <v>377447.29000000004</v>
      </c>
      <c r="EO99" s="140">
        <f t="shared" si="14"/>
        <v>37.01</v>
      </c>
      <c r="EP99" s="140">
        <f t="shared" si="15"/>
        <v>15.498007235453723</v>
      </c>
      <c r="EQ99" s="140">
        <f t="shared" si="16"/>
        <v>0</v>
      </c>
      <c r="ER99" s="140">
        <f t="shared" si="17"/>
        <v>6.5830268314742231</v>
      </c>
      <c r="ES99" s="140">
        <f t="shared" si="18"/>
        <v>1.7071239071450104</v>
      </c>
      <c r="ET99" s="140">
        <f t="shared" si="19"/>
        <v>0.35704552306300869</v>
      </c>
      <c r="EU99" s="140">
        <f t="shared" si="20"/>
        <v>0.66946035574314133</v>
      </c>
      <c r="EV99" s="140">
        <f t="shared" si="21"/>
        <v>5.5899939704552297</v>
      </c>
      <c r="EW99" s="140">
        <f t="shared" si="22"/>
        <v>5.5676786252637909</v>
      </c>
      <c r="EX99" s="140">
        <f t="shared" si="23"/>
        <v>0</v>
      </c>
      <c r="EY99" s="140">
        <f t="shared" si="24"/>
        <v>0</v>
      </c>
      <c r="EZ99" s="140">
        <f t="shared" si="25"/>
        <v>0</v>
      </c>
      <c r="FA99" s="140">
        <f t="shared" si="26"/>
        <v>1.0376635514018693</v>
      </c>
      <c r="HD99" s="112">
        <v>2</v>
      </c>
    </row>
    <row r="100" spans="1:212" ht="12" customHeight="1" x14ac:dyDescent="0.25">
      <c r="A100" s="126">
        <v>96</v>
      </c>
      <c r="B100" s="62" t="s">
        <v>149</v>
      </c>
      <c r="C100" s="62" t="s">
        <v>149</v>
      </c>
      <c r="D100" s="127">
        <v>6866.78</v>
      </c>
      <c r="E100" s="141">
        <v>6866.78</v>
      </c>
      <c r="F100" s="141">
        <v>0</v>
      </c>
      <c r="G100" s="141">
        <v>706.4</v>
      </c>
      <c r="H100" s="127">
        <v>0</v>
      </c>
      <c r="I100" s="127">
        <v>0</v>
      </c>
      <c r="J100" s="127">
        <v>1</v>
      </c>
      <c r="K100" s="128">
        <v>6866.78</v>
      </c>
      <c r="L100" s="127"/>
      <c r="M100" s="126" t="s">
        <v>53</v>
      </c>
      <c r="N100" s="129">
        <v>7</v>
      </c>
      <c r="O100" s="129" t="s">
        <v>21</v>
      </c>
      <c r="P100" s="130">
        <v>37.01</v>
      </c>
      <c r="Q100" s="131">
        <v>31</v>
      </c>
      <c r="R100" s="130">
        <v>5.0999999999999996</v>
      </c>
      <c r="S100" s="130">
        <v>6.59</v>
      </c>
      <c r="T100" s="130">
        <v>8.98</v>
      </c>
      <c r="U100" s="130">
        <v>6.92</v>
      </c>
      <c r="V100" s="130">
        <v>3.15</v>
      </c>
      <c r="W100" s="130">
        <v>0</v>
      </c>
      <c r="X100" s="130">
        <v>0</v>
      </c>
      <c r="Y100" s="130">
        <v>0.26</v>
      </c>
      <c r="Z100" s="132">
        <v>40</v>
      </c>
      <c r="AA100" s="132">
        <v>40</v>
      </c>
      <c r="AB100" s="132">
        <v>2604.04</v>
      </c>
      <c r="AC100" s="130">
        <v>195.98199600000001</v>
      </c>
      <c r="AD100" s="132">
        <v>42.3</v>
      </c>
      <c r="AE100" s="132">
        <v>2604.04</v>
      </c>
      <c r="AF100" s="130">
        <v>7.85</v>
      </c>
      <c r="AG100" s="133">
        <v>0</v>
      </c>
      <c r="AH100" s="130">
        <v>6.73</v>
      </c>
      <c r="AI100" s="130">
        <v>10.67</v>
      </c>
      <c r="AJ100" s="130">
        <v>14</v>
      </c>
      <c r="AK100" s="131">
        <v>1277221.08</v>
      </c>
      <c r="AL100" s="130">
        <v>210123.46799999996</v>
      </c>
      <c r="AM100" s="130">
        <v>271512.48119999998</v>
      </c>
      <c r="AN100" s="130">
        <v>369982.10639999999</v>
      </c>
      <c r="AO100" s="130">
        <v>285108.70559999999</v>
      </c>
      <c r="AP100" s="130">
        <v>129782.14199999999</v>
      </c>
      <c r="AQ100" s="130">
        <v>0</v>
      </c>
      <c r="AR100" s="130">
        <v>0</v>
      </c>
      <c r="AS100" s="130">
        <v>10712.176800000001</v>
      </c>
      <c r="AU100" s="134">
        <v>33.17</v>
      </c>
      <c r="AV100" s="192">
        <v>13.89</v>
      </c>
      <c r="AW100" s="193"/>
      <c r="AX100" s="134">
        <v>5.9</v>
      </c>
      <c r="AY100" s="134">
        <v>1.53</v>
      </c>
      <c r="AZ100" s="134">
        <v>0.32</v>
      </c>
      <c r="BA100" s="134">
        <v>0.6</v>
      </c>
      <c r="BB100" s="134">
        <v>5.01</v>
      </c>
      <c r="BC100" s="134">
        <v>4.99</v>
      </c>
      <c r="BD100" s="134">
        <v>0</v>
      </c>
      <c r="BE100" s="134">
        <v>0</v>
      </c>
      <c r="BF100" s="134">
        <v>0</v>
      </c>
      <c r="BG100" s="135">
        <v>0.93</v>
      </c>
      <c r="BH100" s="134">
        <v>37.581610000000005</v>
      </c>
      <c r="BI100" s="192">
        <v>15.737370000000004</v>
      </c>
      <c r="BJ100" s="193">
        <v>0</v>
      </c>
      <c r="BK100" s="134">
        <v>6.6847000000000012</v>
      </c>
      <c r="BL100" s="134">
        <v>1.7334900000000002</v>
      </c>
      <c r="BM100" s="134">
        <v>0.36256000000000005</v>
      </c>
      <c r="BN100" s="134">
        <v>0.67980000000000007</v>
      </c>
      <c r="BO100" s="134">
        <v>5.6763300000000001</v>
      </c>
      <c r="BP100" s="134">
        <v>5.65367</v>
      </c>
      <c r="BQ100" s="134">
        <v>0</v>
      </c>
      <c r="BR100" s="134">
        <v>0</v>
      </c>
      <c r="BS100" s="134">
        <v>0</v>
      </c>
      <c r="BT100" s="135">
        <v>1.0536900000000002</v>
      </c>
      <c r="BU100" s="136">
        <v>3036188.6643579998</v>
      </c>
      <c r="BV100" s="194">
        <v>1271409.7240860004</v>
      </c>
      <c r="BW100" s="194">
        <v>0</v>
      </c>
      <c r="BX100" s="136">
        <v>540051.64665999997</v>
      </c>
      <c r="BY100" s="136">
        <v>140047.29142199998</v>
      </c>
      <c r="BZ100" s="136">
        <v>29290.936768</v>
      </c>
      <c r="CA100" s="136">
        <v>54920.506440000005</v>
      </c>
      <c r="CB100" s="136">
        <v>458586.22877399996</v>
      </c>
      <c r="CC100" s="136">
        <v>456755.54522599996</v>
      </c>
      <c r="CD100" s="136">
        <v>0</v>
      </c>
      <c r="CE100" s="136">
        <v>0</v>
      </c>
      <c r="CF100" s="136">
        <v>0</v>
      </c>
      <c r="CG100" s="136">
        <v>85126.784982000012</v>
      </c>
      <c r="CH100" s="112">
        <v>1</v>
      </c>
      <c r="CJ100" s="137">
        <v>509768.43000000005</v>
      </c>
      <c r="CK100" s="134">
        <v>2838728.25</v>
      </c>
      <c r="CL100" s="134">
        <v>2789204.3100000005</v>
      </c>
      <c r="CM100" s="134">
        <v>2487281.8063750383</v>
      </c>
      <c r="CN100" s="138">
        <v>91679.577091181156</v>
      </c>
      <c r="CO100" s="136">
        <v>0</v>
      </c>
      <c r="CP100" s="136">
        <v>0</v>
      </c>
      <c r="CQ100" s="136">
        <v>0</v>
      </c>
      <c r="CR100" s="136">
        <v>0</v>
      </c>
      <c r="CS100" s="136">
        <v>0</v>
      </c>
      <c r="CT100" s="136">
        <v>0</v>
      </c>
      <c r="CU100" s="136">
        <v>0</v>
      </c>
      <c r="CV100" s="136">
        <v>0</v>
      </c>
      <c r="CW100" s="136">
        <v>0</v>
      </c>
      <c r="CX100" s="136">
        <v>0</v>
      </c>
      <c r="CY100" s="136">
        <v>0</v>
      </c>
      <c r="CZ100" s="136">
        <v>0</v>
      </c>
      <c r="DA100" s="136">
        <v>0</v>
      </c>
      <c r="DB100" s="136">
        <v>0</v>
      </c>
      <c r="DC100" s="136">
        <v>91679.577091181156</v>
      </c>
      <c r="DD100" s="139">
        <v>871359.7331163066</v>
      </c>
      <c r="DE100" s="136">
        <v>0</v>
      </c>
      <c r="DF100" s="136">
        <v>55734.964332875243</v>
      </c>
      <c r="DG100" s="136">
        <v>0</v>
      </c>
      <c r="DH100" s="136">
        <v>69672.824782770753</v>
      </c>
      <c r="DI100" s="136">
        <v>10034.204872422128</v>
      </c>
      <c r="DJ100" s="136">
        <v>122251.23935789362</v>
      </c>
      <c r="DK100" s="136">
        <v>62085.561230907057</v>
      </c>
      <c r="DL100" s="136">
        <v>0</v>
      </c>
      <c r="DM100" s="136">
        <v>0</v>
      </c>
      <c r="DN100" s="136">
        <v>537098.47957675869</v>
      </c>
      <c r="DO100" s="136">
        <v>14482.458962679129</v>
      </c>
      <c r="DP100" s="136"/>
      <c r="DQ100" s="136">
        <v>445125.51736971427</v>
      </c>
      <c r="DR100" s="136">
        <v>269427.27742333285</v>
      </c>
      <c r="DS100" s="136">
        <v>41342.389809009073</v>
      </c>
      <c r="DT100" s="136">
        <v>6459.0958882544674</v>
      </c>
      <c r="DU100" s="136">
        <v>50048.413715644951</v>
      </c>
      <c r="DV100" s="136">
        <v>77848.340533472889</v>
      </c>
      <c r="DW100" s="136"/>
      <c r="DX100" s="136">
        <v>419489.55820175237</v>
      </c>
      <c r="DY100" s="136">
        <v>368918.54906123399</v>
      </c>
      <c r="DZ100" s="136">
        <v>0</v>
      </c>
      <c r="EA100" s="139">
        <v>0</v>
      </c>
      <c r="EB100" s="136"/>
      <c r="EC100" s="136">
        <v>0</v>
      </c>
      <c r="ED100" s="113"/>
      <c r="EE100" s="138">
        <v>142798.2780761476</v>
      </c>
      <c r="EF100" s="136">
        <v>11478.249799135152</v>
      </c>
      <c r="EG100" s="136">
        <v>124788.94914409902</v>
      </c>
      <c r="EH100" s="136">
        <v>6531.0791329134272</v>
      </c>
      <c r="EI100" s="136">
        <v>33967.425682716406</v>
      </c>
      <c r="EJ100" s="136">
        <v>113943.16777598574</v>
      </c>
      <c r="EK100" s="136">
        <v>113943.16777598574</v>
      </c>
      <c r="EL100" s="140"/>
      <c r="EM100" s="134">
        <v>0</v>
      </c>
      <c r="EN100" s="136">
        <v>566394.47000000009</v>
      </c>
      <c r="EO100" s="140">
        <f t="shared" si="14"/>
        <v>37.01</v>
      </c>
      <c r="EP100" s="140">
        <f t="shared" si="15"/>
        <v>15.498007235453723</v>
      </c>
      <c r="EQ100" s="140">
        <f t="shared" si="16"/>
        <v>0</v>
      </c>
      <c r="ER100" s="140">
        <f t="shared" si="17"/>
        <v>6.5830268314742231</v>
      </c>
      <c r="ES100" s="140">
        <f t="shared" si="18"/>
        <v>1.7071239071450104</v>
      </c>
      <c r="ET100" s="140">
        <f t="shared" si="19"/>
        <v>0.35704552306300869</v>
      </c>
      <c r="EU100" s="140">
        <f t="shared" si="20"/>
        <v>0.66946035574314133</v>
      </c>
      <c r="EV100" s="140">
        <f t="shared" si="21"/>
        <v>5.5899939704552297</v>
      </c>
      <c r="EW100" s="140">
        <f t="shared" si="22"/>
        <v>5.5676786252637909</v>
      </c>
      <c r="EX100" s="140">
        <f t="shared" si="23"/>
        <v>0</v>
      </c>
      <c r="EY100" s="140">
        <f t="shared" si="24"/>
        <v>0</v>
      </c>
      <c r="EZ100" s="140">
        <f t="shared" si="25"/>
        <v>0</v>
      </c>
      <c r="FA100" s="140">
        <f t="shared" si="26"/>
        <v>1.0376635514018693</v>
      </c>
      <c r="HD100" s="112">
        <v>2</v>
      </c>
    </row>
    <row r="101" spans="1:212" ht="12" customHeight="1" x14ac:dyDescent="0.25">
      <c r="A101" s="126">
        <v>97</v>
      </c>
      <c r="B101" s="62" t="s">
        <v>148</v>
      </c>
      <c r="C101" s="62" t="s">
        <v>148</v>
      </c>
      <c r="D101" s="127">
        <v>4577.38</v>
      </c>
      <c r="E101" s="141">
        <v>4577.38</v>
      </c>
      <c r="F101" s="141">
        <v>0</v>
      </c>
      <c r="G101" s="141">
        <v>565.79999999999995</v>
      </c>
      <c r="H101" s="127">
        <v>0</v>
      </c>
      <c r="I101" s="127">
        <v>0</v>
      </c>
      <c r="J101" s="127">
        <v>1</v>
      </c>
      <c r="K101" s="128">
        <v>4577.38</v>
      </c>
      <c r="L101" s="127"/>
      <c r="M101" s="126" t="s">
        <v>53</v>
      </c>
      <c r="N101" s="129">
        <v>7</v>
      </c>
      <c r="O101" s="129" t="s">
        <v>21</v>
      </c>
      <c r="P101" s="130">
        <v>37.01</v>
      </c>
      <c r="Q101" s="131">
        <v>31</v>
      </c>
      <c r="R101" s="130">
        <v>5.0999999999999996</v>
      </c>
      <c r="S101" s="130">
        <v>6.59</v>
      </c>
      <c r="T101" s="130">
        <v>8.98</v>
      </c>
      <c r="U101" s="130">
        <v>6.92</v>
      </c>
      <c r="V101" s="130">
        <v>3.15</v>
      </c>
      <c r="W101" s="130">
        <v>0</v>
      </c>
      <c r="X101" s="130">
        <v>0</v>
      </c>
      <c r="Y101" s="130">
        <v>0.26</v>
      </c>
      <c r="Z101" s="132">
        <v>40</v>
      </c>
      <c r="AA101" s="132">
        <v>40</v>
      </c>
      <c r="AB101" s="132">
        <v>2604.04</v>
      </c>
      <c r="AC101" s="130">
        <v>195.98199600000001</v>
      </c>
      <c r="AD101" s="132">
        <v>42.3</v>
      </c>
      <c r="AE101" s="132">
        <v>2604.04</v>
      </c>
      <c r="AF101" s="130">
        <v>7.85</v>
      </c>
      <c r="AG101" s="133">
        <v>0</v>
      </c>
      <c r="AH101" s="130">
        <v>6.73</v>
      </c>
      <c r="AI101" s="130">
        <v>10.67</v>
      </c>
      <c r="AJ101" s="130">
        <v>14</v>
      </c>
      <c r="AK101" s="131">
        <v>851392.67999999993</v>
      </c>
      <c r="AL101" s="130">
        <v>140067.82799999998</v>
      </c>
      <c r="AM101" s="130">
        <v>180989.60519999999</v>
      </c>
      <c r="AN101" s="130">
        <v>246629.23440000002</v>
      </c>
      <c r="AO101" s="130">
        <v>190052.81760000001</v>
      </c>
      <c r="AP101" s="130">
        <v>86512.481999999989</v>
      </c>
      <c r="AQ101" s="130">
        <v>0</v>
      </c>
      <c r="AR101" s="130">
        <v>0</v>
      </c>
      <c r="AS101" s="130">
        <v>7140.7127999999993</v>
      </c>
      <c r="AU101" s="134">
        <v>33.17</v>
      </c>
      <c r="AV101" s="192">
        <v>13.89</v>
      </c>
      <c r="AW101" s="193"/>
      <c r="AX101" s="134">
        <v>5.9</v>
      </c>
      <c r="AY101" s="134">
        <v>1.53</v>
      </c>
      <c r="AZ101" s="134">
        <v>0.32</v>
      </c>
      <c r="BA101" s="134">
        <v>0.6</v>
      </c>
      <c r="BB101" s="134">
        <v>5.01</v>
      </c>
      <c r="BC101" s="134">
        <v>4.99</v>
      </c>
      <c r="BD101" s="134">
        <v>0</v>
      </c>
      <c r="BE101" s="134">
        <v>0</v>
      </c>
      <c r="BF101" s="134">
        <v>0</v>
      </c>
      <c r="BG101" s="135">
        <v>0.93</v>
      </c>
      <c r="BH101" s="134">
        <v>37.581610000000005</v>
      </c>
      <c r="BI101" s="192">
        <v>15.737370000000004</v>
      </c>
      <c r="BJ101" s="193">
        <v>0</v>
      </c>
      <c r="BK101" s="134">
        <v>6.6847000000000012</v>
      </c>
      <c r="BL101" s="134">
        <v>1.7334900000000002</v>
      </c>
      <c r="BM101" s="134">
        <v>0.36256000000000005</v>
      </c>
      <c r="BN101" s="134">
        <v>0.67980000000000007</v>
      </c>
      <c r="BO101" s="134">
        <v>5.6763300000000001</v>
      </c>
      <c r="BP101" s="134">
        <v>5.65367</v>
      </c>
      <c r="BQ101" s="134">
        <v>0</v>
      </c>
      <c r="BR101" s="134">
        <v>0</v>
      </c>
      <c r="BS101" s="134">
        <v>0</v>
      </c>
      <c r="BT101" s="135">
        <v>1.0536900000000002</v>
      </c>
      <c r="BU101" s="136">
        <v>2023916.4890180002</v>
      </c>
      <c r="BV101" s="194">
        <v>847518.84330600023</v>
      </c>
      <c r="BW101" s="194">
        <v>0</v>
      </c>
      <c r="BX101" s="136">
        <v>359997.20486000006</v>
      </c>
      <c r="BY101" s="136">
        <v>93355.207362000001</v>
      </c>
      <c r="BZ101" s="136">
        <v>19525.272128000001</v>
      </c>
      <c r="CA101" s="136">
        <v>36609.885240000003</v>
      </c>
      <c r="CB101" s="136">
        <v>305692.54175400001</v>
      </c>
      <c r="CC101" s="136">
        <v>304472.21224600001</v>
      </c>
      <c r="CD101" s="136">
        <v>0</v>
      </c>
      <c r="CE101" s="136">
        <v>0</v>
      </c>
      <c r="CF101" s="136">
        <v>0</v>
      </c>
      <c r="CG101" s="136">
        <v>56745.322122000012</v>
      </c>
      <c r="CH101" s="112">
        <v>1</v>
      </c>
      <c r="CJ101" s="137">
        <v>404867.72</v>
      </c>
      <c r="CK101" s="134">
        <v>1892289.7599999998</v>
      </c>
      <c r="CL101" s="134">
        <v>1844842.7899999998</v>
      </c>
      <c r="CM101" s="134">
        <v>2579844.7762319129</v>
      </c>
      <c r="CN101" s="138">
        <v>1003119.3625049224</v>
      </c>
      <c r="CO101" s="136">
        <v>459239.34</v>
      </c>
      <c r="CP101" s="136">
        <v>0</v>
      </c>
      <c r="CQ101" s="136">
        <v>0</v>
      </c>
      <c r="CR101" s="136">
        <v>0</v>
      </c>
      <c r="CS101" s="136">
        <v>0</v>
      </c>
      <c r="CT101" s="136">
        <v>0</v>
      </c>
      <c r="CU101" s="136">
        <v>0</v>
      </c>
      <c r="CV101" s="136">
        <v>0</v>
      </c>
      <c r="CW101" s="136">
        <v>0</v>
      </c>
      <c r="CX101" s="136">
        <v>136135.30799999999</v>
      </c>
      <c r="CY101" s="136">
        <v>0</v>
      </c>
      <c r="CZ101" s="136">
        <v>243191.31599999999</v>
      </c>
      <c r="DA101" s="136">
        <v>103440</v>
      </c>
      <c r="DB101" s="136">
        <v>0</v>
      </c>
      <c r="DC101" s="136">
        <v>61113.39850492237</v>
      </c>
      <c r="DD101" s="139">
        <v>580846.42513258324</v>
      </c>
      <c r="DE101" s="136">
        <v>0</v>
      </c>
      <c r="DF101" s="136">
        <v>37152.801027267</v>
      </c>
      <c r="DG101" s="136">
        <v>0</v>
      </c>
      <c r="DH101" s="136">
        <v>46443.747244583225</v>
      </c>
      <c r="DI101" s="136">
        <v>6688.7782481640015</v>
      </c>
      <c r="DJ101" s="136">
        <v>81492.399350501277</v>
      </c>
      <c r="DK101" s="136">
        <v>41386.094540254584</v>
      </c>
      <c r="DL101" s="136">
        <v>0</v>
      </c>
      <c r="DM101" s="136">
        <v>0</v>
      </c>
      <c r="DN101" s="136">
        <v>358028.63036897406</v>
      </c>
      <c r="DO101" s="136">
        <v>9653.9743528390591</v>
      </c>
      <c r="DP101" s="136"/>
      <c r="DQ101" s="136">
        <v>296719.66201010998</v>
      </c>
      <c r="DR101" s="136">
        <v>179599.61308386398</v>
      </c>
      <c r="DS101" s="136">
        <v>27558.743437821213</v>
      </c>
      <c r="DT101" s="136">
        <v>4305.618694202848</v>
      </c>
      <c r="DU101" s="136">
        <v>33362.159261505236</v>
      </c>
      <c r="DV101" s="136">
        <v>51893.527532716667</v>
      </c>
      <c r="DW101" s="136"/>
      <c r="DX101" s="136">
        <v>279630.78967456904</v>
      </c>
      <c r="DY101" s="136">
        <v>245920.26948612178</v>
      </c>
      <c r="DZ101" s="136">
        <v>0</v>
      </c>
      <c r="EA101" s="139">
        <v>0</v>
      </c>
      <c r="EB101" s="136"/>
      <c r="EC101" s="136">
        <v>0</v>
      </c>
      <c r="ED101" s="113"/>
      <c r="EE101" s="138">
        <v>95189.008836775989</v>
      </c>
      <c r="EF101" s="136">
        <v>7651.3753266545982</v>
      </c>
      <c r="EG101" s="136">
        <v>83184.030948015818</v>
      </c>
      <c r="EH101" s="136">
        <v>4353.6025621055669</v>
      </c>
      <c r="EI101" s="136">
        <v>22642.60904988254</v>
      </c>
      <c r="EJ101" s="136">
        <v>55776.649536947683</v>
      </c>
      <c r="EK101" s="136">
        <v>55776.649536947683</v>
      </c>
      <c r="EL101" s="140"/>
      <c r="EM101" s="134">
        <v>2265.2561058505712</v>
      </c>
      <c r="EN101" s="136">
        <v>458012.71</v>
      </c>
      <c r="EO101" s="140">
        <f t="shared" si="14"/>
        <v>37.01</v>
      </c>
      <c r="EP101" s="140">
        <f t="shared" si="15"/>
        <v>15.498007235453723</v>
      </c>
      <c r="EQ101" s="140">
        <f t="shared" si="16"/>
        <v>0</v>
      </c>
      <c r="ER101" s="140">
        <f t="shared" si="17"/>
        <v>6.5830268314742231</v>
      </c>
      <c r="ES101" s="140">
        <f t="shared" si="18"/>
        <v>1.7071239071450104</v>
      </c>
      <c r="ET101" s="140">
        <f t="shared" si="19"/>
        <v>0.35704552306300869</v>
      </c>
      <c r="EU101" s="140">
        <f t="shared" si="20"/>
        <v>0.66946035574314133</v>
      </c>
      <c r="EV101" s="140">
        <f t="shared" si="21"/>
        <v>5.5899939704552297</v>
      </c>
      <c r="EW101" s="140">
        <f t="shared" si="22"/>
        <v>5.5676786252637909</v>
      </c>
      <c r="EX101" s="140">
        <f t="shared" si="23"/>
        <v>0</v>
      </c>
      <c r="EY101" s="140">
        <f t="shared" si="24"/>
        <v>0</v>
      </c>
      <c r="EZ101" s="140">
        <f t="shared" si="25"/>
        <v>0</v>
      </c>
      <c r="FA101" s="140">
        <f t="shared" si="26"/>
        <v>1.0376635514018693</v>
      </c>
      <c r="HD101" s="112">
        <v>2</v>
      </c>
    </row>
    <row r="102" spans="1:212" ht="12" customHeight="1" x14ac:dyDescent="0.25">
      <c r="A102" s="126">
        <v>98</v>
      </c>
      <c r="B102" s="62" t="s">
        <v>147</v>
      </c>
      <c r="C102" s="62" t="s">
        <v>147</v>
      </c>
      <c r="D102" s="127">
        <v>3516.8</v>
      </c>
      <c r="E102" s="141">
        <v>3516.8</v>
      </c>
      <c r="F102" s="141">
        <v>0</v>
      </c>
      <c r="G102" s="141">
        <v>353.2</v>
      </c>
      <c r="H102" s="127">
        <v>0</v>
      </c>
      <c r="I102" s="127">
        <v>0</v>
      </c>
      <c r="J102" s="127">
        <v>1</v>
      </c>
      <c r="K102" s="128">
        <v>3516.8</v>
      </c>
      <c r="L102" s="127"/>
      <c r="M102" s="126" t="s">
        <v>53</v>
      </c>
      <c r="N102" s="129">
        <v>7</v>
      </c>
      <c r="O102" s="129" t="s">
        <v>21</v>
      </c>
      <c r="P102" s="130">
        <v>37.01</v>
      </c>
      <c r="Q102" s="131">
        <v>31</v>
      </c>
      <c r="R102" s="130">
        <v>5.0999999999999996</v>
      </c>
      <c r="S102" s="130">
        <v>6.59</v>
      </c>
      <c r="T102" s="130">
        <v>8.98</v>
      </c>
      <c r="U102" s="130">
        <v>6.92</v>
      </c>
      <c r="V102" s="130">
        <v>3.15</v>
      </c>
      <c r="W102" s="130">
        <v>0</v>
      </c>
      <c r="X102" s="130">
        <v>0</v>
      </c>
      <c r="Y102" s="130">
        <v>0.26</v>
      </c>
      <c r="Z102" s="132">
        <v>40</v>
      </c>
      <c r="AA102" s="132">
        <v>40</v>
      </c>
      <c r="AB102" s="132">
        <v>2604.04</v>
      </c>
      <c r="AC102" s="130">
        <v>195.98199600000001</v>
      </c>
      <c r="AD102" s="132">
        <v>42.3</v>
      </c>
      <c r="AE102" s="132">
        <v>2604.04</v>
      </c>
      <c r="AF102" s="130">
        <v>7.85</v>
      </c>
      <c r="AG102" s="133">
        <v>0</v>
      </c>
      <c r="AH102" s="130">
        <v>6.73</v>
      </c>
      <c r="AI102" s="130">
        <v>10.67</v>
      </c>
      <c r="AJ102" s="130">
        <v>14</v>
      </c>
      <c r="AK102" s="131">
        <v>654124.80000000005</v>
      </c>
      <c r="AL102" s="130">
        <v>107614.08</v>
      </c>
      <c r="AM102" s="130">
        <v>139054.272</v>
      </c>
      <c r="AN102" s="130">
        <v>189485.18400000001</v>
      </c>
      <c r="AO102" s="130">
        <v>146017.53600000002</v>
      </c>
      <c r="AP102" s="130">
        <v>66467.520000000004</v>
      </c>
      <c r="AQ102" s="130">
        <v>0</v>
      </c>
      <c r="AR102" s="130">
        <v>0</v>
      </c>
      <c r="AS102" s="130">
        <v>5486.2080000000005</v>
      </c>
      <c r="AU102" s="134">
        <v>33.17</v>
      </c>
      <c r="AV102" s="192">
        <v>13.89</v>
      </c>
      <c r="AW102" s="193"/>
      <c r="AX102" s="134">
        <v>5.9</v>
      </c>
      <c r="AY102" s="134">
        <v>1.53</v>
      </c>
      <c r="AZ102" s="134">
        <v>0.32</v>
      </c>
      <c r="BA102" s="134">
        <v>0.6</v>
      </c>
      <c r="BB102" s="134">
        <v>5.01</v>
      </c>
      <c r="BC102" s="134">
        <v>4.99</v>
      </c>
      <c r="BD102" s="134">
        <v>0</v>
      </c>
      <c r="BE102" s="134">
        <v>0</v>
      </c>
      <c r="BF102" s="134">
        <v>0</v>
      </c>
      <c r="BG102" s="135">
        <v>0.93</v>
      </c>
      <c r="BH102" s="134">
        <v>37.581610000000005</v>
      </c>
      <c r="BI102" s="192">
        <v>15.737370000000004</v>
      </c>
      <c r="BJ102" s="193">
        <v>0</v>
      </c>
      <c r="BK102" s="134">
        <v>6.6847000000000012</v>
      </c>
      <c r="BL102" s="134">
        <v>1.7334900000000002</v>
      </c>
      <c r="BM102" s="134">
        <v>0.36256000000000005</v>
      </c>
      <c r="BN102" s="134">
        <v>0.67980000000000007</v>
      </c>
      <c r="BO102" s="134">
        <v>5.6763300000000001</v>
      </c>
      <c r="BP102" s="134">
        <v>5.65367</v>
      </c>
      <c r="BQ102" s="134">
        <v>0</v>
      </c>
      <c r="BR102" s="134">
        <v>0</v>
      </c>
      <c r="BS102" s="134">
        <v>0</v>
      </c>
      <c r="BT102" s="135">
        <v>1.0536900000000002</v>
      </c>
      <c r="BU102" s="136">
        <v>1554974.5724800001</v>
      </c>
      <c r="BV102" s="194">
        <v>651148.53216000018</v>
      </c>
      <c r="BW102" s="194">
        <v>0</v>
      </c>
      <c r="BX102" s="136">
        <v>276585.76960000006</v>
      </c>
      <c r="BY102" s="136">
        <v>71724.784320000006</v>
      </c>
      <c r="BZ102" s="136">
        <v>15001.26208</v>
      </c>
      <c r="CA102" s="136">
        <v>28127.366400000006</v>
      </c>
      <c r="CB102" s="136">
        <v>234863.50943999999</v>
      </c>
      <c r="CC102" s="136">
        <v>233925.93056000001</v>
      </c>
      <c r="CD102" s="136">
        <v>0</v>
      </c>
      <c r="CE102" s="136">
        <v>0</v>
      </c>
      <c r="CF102" s="136">
        <v>0</v>
      </c>
      <c r="CG102" s="136">
        <v>43597.417920000007</v>
      </c>
      <c r="CH102" s="112">
        <v>1</v>
      </c>
      <c r="CJ102" s="137">
        <v>237839.07</v>
      </c>
      <c r="CK102" s="134">
        <v>1452517.6700000002</v>
      </c>
      <c r="CL102" s="134">
        <v>1453211.8299999998</v>
      </c>
      <c r="CM102" s="134">
        <v>1305679.5567737154</v>
      </c>
      <c r="CN102" s="138">
        <v>64036.89799919408</v>
      </c>
      <c r="CO102" s="136">
        <v>0</v>
      </c>
      <c r="CP102" s="136">
        <v>0</v>
      </c>
      <c r="CQ102" s="136">
        <v>0</v>
      </c>
      <c r="CR102" s="136">
        <v>0</v>
      </c>
      <c r="CS102" s="136">
        <v>0</v>
      </c>
      <c r="CT102" s="136">
        <v>0</v>
      </c>
      <c r="CU102" s="136">
        <v>0</v>
      </c>
      <c r="CV102" s="136">
        <v>17083.487999999998</v>
      </c>
      <c r="CW102" s="136">
        <v>0</v>
      </c>
      <c r="CX102" s="136">
        <v>0</v>
      </c>
      <c r="CY102" s="136">
        <v>0</v>
      </c>
      <c r="CZ102" s="136">
        <v>0</v>
      </c>
      <c r="DA102" s="136">
        <v>0</v>
      </c>
      <c r="DB102" s="136">
        <v>0</v>
      </c>
      <c r="DC102" s="136">
        <v>46953.409999194082</v>
      </c>
      <c r="DD102" s="139">
        <v>446264.17468208203</v>
      </c>
      <c r="DE102" s="136">
        <v>0</v>
      </c>
      <c r="DF102" s="136">
        <v>28544.488474343965</v>
      </c>
      <c r="DG102" s="136">
        <v>0</v>
      </c>
      <c r="DH102" s="136">
        <v>35682.720313749407</v>
      </c>
      <c r="DI102" s="136">
        <v>5138.9867878880841</v>
      </c>
      <c r="DJ102" s="136">
        <v>62610.591656328041</v>
      </c>
      <c r="DK102" s="136">
        <v>31796.926905602617</v>
      </c>
      <c r="DL102" s="136">
        <v>0</v>
      </c>
      <c r="DM102" s="136">
        <v>0</v>
      </c>
      <c r="DN102" s="136">
        <v>275073.3142718341</v>
      </c>
      <c r="DO102" s="136">
        <v>7417.1462723357909</v>
      </c>
      <c r="DP102" s="136"/>
      <c r="DQ102" s="136">
        <v>227969.64799888898</v>
      </c>
      <c r="DR102" s="136">
        <v>137986.34137723607</v>
      </c>
      <c r="DS102" s="136">
        <v>21173.376237526627</v>
      </c>
      <c r="DT102" s="136">
        <v>3308.0058513325471</v>
      </c>
      <c r="DU102" s="136">
        <v>25632.139278552706</v>
      </c>
      <c r="DV102" s="136">
        <v>39869.785254241062</v>
      </c>
      <c r="DW102" s="136"/>
      <c r="DX102" s="136">
        <v>214840.2713184233</v>
      </c>
      <c r="DY102" s="136">
        <v>188940.48641991554</v>
      </c>
      <c r="DZ102" s="136">
        <v>0</v>
      </c>
      <c r="EA102" s="139">
        <v>0</v>
      </c>
      <c r="EB102" s="136"/>
      <c r="EC102" s="136">
        <v>0</v>
      </c>
      <c r="ED102" s="113"/>
      <c r="EE102" s="138">
        <v>73133.693570814256</v>
      </c>
      <c r="EF102" s="136">
        <v>5878.5499016421818</v>
      </c>
      <c r="EG102" s="136">
        <v>63910.271823178758</v>
      </c>
      <c r="EH102" s="136">
        <v>3344.8718459933098</v>
      </c>
      <c r="EI102" s="136">
        <v>17396.311319275854</v>
      </c>
      <c r="EJ102" s="136">
        <v>73098.073465121444</v>
      </c>
      <c r="EK102" s="136">
        <v>73098.073465121444</v>
      </c>
      <c r="EL102" s="140"/>
      <c r="EM102" s="134">
        <v>1740.3957445209462</v>
      </c>
      <c r="EN102" s="136">
        <v>249026.79</v>
      </c>
      <c r="EO102" s="140">
        <f t="shared" si="14"/>
        <v>37.01</v>
      </c>
      <c r="EP102" s="140">
        <f t="shared" si="15"/>
        <v>15.498007235453723</v>
      </c>
      <c r="EQ102" s="140">
        <f t="shared" si="16"/>
        <v>0</v>
      </c>
      <c r="ER102" s="140">
        <f t="shared" si="17"/>
        <v>6.5830268314742231</v>
      </c>
      <c r="ES102" s="140">
        <f t="shared" si="18"/>
        <v>1.7071239071450104</v>
      </c>
      <c r="ET102" s="140">
        <f t="shared" si="19"/>
        <v>0.35704552306300869</v>
      </c>
      <c r="EU102" s="140">
        <f t="shared" si="20"/>
        <v>0.66946035574314133</v>
      </c>
      <c r="EV102" s="140">
        <f t="shared" si="21"/>
        <v>5.5899939704552297</v>
      </c>
      <c r="EW102" s="140">
        <f t="shared" si="22"/>
        <v>5.5676786252637909</v>
      </c>
      <c r="EX102" s="140">
        <f t="shared" si="23"/>
        <v>0</v>
      </c>
      <c r="EY102" s="140">
        <f t="shared" si="24"/>
        <v>0</v>
      </c>
      <c r="EZ102" s="140">
        <f t="shared" si="25"/>
        <v>0</v>
      </c>
      <c r="FA102" s="140">
        <f t="shared" si="26"/>
        <v>1.0376635514018693</v>
      </c>
      <c r="HD102" s="112">
        <v>2</v>
      </c>
    </row>
    <row r="103" spans="1:212" ht="12" customHeight="1" x14ac:dyDescent="0.25">
      <c r="A103" s="126">
        <v>99</v>
      </c>
      <c r="B103" s="62" t="s">
        <v>146</v>
      </c>
      <c r="C103" s="62" t="s">
        <v>146</v>
      </c>
      <c r="D103" s="127">
        <v>2721.6000000000008</v>
      </c>
      <c r="E103" s="141">
        <v>2721.6000000000008</v>
      </c>
      <c r="F103" s="141">
        <v>0</v>
      </c>
      <c r="G103" s="141">
        <v>355</v>
      </c>
      <c r="H103" s="127">
        <v>0</v>
      </c>
      <c r="I103" s="127">
        <v>0</v>
      </c>
      <c r="J103" s="127">
        <v>1</v>
      </c>
      <c r="K103" s="128">
        <v>2721.6000000000008</v>
      </c>
      <c r="L103" s="127"/>
      <c r="M103" s="126" t="s">
        <v>53</v>
      </c>
      <c r="N103" s="129">
        <v>7</v>
      </c>
      <c r="O103" s="129" t="s">
        <v>21</v>
      </c>
      <c r="P103" s="130">
        <v>37.01</v>
      </c>
      <c r="Q103" s="131">
        <v>31</v>
      </c>
      <c r="R103" s="130">
        <v>5.0999999999999996</v>
      </c>
      <c r="S103" s="130">
        <v>6.59</v>
      </c>
      <c r="T103" s="130">
        <v>8.98</v>
      </c>
      <c r="U103" s="130">
        <v>6.92</v>
      </c>
      <c r="V103" s="130">
        <v>3.15</v>
      </c>
      <c r="W103" s="130">
        <v>0</v>
      </c>
      <c r="X103" s="130">
        <v>0</v>
      </c>
      <c r="Y103" s="130">
        <v>0.26</v>
      </c>
      <c r="Z103" s="132">
        <v>40</v>
      </c>
      <c r="AA103" s="132">
        <v>40</v>
      </c>
      <c r="AB103" s="132">
        <v>2604.04</v>
      </c>
      <c r="AC103" s="130">
        <v>195.98199600000001</v>
      </c>
      <c r="AD103" s="132">
        <v>42.3</v>
      </c>
      <c r="AE103" s="132">
        <v>2604.04</v>
      </c>
      <c r="AF103" s="130">
        <v>7.85</v>
      </c>
      <c r="AG103" s="133">
        <v>0</v>
      </c>
      <c r="AH103" s="130">
        <v>6.73</v>
      </c>
      <c r="AI103" s="130">
        <v>10.67</v>
      </c>
      <c r="AJ103" s="130">
        <v>14</v>
      </c>
      <c r="AK103" s="131">
        <v>506217.60000000009</v>
      </c>
      <c r="AL103" s="130">
        <v>83280.960000000021</v>
      </c>
      <c r="AM103" s="130">
        <v>107612.06400000003</v>
      </c>
      <c r="AN103" s="130">
        <v>146639.80800000005</v>
      </c>
      <c r="AO103" s="130">
        <v>113000.83200000002</v>
      </c>
      <c r="AP103" s="130">
        <v>51438.24000000002</v>
      </c>
      <c r="AQ103" s="130">
        <v>0</v>
      </c>
      <c r="AR103" s="130">
        <v>0</v>
      </c>
      <c r="AS103" s="130">
        <v>4245.6960000000017</v>
      </c>
      <c r="AU103" s="134">
        <v>33.17</v>
      </c>
      <c r="AV103" s="192">
        <v>13.89</v>
      </c>
      <c r="AW103" s="193"/>
      <c r="AX103" s="134">
        <v>5.9</v>
      </c>
      <c r="AY103" s="134">
        <v>1.53</v>
      </c>
      <c r="AZ103" s="134">
        <v>0.32</v>
      </c>
      <c r="BA103" s="134">
        <v>0.6</v>
      </c>
      <c r="BB103" s="134">
        <v>5.01</v>
      </c>
      <c r="BC103" s="134">
        <v>4.99</v>
      </c>
      <c r="BD103" s="134">
        <v>0</v>
      </c>
      <c r="BE103" s="134">
        <v>0</v>
      </c>
      <c r="BF103" s="134">
        <v>0</v>
      </c>
      <c r="BG103" s="135">
        <v>0.93</v>
      </c>
      <c r="BH103" s="134">
        <v>37.581610000000005</v>
      </c>
      <c r="BI103" s="192">
        <v>15.737370000000004</v>
      </c>
      <c r="BJ103" s="193">
        <v>0</v>
      </c>
      <c r="BK103" s="134">
        <v>6.6847000000000012</v>
      </c>
      <c r="BL103" s="134">
        <v>1.7334900000000002</v>
      </c>
      <c r="BM103" s="134">
        <v>0.36256000000000005</v>
      </c>
      <c r="BN103" s="134">
        <v>0.67980000000000007</v>
      </c>
      <c r="BO103" s="134">
        <v>5.6763300000000001</v>
      </c>
      <c r="BP103" s="134">
        <v>5.65367</v>
      </c>
      <c r="BQ103" s="134">
        <v>0</v>
      </c>
      <c r="BR103" s="134">
        <v>0</v>
      </c>
      <c r="BS103" s="134">
        <v>0</v>
      </c>
      <c r="BT103" s="135">
        <v>1.0536900000000002</v>
      </c>
      <c r="BU103" s="136">
        <v>1203372.0417600004</v>
      </c>
      <c r="BV103" s="194">
        <v>503914.30992000026</v>
      </c>
      <c r="BW103" s="194">
        <v>0</v>
      </c>
      <c r="BX103" s="136">
        <v>214045.67520000009</v>
      </c>
      <c r="BY103" s="136">
        <v>55506.759840000013</v>
      </c>
      <c r="BZ103" s="136">
        <v>11609.256960000004</v>
      </c>
      <c r="CA103" s="136">
        <v>21767.356800000009</v>
      </c>
      <c r="CB103" s="136">
        <v>181757.42928000004</v>
      </c>
      <c r="CC103" s="136">
        <v>181031.85072000005</v>
      </c>
      <c r="CD103" s="136">
        <v>0</v>
      </c>
      <c r="CE103" s="136">
        <v>0</v>
      </c>
      <c r="CF103" s="136">
        <v>0</v>
      </c>
      <c r="CG103" s="136">
        <v>33739.403040000019</v>
      </c>
      <c r="CH103" s="112">
        <v>1</v>
      </c>
      <c r="CJ103" s="137">
        <v>136435.12</v>
      </c>
      <c r="CK103" s="134">
        <v>1124538.6400000001</v>
      </c>
      <c r="CL103" s="134">
        <v>1143367.53</v>
      </c>
      <c r="CM103" s="134">
        <v>995691.61034399038</v>
      </c>
      <c r="CN103" s="138">
        <v>56762.980145873138</v>
      </c>
      <c r="CO103" s="136">
        <v>0</v>
      </c>
      <c r="CP103" s="136">
        <v>0</v>
      </c>
      <c r="CQ103" s="136">
        <v>0</v>
      </c>
      <c r="CR103" s="136">
        <v>0</v>
      </c>
      <c r="CS103" s="136">
        <v>0</v>
      </c>
      <c r="CT103" s="136">
        <v>0</v>
      </c>
      <c r="CU103" s="136">
        <v>0</v>
      </c>
      <c r="CV103" s="136">
        <v>0</v>
      </c>
      <c r="CW103" s="136">
        <v>0</v>
      </c>
      <c r="CX103" s="136">
        <v>20426.423999999999</v>
      </c>
      <c r="CY103" s="136">
        <v>0</v>
      </c>
      <c r="CZ103" s="136">
        <v>0</v>
      </c>
      <c r="DA103" s="136">
        <v>0</v>
      </c>
      <c r="DB103" s="136">
        <v>0</v>
      </c>
      <c r="DC103" s="136">
        <v>36336.556145873139</v>
      </c>
      <c r="DD103" s="139">
        <v>345357.30715842667</v>
      </c>
      <c r="DE103" s="136">
        <v>0</v>
      </c>
      <c r="DF103" s="136">
        <v>22090.161462629254</v>
      </c>
      <c r="DG103" s="136">
        <v>0</v>
      </c>
      <c r="DH103" s="136">
        <v>27614.334510322005</v>
      </c>
      <c r="DI103" s="136">
        <v>3976.9865906267669</v>
      </c>
      <c r="DJ103" s="136">
        <v>48453.419657604201</v>
      </c>
      <c r="DK103" s="136">
        <v>24607.175917393117</v>
      </c>
      <c r="DL103" s="136">
        <v>0</v>
      </c>
      <c r="DM103" s="136">
        <v>0</v>
      </c>
      <c r="DN103" s="136">
        <v>212875.2081785214</v>
      </c>
      <c r="DO103" s="136">
        <v>5740.0208413299288</v>
      </c>
      <c r="DP103" s="136"/>
      <c r="DQ103" s="136">
        <v>176422.37090359884</v>
      </c>
      <c r="DR103" s="136">
        <v>106785.60813588653</v>
      </c>
      <c r="DS103" s="136">
        <v>16385.765687003095</v>
      </c>
      <c r="DT103" s="136">
        <v>2560.0172671140422</v>
      </c>
      <c r="DU103" s="136">
        <v>19836.337084994619</v>
      </c>
      <c r="DV103" s="136">
        <v>30854.642728600575</v>
      </c>
      <c r="DW103" s="136"/>
      <c r="DX103" s="136">
        <v>166261.73863177348</v>
      </c>
      <c r="DY103" s="136">
        <v>146218.27452241877</v>
      </c>
      <c r="DZ103" s="136">
        <v>0</v>
      </c>
      <c r="EA103" s="139">
        <v>0</v>
      </c>
      <c r="EB103" s="136"/>
      <c r="EC103" s="136">
        <v>0</v>
      </c>
      <c r="ED103" s="113"/>
      <c r="EE103" s="138">
        <v>56597.094069133345</v>
      </c>
      <c r="EF103" s="136">
        <v>4549.3236499969762</v>
      </c>
      <c r="EG103" s="136">
        <v>49459.22309882944</v>
      </c>
      <c r="EH103" s="136">
        <v>2588.5473203069255</v>
      </c>
      <c r="EI103" s="136">
        <v>13462.750479566987</v>
      </c>
      <c r="EJ103" s="136">
        <v>34609.09443319909</v>
      </c>
      <c r="EK103" s="136">
        <v>34609.09443319909</v>
      </c>
      <c r="EL103" s="140"/>
      <c r="EM103" s="134">
        <v>1346.8667704413695</v>
      </c>
      <c r="EN103" s="136">
        <v>122152.45</v>
      </c>
      <c r="EO103" s="140">
        <f t="shared" si="14"/>
        <v>37.01</v>
      </c>
      <c r="EP103" s="140">
        <f t="shared" si="15"/>
        <v>15.498007235453723</v>
      </c>
      <c r="EQ103" s="140">
        <f t="shared" si="16"/>
        <v>0</v>
      </c>
      <c r="ER103" s="140">
        <f t="shared" si="17"/>
        <v>6.5830268314742231</v>
      </c>
      <c r="ES103" s="140">
        <f t="shared" si="18"/>
        <v>1.7071239071450104</v>
      </c>
      <c r="ET103" s="140">
        <f t="shared" si="19"/>
        <v>0.35704552306300869</v>
      </c>
      <c r="EU103" s="140">
        <f t="shared" si="20"/>
        <v>0.66946035574314133</v>
      </c>
      <c r="EV103" s="140">
        <f t="shared" si="21"/>
        <v>5.5899939704552297</v>
      </c>
      <c r="EW103" s="140">
        <f t="shared" si="22"/>
        <v>5.5676786252637909</v>
      </c>
      <c r="EX103" s="140">
        <f t="shared" si="23"/>
        <v>0</v>
      </c>
      <c r="EY103" s="140">
        <f t="shared" si="24"/>
        <v>0</v>
      </c>
      <c r="EZ103" s="140">
        <f t="shared" si="25"/>
        <v>0</v>
      </c>
      <c r="FA103" s="140">
        <f t="shared" si="26"/>
        <v>1.0376635514018693</v>
      </c>
      <c r="HD103" s="112">
        <v>2</v>
      </c>
    </row>
    <row r="104" spans="1:212" ht="12" customHeight="1" x14ac:dyDescent="0.25">
      <c r="A104" s="126">
        <v>100</v>
      </c>
      <c r="B104" s="62" t="s">
        <v>145</v>
      </c>
      <c r="C104" s="62" t="s">
        <v>145</v>
      </c>
      <c r="D104" s="127">
        <v>3502</v>
      </c>
      <c r="E104" s="141">
        <v>3502</v>
      </c>
      <c r="F104" s="141">
        <v>0</v>
      </c>
      <c r="G104" s="141">
        <v>353.2</v>
      </c>
      <c r="H104" s="127">
        <v>0</v>
      </c>
      <c r="I104" s="127">
        <v>0</v>
      </c>
      <c r="J104" s="127">
        <v>1</v>
      </c>
      <c r="K104" s="128">
        <v>3502</v>
      </c>
      <c r="L104" s="127"/>
      <c r="M104" s="126" t="s">
        <v>53</v>
      </c>
      <c r="N104" s="129">
        <v>7</v>
      </c>
      <c r="O104" s="129" t="s">
        <v>21</v>
      </c>
      <c r="P104" s="130">
        <v>37.01</v>
      </c>
      <c r="Q104" s="131">
        <v>31</v>
      </c>
      <c r="R104" s="130">
        <v>5.0999999999999996</v>
      </c>
      <c r="S104" s="130">
        <v>6.59</v>
      </c>
      <c r="T104" s="130">
        <v>8.98</v>
      </c>
      <c r="U104" s="130">
        <v>6.92</v>
      </c>
      <c r="V104" s="130">
        <v>3.15</v>
      </c>
      <c r="W104" s="130">
        <v>0</v>
      </c>
      <c r="X104" s="130">
        <v>0</v>
      </c>
      <c r="Y104" s="130">
        <v>0.26</v>
      </c>
      <c r="Z104" s="132">
        <v>40</v>
      </c>
      <c r="AA104" s="132">
        <v>40</v>
      </c>
      <c r="AB104" s="132">
        <v>2604.04</v>
      </c>
      <c r="AC104" s="130">
        <v>195.98199600000001</v>
      </c>
      <c r="AD104" s="132">
        <v>42.3</v>
      </c>
      <c r="AE104" s="132">
        <v>2604.04</v>
      </c>
      <c r="AF104" s="130">
        <v>7.85</v>
      </c>
      <c r="AG104" s="133">
        <v>0</v>
      </c>
      <c r="AH104" s="130">
        <v>6.73</v>
      </c>
      <c r="AI104" s="130">
        <v>10.67</v>
      </c>
      <c r="AJ104" s="130">
        <v>14</v>
      </c>
      <c r="AK104" s="131">
        <v>651372</v>
      </c>
      <c r="AL104" s="130">
        <v>107161.19999999998</v>
      </c>
      <c r="AM104" s="130">
        <v>138469.08000000002</v>
      </c>
      <c r="AN104" s="130">
        <v>188687.76</v>
      </c>
      <c r="AO104" s="130">
        <v>145403.04</v>
      </c>
      <c r="AP104" s="130">
        <v>66187.799999999988</v>
      </c>
      <c r="AQ104" s="130">
        <v>0</v>
      </c>
      <c r="AR104" s="130">
        <v>0</v>
      </c>
      <c r="AS104" s="130">
        <v>5463.12</v>
      </c>
      <c r="AU104" s="134">
        <v>33.17</v>
      </c>
      <c r="AV104" s="192">
        <v>13.89</v>
      </c>
      <c r="AW104" s="193"/>
      <c r="AX104" s="134">
        <v>5.9</v>
      </c>
      <c r="AY104" s="134">
        <v>1.53</v>
      </c>
      <c r="AZ104" s="134">
        <v>0.32</v>
      </c>
      <c r="BA104" s="134">
        <v>0.6</v>
      </c>
      <c r="BB104" s="134">
        <v>5.01</v>
      </c>
      <c r="BC104" s="134">
        <v>4.99</v>
      </c>
      <c r="BD104" s="134">
        <v>0</v>
      </c>
      <c r="BE104" s="134">
        <v>0</v>
      </c>
      <c r="BF104" s="134">
        <v>0</v>
      </c>
      <c r="BG104" s="135">
        <v>0.93</v>
      </c>
      <c r="BH104" s="134">
        <v>37.581610000000005</v>
      </c>
      <c r="BI104" s="192">
        <v>15.737370000000004</v>
      </c>
      <c r="BJ104" s="193">
        <v>0</v>
      </c>
      <c r="BK104" s="134">
        <v>6.6847000000000012</v>
      </c>
      <c r="BL104" s="134">
        <v>1.7334900000000002</v>
      </c>
      <c r="BM104" s="134">
        <v>0.36256000000000005</v>
      </c>
      <c r="BN104" s="134">
        <v>0.67980000000000007</v>
      </c>
      <c r="BO104" s="134">
        <v>5.6763300000000001</v>
      </c>
      <c r="BP104" s="134">
        <v>5.65367</v>
      </c>
      <c r="BQ104" s="134">
        <v>0</v>
      </c>
      <c r="BR104" s="134">
        <v>0</v>
      </c>
      <c r="BS104" s="134">
        <v>0</v>
      </c>
      <c r="BT104" s="135">
        <v>1.0536900000000002</v>
      </c>
      <c r="BU104" s="136">
        <v>1548430.6622000001</v>
      </c>
      <c r="BV104" s="194">
        <v>648408.25740000012</v>
      </c>
      <c r="BW104" s="194">
        <v>0</v>
      </c>
      <c r="BX104" s="136">
        <v>275421.79399999999</v>
      </c>
      <c r="BY104" s="136">
        <v>71422.939799999993</v>
      </c>
      <c r="BZ104" s="136">
        <v>14938.1312</v>
      </c>
      <c r="CA104" s="136">
        <v>28008.996000000003</v>
      </c>
      <c r="CB104" s="136">
        <v>233875.11659999998</v>
      </c>
      <c r="CC104" s="136">
        <v>232941.4834</v>
      </c>
      <c r="CD104" s="136">
        <v>0</v>
      </c>
      <c r="CE104" s="136">
        <v>0</v>
      </c>
      <c r="CF104" s="136">
        <v>0</v>
      </c>
      <c r="CG104" s="136">
        <v>43413.943800000008</v>
      </c>
      <c r="CH104" s="112">
        <v>1</v>
      </c>
      <c r="CJ104" s="137">
        <v>165376.56</v>
      </c>
      <c r="CK104" s="134">
        <v>1447727.01</v>
      </c>
      <c r="CL104" s="134">
        <v>1415050.84</v>
      </c>
      <c r="CM104" s="134">
        <v>1284795.1999820154</v>
      </c>
      <c r="CN104" s="138">
        <v>46755.812618624223</v>
      </c>
      <c r="CO104" s="136">
        <v>0</v>
      </c>
      <c r="CP104" s="136">
        <v>0</v>
      </c>
      <c r="CQ104" s="136">
        <v>0</v>
      </c>
      <c r="CR104" s="136">
        <v>0</v>
      </c>
      <c r="CS104" s="136">
        <v>0</v>
      </c>
      <c r="CT104" s="136">
        <v>0</v>
      </c>
      <c r="CU104" s="136">
        <v>0</v>
      </c>
      <c r="CV104" s="136">
        <v>0</v>
      </c>
      <c r="CW104" s="136">
        <v>0</v>
      </c>
      <c r="CX104" s="136">
        <v>0</v>
      </c>
      <c r="CY104" s="136">
        <v>0</v>
      </c>
      <c r="CZ104" s="136">
        <v>0</v>
      </c>
      <c r="DA104" s="136">
        <v>0</v>
      </c>
      <c r="DB104" s="136">
        <v>0</v>
      </c>
      <c r="DC104" s="136">
        <v>46755.812618624223</v>
      </c>
      <c r="DD104" s="139">
        <v>444386.12936096772</v>
      </c>
      <c r="DE104" s="136">
        <v>0</v>
      </c>
      <c r="DF104" s="136">
        <v>28424.362669799979</v>
      </c>
      <c r="DG104" s="136">
        <v>0</v>
      </c>
      <c r="DH104" s="136">
        <v>35532.554179580991</v>
      </c>
      <c r="DI104" s="136">
        <v>5117.3600236533412</v>
      </c>
      <c r="DJ104" s="136">
        <v>62347.103042669696</v>
      </c>
      <c r="DK104" s="136">
        <v>31663.113632683224</v>
      </c>
      <c r="DL104" s="136">
        <v>0</v>
      </c>
      <c r="DM104" s="136">
        <v>0</v>
      </c>
      <c r="DN104" s="136">
        <v>273915.7036453489</v>
      </c>
      <c r="DO104" s="136">
        <v>7385.9321672315573</v>
      </c>
      <c r="DP104" s="136"/>
      <c r="DQ104" s="136">
        <v>227010.26708715575</v>
      </c>
      <c r="DR104" s="136">
        <v>137405.64362576226</v>
      </c>
      <c r="DS104" s="136">
        <v>21084.270809775437</v>
      </c>
      <c r="DT104" s="136">
        <v>3294.084534624255</v>
      </c>
      <c r="DU104" s="136">
        <v>25524.269720624314</v>
      </c>
      <c r="DV104" s="136">
        <v>39701.998396369483</v>
      </c>
      <c r="DW104" s="136"/>
      <c r="DX104" s="136">
        <v>213936.14369799773</v>
      </c>
      <c r="DY104" s="136">
        <v>188145.35470954966</v>
      </c>
      <c r="DZ104" s="136">
        <v>0</v>
      </c>
      <c r="EA104" s="139">
        <v>0</v>
      </c>
      <c r="EB104" s="136"/>
      <c r="EC104" s="136">
        <v>0</v>
      </c>
      <c r="ED104" s="113"/>
      <c r="EE104" s="138">
        <v>72825.919837634079</v>
      </c>
      <c r="EF104" s="136">
        <v>5853.8107812644794</v>
      </c>
      <c r="EG104" s="136">
        <v>63641.313672876488</v>
      </c>
      <c r="EH104" s="136">
        <v>3330.7953834931109</v>
      </c>
      <c r="EI104" s="136">
        <v>17323.101182923125</v>
      </c>
      <c r="EJ104" s="136">
        <v>74412.471487163129</v>
      </c>
      <c r="EK104" s="136">
        <v>74412.471487163129</v>
      </c>
      <c r="EL104" s="140"/>
      <c r="EM104" s="134">
        <v>0</v>
      </c>
      <c r="EN104" s="136">
        <v>220830.03</v>
      </c>
      <c r="EO104" s="140">
        <f t="shared" si="14"/>
        <v>37.01</v>
      </c>
      <c r="EP104" s="140">
        <f t="shared" si="15"/>
        <v>15.498007235453723</v>
      </c>
      <c r="EQ104" s="140">
        <f t="shared" si="16"/>
        <v>0</v>
      </c>
      <c r="ER104" s="140">
        <f t="shared" si="17"/>
        <v>6.5830268314742231</v>
      </c>
      <c r="ES104" s="140">
        <f t="shared" si="18"/>
        <v>1.7071239071450104</v>
      </c>
      <c r="ET104" s="140">
        <f t="shared" si="19"/>
        <v>0.35704552306300869</v>
      </c>
      <c r="EU104" s="140">
        <f t="shared" si="20"/>
        <v>0.66946035574314133</v>
      </c>
      <c r="EV104" s="140">
        <f t="shared" si="21"/>
        <v>5.5899939704552297</v>
      </c>
      <c r="EW104" s="140">
        <f t="shared" si="22"/>
        <v>5.5676786252637909</v>
      </c>
      <c r="EX104" s="140">
        <f t="shared" si="23"/>
        <v>0</v>
      </c>
      <c r="EY104" s="140">
        <f t="shared" si="24"/>
        <v>0</v>
      </c>
      <c r="EZ104" s="140">
        <f t="shared" si="25"/>
        <v>0</v>
      </c>
      <c r="FA104" s="140">
        <f t="shared" si="26"/>
        <v>1.0376635514018693</v>
      </c>
      <c r="HD104" s="112">
        <v>2</v>
      </c>
    </row>
    <row r="105" spans="1:212" ht="12" customHeight="1" x14ac:dyDescent="0.25">
      <c r="A105" s="126">
        <v>101</v>
      </c>
      <c r="B105" s="62" t="s">
        <v>144</v>
      </c>
      <c r="C105" s="62" t="s">
        <v>144</v>
      </c>
      <c r="D105" s="127">
        <v>3432.6</v>
      </c>
      <c r="E105" s="141">
        <v>3432.6</v>
      </c>
      <c r="F105" s="141">
        <v>0</v>
      </c>
      <c r="G105" s="141">
        <v>335.3</v>
      </c>
      <c r="H105" s="127">
        <v>0</v>
      </c>
      <c r="I105" s="127">
        <v>0</v>
      </c>
      <c r="J105" s="127">
        <v>1</v>
      </c>
      <c r="K105" s="128">
        <v>3432.6</v>
      </c>
      <c r="L105" s="127"/>
      <c r="M105" s="126" t="s">
        <v>44</v>
      </c>
      <c r="N105" s="129">
        <v>7</v>
      </c>
      <c r="O105" s="129" t="s">
        <v>21</v>
      </c>
      <c r="P105" s="130">
        <v>37.01</v>
      </c>
      <c r="Q105" s="131">
        <v>31</v>
      </c>
      <c r="R105" s="130">
        <v>5.0999999999999996</v>
      </c>
      <c r="S105" s="130">
        <v>6.59</v>
      </c>
      <c r="T105" s="130">
        <v>8.98</v>
      </c>
      <c r="U105" s="130">
        <v>6.92</v>
      </c>
      <c r="V105" s="130">
        <v>3.15</v>
      </c>
      <c r="W105" s="130">
        <v>0</v>
      </c>
      <c r="X105" s="130">
        <v>0</v>
      </c>
      <c r="Y105" s="130">
        <v>0.26</v>
      </c>
      <c r="Z105" s="132">
        <v>40</v>
      </c>
      <c r="AA105" s="132">
        <v>40</v>
      </c>
      <c r="AB105" s="132">
        <v>2604.04</v>
      </c>
      <c r="AC105" s="130">
        <v>195.98199600000001</v>
      </c>
      <c r="AD105" s="132">
        <v>42.3</v>
      </c>
      <c r="AE105" s="132">
        <v>2604.04</v>
      </c>
      <c r="AF105" s="130">
        <v>7.85</v>
      </c>
      <c r="AG105" s="133">
        <v>0</v>
      </c>
      <c r="AH105" s="130">
        <v>6.73</v>
      </c>
      <c r="AI105" s="130">
        <v>10.67</v>
      </c>
      <c r="AJ105" s="130">
        <v>14</v>
      </c>
      <c r="AK105" s="131">
        <v>638463.6</v>
      </c>
      <c r="AL105" s="130">
        <v>105037.56</v>
      </c>
      <c r="AM105" s="130">
        <v>135725.00399999999</v>
      </c>
      <c r="AN105" s="130">
        <v>184948.48800000001</v>
      </c>
      <c r="AO105" s="130">
        <v>142521.552</v>
      </c>
      <c r="AP105" s="130">
        <v>64876.139999999992</v>
      </c>
      <c r="AQ105" s="130">
        <v>0</v>
      </c>
      <c r="AR105" s="130">
        <v>0</v>
      </c>
      <c r="AS105" s="130">
        <v>5354.8559999999998</v>
      </c>
      <c r="AU105" s="134">
        <v>33.17</v>
      </c>
      <c r="AV105" s="192">
        <v>13.89</v>
      </c>
      <c r="AW105" s="193"/>
      <c r="AX105" s="134">
        <v>5.9</v>
      </c>
      <c r="AY105" s="134">
        <v>1.53</v>
      </c>
      <c r="AZ105" s="134">
        <v>0.32</v>
      </c>
      <c r="BA105" s="134">
        <v>0.6</v>
      </c>
      <c r="BB105" s="134">
        <v>5.01</v>
      </c>
      <c r="BC105" s="134">
        <v>4.99</v>
      </c>
      <c r="BD105" s="134">
        <v>0</v>
      </c>
      <c r="BE105" s="134">
        <v>0</v>
      </c>
      <c r="BF105" s="134">
        <v>0</v>
      </c>
      <c r="BG105" s="135">
        <v>0.93</v>
      </c>
      <c r="BH105" s="134">
        <v>37.581610000000005</v>
      </c>
      <c r="BI105" s="192">
        <v>15.737370000000004</v>
      </c>
      <c r="BJ105" s="193">
        <v>0</v>
      </c>
      <c r="BK105" s="134">
        <v>6.6847000000000012</v>
      </c>
      <c r="BL105" s="134">
        <v>1.7334900000000002</v>
      </c>
      <c r="BM105" s="134">
        <v>0.36256000000000005</v>
      </c>
      <c r="BN105" s="134">
        <v>0.67980000000000007</v>
      </c>
      <c r="BO105" s="134">
        <v>5.6763300000000001</v>
      </c>
      <c r="BP105" s="134">
        <v>5.65367</v>
      </c>
      <c r="BQ105" s="134">
        <v>0</v>
      </c>
      <c r="BR105" s="134">
        <v>0</v>
      </c>
      <c r="BS105" s="134">
        <v>0</v>
      </c>
      <c r="BT105" s="135">
        <v>1.0536900000000002</v>
      </c>
      <c r="BU105" s="136">
        <v>1517745.02886</v>
      </c>
      <c r="BV105" s="194">
        <v>635558.59062000015</v>
      </c>
      <c r="BW105" s="194">
        <v>0</v>
      </c>
      <c r="BX105" s="136">
        <v>269963.69219999999</v>
      </c>
      <c r="BY105" s="136">
        <v>70007.533739999999</v>
      </c>
      <c r="BZ105" s="136">
        <v>14642.09856</v>
      </c>
      <c r="CA105" s="136">
        <v>27453.934800000003</v>
      </c>
      <c r="CB105" s="136">
        <v>229240.35557999997</v>
      </c>
      <c r="CC105" s="136">
        <v>228325.22441999998</v>
      </c>
      <c r="CD105" s="136">
        <v>0</v>
      </c>
      <c r="CE105" s="136">
        <v>0</v>
      </c>
      <c r="CF105" s="136">
        <v>0</v>
      </c>
      <c r="CG105" s="136">
        <v>42553.598940000003</v>
      </c>
      <c r="CH105" s="112">
        <v>1</v>
      </c>
      <c r="CJ105" s="137">
        <v>187238.62999999998</v>
      </c>
      <c r="CK105" s="134">
        <v>1419036.8399999999</v>
      </c>
      <c r="CL105" s="134">
        <v>1461217.2000000002</v>
      </c>
      <c r="CM105" s="134">
        <v>1412949.1839315079</v>
      </c>
      <c r="CN105" s="138">
        <v>45829.241117843951</v>
      </c>
      <c r="CO105" s="136">
        <v>0</v>
      </c>
      <c r="CP105" s="136">
        <v>0</v>
      </c>
      <c r="CQ105" s="136">
        <v>0</v>
      </c>
      <c r="CR105" s="136">
        <v>0</v>
      </c>
      <c r="CS105" s="136">
        <v>0</v>
      </c>
      <c r="CT105" s="136">
        <v>0</v>
      </c>
      <c r="CU105" s="136">
        <v>0</v>
      </c>
      <c r="CV105" s="136">
        <v>0</v>
      </c>
      <c r="CW105" s="136">
        <v>0</v>
      </c>
      <c r="CX105" s="136">
        <v>0</v>
      </c>
      <c r="CY105" s="136">
        <v>0</v>
      </c>
      <c r="CZ105" s="136">
        <v>0</v>
      </c>
      <c r="DA105" s="136">
        <v>0</v>
      </c>
      <c r="DB105" s="136">
        <v>0</v>
      </c>
      <c r="DC105" s="136">
        <v>45829.241117843951</v>
      </c>
      <c r="DD105" s="139">
        <v>622494.88288199098</v>
      </c>
      <c r="DE105" s="136">
        <v>0</v>
      </c>
      <c r="DF105" s="136">
        <v>27861.070045789664</v>
      </c>
      <c r="DG105" s="136">
        <v>0</v>
      </c>
      <c r="DH105" s="136">
        <v>34828.396766656115</v>
      </c>
      <c r="DI105" s="136">
        <v>5015.9480346066421</v>
      </c>
      <c r="DJ105" s="136">
        <v>61111.555084028558</v>
      </c>
      <c r="DK105" s="136">
        <v>31035.637879939586</v>
      </c>
      <c r="DL105" s="136">
        <v>15516.648000000001</v>
      </c>
      <c r="DM105" s="136">
        <v>0</v>
      </c>
      <c r="DN105" s="136">
        <v>439886.0637479439</v>
      </c>
      <c r="DO105" s="136">
        <v>7239.5633230265685</v>
      </c>
      <c r="DP105" s="136"/>
      <c r="DQ105" s="136">
        <v>222511.54848754162</v>
      </c>
      <c r="DR105" s="136">
        <v>134682.6420073648</v>
      </c>
      <c r="DS105" s="136">
        <v>20666.438601266462</v>
      </c>
      <c r="DT105" s="136">
        <v>3228.8048468164529</v>
      </c>
      <c r="DU105" s="136">
        <v>25018.448955743865</v>
      </c>
      <c r="DV105" s="136">
        <v>38915.21407635005</v>
      </c>
      <c r="DW105" s="136"/>
      <c r="DX105" s="136">
        <v>209696.51823465075</v>
      </c>
      <c r="DY105" s="136">
        <v>184416.83168932042</v>
      </c>
      <c r="DZ105" s="136">
        <v>0</v>
      </c>
      <c r="EA105" s="139">
        <v>0</v>
      </c>
      <c r="EB105" s="136"/>
      <c r="EC105" s="136">
        <v>0</v>
      </c>
      <c r="ED105" s="113"/>
      <c r="EE105" s="138">
        <v>71382.71057528918</v>
      </c>
      <c r="EF105" s="136">
        <v>5737.8043654393068</v>
      </c>
      <c r="EG105" s="136">
        <v>62380.118022134724</v>
      </c>
      <c r="EH105" s="136">
        <v>3264.788187715149</v>
      </c>
      <c r="EI105" s="136">
        <v>16979.805002998834</v>
      </c>
      <c r="EJ105" s="136">
        <v>39637.645941872128</v>
      </c>
      <c r="EK105" s="136">
        <v>39637.645941872128</v>
      </c>
      <c r="EL105" s="140"/>
      <c r="EM105" s="134">
        <v>1698.7268063701661</v>
      </c>
      <c r="EN105" s="136">
        <v>147700.57</v>
      </c>
      <c r="EO105" s="140">
        <f t="shared" si="14"/>
        <v>37.01</v>
      </c>
      <c r="EP105" s="140">
        <f t="shared" si="15"/>
        <v>15.498007235453723</v>
      </c>
      <c r="EQ105" s="140">
        <f t="shared" si="16"/>
        <v>0</v>
      </c>
      <c r="ER105" s="140">
        <f t="shared" si="17"/>
        <v>6.5830268314742231</v>
      </c>
      <c r="ES105" s="140">
        <f t="shared" si="18"/>
        <v>1.7071239071450104</v>
      </c>
      <c r="ET105" s="140">
        <f t="shared" si="19"/>
        <v>0.35704552306300869</v>
      </c>
      <c r="EU105" s="140">
        <f t="shared" si="20"/>
        <v>0.66946035574314133</v>
      </c>
      <c r="EV105" s="140">
        <f t="shared" si="21"/>
        <v>5.5899939704552297</v>
      </c>
      <c r="EW105" s="140">
        <f t="shared" si="22"/>
        <v>5.5676786252637909</v>
      </c>
      <c r="EX105" s="140">
        <f t="shared" si="23"/>
        <v>0</v>
      </c>
      <c r="EY105" s="140">
        <f t="shared" si="24"/>
        <v>0</v>
      </c>
      <c r="EZ105" s="140">
        <f t="shared" si="25"/>
        <v>0</v>
      </c>
      <c r="FA105" s="140">
        <f t="shared" si="26"/>
        <v>1.0376635514018693</v>
      </c>
      <c r="HD105" s="112">
        <v>2</v>
      </c>
    </row>
    <row r="106" spans="1:212" ht="12" customHeight="1" x14ac:dyDescent="0.25">
      <c r="A106" s="126">
        <v>102</v>
      </c>
      <c r="B106" s="62" t="s">
        <v>143</v>
      </c>
      <c r="C106" s="62" t="s">
        <v>143</v>
      </c>
      <c r="D106" s="127">
        <v>3485.23</v>
      </c>
      <c r="E106" s="141">
        <v>3485.23</v>
      </c>
      <c r="F106" s="141">
        <v>0</v>
      </c>
      <c r="G106" s="141">
        <v>291.60000000000002</v>
      </c>
      <c r="H106" s="127">
        <v>0</v>
      </c>
      <c r="I106" s="127">
        <v>0</v>
      </c>
      <c r="J106" s="127">
        <v>1</v>
      </c>
      <c r="K106" s="128">
        <v>3485.23</v>
      </c>
      <c r="L106" s="127"/>
      <c r="M106" s="126" t="s">
        <v>44</v>
      </c>
      <c r="N106" s="129">
        <v>7</v>
      </c>
      <c r="O106" s="129" t="s">
        <v>21</v>
      </c>
      <c r="P106" s="130">
        <v>37.01</v>
      </c>
      <c r="Q106" s="131">
        <v>31</v>
      </c>
      <c r="R106" s="130">
        <v>5.0999999999999996</v>
      </c>
      <c r="S106" s="130">
        <v>6.59</v>
      </c>
      <c r="T106" s="130">
        <v>8.98</v>
      </c>
      <c r="U106" s="130">
        <v>6.92</v>
      </c>
      <c r="V106" s="130">
        <v>3.15</v>
      </c>
      <c r="W106" s="130">
        <v>0</v>
      </c>
      <c r="X106" s="130">
        <v>0</v>
      </c>
      <c r="Y106" s="130">
        <v>0.26</v>
      </c>
      <c r="Z106" s="132">
        <v>40</v>
      </c>
      <c r="AA106" s="132">
        <v>40</v>
      </c>
      <c r="AB106" s="132">
        <v>2604.04</v>
      </c>
      <c r="AC106" s="130">
        <v>195.98199600000001</v>
      </c>
      <c r="AD106" s="132">
        <v>42.3</v>
      </c>
      <c r="AE106" s="132">
        <v>2604.04</v>
      </c>
      <c r="AF106" s="130">
        <v>7.85</v>
      </c>
      <c r="AG106" s="133">
        <v>0</v>
      </c>
      <c r="AH106" s="130">
        <v>6.73</v>
      </c>
      <c r="AI106" s="130">
        <v>10.67</v>
      </c>
      <c r="AJ106" s="130">
        <v>14</v>
      </c>
      <c r="AK106" s="131">
        <v>648252.78</v>
      </c>
      <c r="AL106" s="130">
        <v>106648.038</v>
      </c>
      <c r="AM106" s="130">
        <v>137805.99420000002</v>
      </c>
      <c r="AN106" s="130">
        <v>187784.1924</v>
      </c>
      <c r="AO106" s="130">
        <v>144706.74960000001</v>
      </c>
      <c r="AP106" s="130">
        <v>65870.847000000009</v>
      </c>
      <c r="AQ106" s="130">
        <v>0</v>
      </c>
      <c r="AR106" s="130">
        <v>0</v>
      </c>
      <c r="AS106" s="130">
        <v>5436.9588000000003</v>
      </c>
      <c r="AU106" s="134">
        <v>33.17</v>
      </c>
      <c r="AV106" s="192">
        <v>13.89</v>
      </c>
      <c r="AW106" s="193"/>
      <c r="AX106" s="134">
        <v>5.9</v>
      </c>
      <c r="AY106" s="134">
        <v>1.53</v>
      </c>
      <c r="AZ106" s="134">
        <v>0.32</v>
      </c>
      <c r="BA106" s="134">
        <v>0.6</v>
      </c>
      <c r="BB106" s="134">
        <v>5.01</v>
      </c>
      <c r="BC106" s="134">
        <v>4.99</v>
      </c>
      <c r="BD106" s="134">
        <v>0</v>
      </c>
      <c r="BE106" s="134">
        <v>0</v>
      </c>
      <c r="BF106" s="134">
        <v>0</v>
      </c>
      <c r="BG106" s="135">
        <v>0.93</v>
      </c>
      <c r="BH106" s="134">
        <v>37.581610000000005</v>
      </c>
      <c r="BI106" s="192">
        <v>15.737370000000004</v>
      </c>
      <c r="BJ106" s="193">
        <v>0</v>
      </c>
      <c r="BK106" s="134">
        <v>6.6847000000000012</v>
      </c>
      <c r="BL106" s="134">
        <v>1.7334900000000002</v>
      </c>
      <c r="BM106" s="134">
        <v>0.36256000000000005</v>
      </c>
      <c r="BN106" s="134">
        <v>0.67980000000000007</v>
      </c>
      <c r="BO106" s="134">
        <v>5.6763300000000001</v>
      </c>
      <c r="BP106" s="134">
        <v>5.65367</v>
      </c>
      <c r="BQ106" s="134">
        <v>0</v>
      </c>
      <c r="BR106" s="134">
        <v>0</v>
      </c>
      <c r="BS106" s="134">
        <v>0</v>
      </c>
      <c r="BT106" s="135">
        <v>1.0536900000000002</v>
      </c>
      <c r="BU106" s="136">
        <v>1541015.704403</v>
      </c>
      <c r="BV106" s="194">
        <v>645303.22985100013</v>
      </c>
      <c r="BW106" s="194">
        <v>0</v>
      </c>
      <c r="BX106" s="136">
        <v>274102.88381000003</v>
      </c>
      <c r="BY106" s="136">
        <v>71080.917327000003</v>
      </c>
      <c r="BZ106" s="136">
        <v>14866.597088</v>
      </c>
      <c r="CA106" s="136">
        <v>27874.869540000003</v>
      </c>
      <c r="CB106" s="136">
        <v>232755.16065899999</v>
      </c>
      <c r="CC106" s="136">
        <v>231825.998341</v>
      </c>
      <c r="CD106" s="136">
        <v>0</v>
      </c>
      <c r="CE106" s="136">
        <v>0</v>
      </c>
      <c r="CF106" s="136">
        <v>0</v>
      </c>
      <c r="CG106" s="136">
        <v>43206.04778700001</v>
      </c>
      <c r="CH106" s="112">
        <v>1</v>
      </c>
      <c r="CJ106" s="137">
        <v>253139.38</v>
      </c>
      <c r="CK106" s="134">
        <v>1440727.8499999999</v>
      </c>
      <c r="CL106" s="134">
        <v>1445896.95</v>
      </c>
      <c r="CM106" s="134">
        <v>4018770.9418968381</v>
      </c>
      <c r="CN106" s="138">
        <v>2611138.9014245593</v>
      </c>
      <c r="CO106" s="136">
        <v>0</v>
      </c>
      <c r="CP106" s="136">
        <v>20707.956000000002</v>
      </c>
      <c r="CQ106" s="136">
        <v>0</v>
      </c>
      <c r="CR106" s="136">
        <v>0</v>
      </c>
      <c r="CS106" s="136">
        <v>0</v>
      </c>
      <c r="CT106" s="136">
        <v>0</v>
      </c>
      <c r="CU106" s="136">
        <v>0</v>
      </c>
      <c r="CV106" s="136">
        <v>0</v>
      </c>
      <c r="CW106" s="136">
        <v>118998.084</v>
      </c>
      <c r="CX106" s="136">
        <v>0</v>
      </c>
      <c r="CY106" s="136">
        <v>0</v>
      </c>
      <c r="CZ106" s="136">
        <v>2424900.9479999999</v>
      </c>
      <c r="DA106" s="136">
        <v>0</v>
      </c>
      <c r="DB106" s="136">
        <v>0</v>
      </c>
      <c r="DC106" s="136">
        <v>46531.913424559592</v>
      </c>
      <c r="DD106" s="139">
        <v>616284.66863536718</v>
      </c>
      <c r="DE106" s="136">
        <v>0</v>
      </c>
      <c r="DF106" s="136">
        <v>28288.247146678175</v>
      </c>
      <c r="DG106" s="136">
        <v>0</v>
      </c>
      <c r="DH106" s="136">
        <v>35362.399715391512</v>
      </c>
      <c r="DI106" s="136">
        <v>5092.8545617468117</v>
      </c>
      <c r="DJ106" s="136">
        <v>62048.541958139271</v>
      </c>
      <c r="DK106" s="136">
        <v>31511.488728165776</v>
      </c>
      <c r="DL106" s="136">
        <v>0</v>
      </c>
      <c r="DM106" s="136">
        <v>0</v>
      </c>
      <c r="DN106" s="136">
        <v>446630.57331359509</v>
      </c>
      <c r="DO106" s="136">
        <v>7350.5632116506104</v>
      </c>
      <c r="DP106" s="136"/>
      <c r="DQ106" s="136">
        <v>225923.18479730663</v>
      </c>
      <c r="DR106" s="136">
        <v>136747.65029520713</v>
      </c>
      <c r="DS106" s="136">
        <v>20983.304727114115</v>
      </c>
      <c r="DT106" s="136">
        <v>3278.3101777865481</v>
      </c>
      <c r="DU106" s="136">
        <v>25402.041849917608</v>
      </c>
      <c r="DV106" s="136">
        <v>39511.877747281214</v>
      </c>
      <c r="DW106" s="136"/>
      <c r="DX106" s="136">
        <v>212911.66936052899</v>
      </c>
      <c r="DY106" s="136">
        <v>187244.3845215202</v>
      </c>
      <c r="DZ106" s="136">
        <v>0</v>
      </c>
      <c r="EA106" s="139">
        <v>0</v>
      </c>
      <c r="EB106" s="136"/>
      <c r="EC106" s="136">
        <v>0</v>
      </c>
      <c r="ED106" s="113"/>
      <c r="EE106" s="138">
        <v>72477.178925104905</v>
      </c>
      <c r="EF106" s="136">
        <v>5825.7786833770415</v>
      </c>
      <c r="EG106" s="136">
        <v>63336.555012027209</v>
      </c>
      <c r="EH106" s="136">
        <v>3314.8452297006547</v>
      </c>
      <c r="EI106" s="136">
        <v>17240.146183826146</v>
      </c>
      <c r="EJ106" s="136">
        <v>75550.808048625229</v>
      </c>
      <c r="EK106" s="136">
        <v>75550.808048625229</v>
      </c>
      <c r="EL106" s="140"/>
      <c r="EM106" s="134">
        <v>1724.7723671169065</v>
      </c>
      <c r="EN106" s="136">
        <v>250656.68000000002</v>
      </c>
      <c r="EO106" s="140">
        <f t="shared" si="14"/>
        <v>37.01</v>
      </c>
      <c r="EP106" s="140">
        <f t="shared" si="15"/>
        <v>15.498007235453723</v>
      </c>
      <c r="EQ106" s="140">
        <f t="shared" si="16"/>
        <v>0</v>
      </c>
      <c r="ER106" s="140">
        <f t="shared" si="17"/>
        <v>6.5830268314742231</v>
      </c>
      <c r="ES106" s="140">
        <f t="shared" si="18"/>
        <v>1.7071239071450104</v>
      </c>
      <c r="ET106" s="140">
        <f t="shared" si="19"/>
        <v>0.35704552306300869</v>
      </c>
      <c r="EU106" s="140">
        <f t="shared" si="20"/>
        <v>0.66946035574314133</v>
      </c>
      <c r="EV106" s="140">
        <f t="shared" si="21"/>
        <v>5.5899939704552297</v>
      </c>
      <c r="EW106" s="140">
        <f t="shared" si="22"/>
        <v>5.5676786252637909</v>
      </c>
      <c r="EX106" s="140">
        <f t="shared" si="23"/>
        <v>0</v>
      </c>
      <c r="EY106" s="140">
        <f t="shared" si="24"/>
        <v>0</v>
      </c>
      <c r="EZ106" s="140">
        <f t="shared" si="25"/>
        <v>0</v>
      </c>
      <c r="FA106" s="140">
        <f t="shared" si="26"/>
        <v>1.0376635514018693</v>
      </c>
      <c r="HD106" s="112">
        <v>2</v>
      </c>
    </row>
    <row r="107" spans="1:212" ht="12" customHeight="1" thickBot="1" x14ac:dyDescent="0.3">
      <c r="A107" s="126">
        <v>103</v>
      </c>
      <c r="B107" s="62" t="s">
        <v>498</v>
      </c>
      <c r="C107" s="62"/>
      <c r="D107" s="127">
        <v>13435.199999999999</v>
      </c>
      <c r="E107" s="141">
        <v>12914.4</v>
      </c>
      <c r="F107" s="141">
        <v>520.79999999999995</v>
      </c>
      <c r="G107" s="141">
        <v>3557.8</v>
      </c>
      <c r="H107" s="151">
        <v>2</v>
      </c>
      <c r="I107" s="151">
        <v>2</v>
      </c>
      <c r="J107" s="127">
        <v>1</v>
      </c>
      <c r="K107" s="128">
        <v>13435.199999999999</v>
      </c>
      <c r="L107" s="127"/>
      <c r="M107" s="126" t="s">
        <v>44</v>
      </c>
      <c r="N107" s="129">
        <v>1</v>
      </c>
      <c r="O107" s="129" t="s">
        <v>8</v>
      </c>
      <c r="P107" s="130">
        <v>45.46</v>
      </c>
      <c r="Q107" s="131"/>
      <c r="R107" s="130"/>
      <c r="S107" s="130"/>
      <c r="T107" s="130"/>
      <c r="U107" s="130"/>
      <c r="V107" s="130"/>
      <c r="W107" s="130"/>
      <c r="X107" s="130"/>
      <c r="Y107" s="130"/>
      <c r="Z107" s="132"/>
      <c r="AA107" s="132"/>
      <c r="AB107" s="132"/>
      <c r="AC107" s="130"/>
      <c r="AD107" s="132"/>
      <c r="AE107" s="132"/>
      <c r="AF107" s="130"/>
      <c r="AG107" s="133"/>
      <c r="AH107" s="130"/>
      <c r="AI107" s="130"/>
      <c r="AJ107" s="130"/>
      <c r="AK107" s="131"/>
      <c r="AL107" s="130"/>
      <c r="AM107" s="130"/>
      <c r="AN107" s="130"/>
      <c r="AO107" s="130"/>
      <c r="AP107" s="130"/>
      <c r="AQ107" s="130"/>
      <c r="AR107" s="130"/>
      <c r="AS107" s="130"/>
      <c r="AU107" s="134">
        <v>45.46</v>
      </c>
      <c r="AV107" s="135"/>
      <c r="AW107" s="150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5"/>
      <c r="BH107" s="134">
        <f>SUM(BI107:BT107)</f>
        <v>45.46</v>
      </c>
      <c r="BI107" s="287">
        <v>18.649999999999999</v>
      </c>
      <c r="BJ107" s="288"/>
      <c r="BK107" s="189">
        <v>7.16</v>
      </c>
      <c r="BL107" s="189">
        <v>1.53</v>
      </c>
      <c r="BM107" s="189">
        <v>0.32</v>
      </c>
      <c r="BN107" s="189">
        <v>0.87</v>
      </c>
      <c r="BO107" s="189">
        <v>5.01</v>
      </c>
      <c r="BP107" s="189">
        <v>4.99</v>
      </c>
      <c r="BR107" s="189">
        <v>6.46</v>
      </c>
      <c r="BS107" s="189">
        <v>0.47</v>
      </c>
      <c r="BT107" s="135"/>
      <c r="BU107" s="136"/>
      <c r="BV107" s="136"/>
      <c r="BW107" s="136"/>
      <c r="BX107" s="136"/>
      <c r="BY107" s="136"/>
      <c r="BZ107" s="136"/>
      <c r="CA107" s="136"/>
      <c r="CB107" s="136"/>
      <c r="CC107" s="136"/>
      <c r="CD107" s="136"/>
      <c r="CE107" s="136"/>
      <c r="CF107" s="136"/>
      <c r="CG107" s="136"/>
      <c r="CJ107" s="137">
        <v>0</v>
      </c>
      <c r="CK107" s="134">
        <v>8517390.9299999997</v>
      </c>
      <c r="CL107" s="134">
        <v>5018261.33</v>
      </c>
      <c r="CM107" s="134">
        <v>7405954.8471430056</v>
      </c>
      <c r="CN107" s="138">
        <v>179375.69779946891</v>
      </c>
      <c r="CO107" s="136">
        <v>0</v>
      </c>
      <c r="CP107" s="136">
        <v>0</v>
      </c>
      <c r="CQ107" s="136">
        <v>0</v>
      </c>
      <c r="CR107" s="136">
        <v>0</v>
      </c>
      <c r="CS107" s="136">
        <v>0</v>
      </c>
      <c r="CT107" s="136">
        <v>0</v>
      </c>
      <c r="CU107" s="136">
        <v>0</v>
      </c>
      <c r="CV107" s="136">
        <v>0</v>
      </c>
      <c r="CW107" s="136">
        <v>0</v>
      </c>
      <c r="CX107" s="136">
        <v>0</v>
      </c>
      <c r="CY107" s="136">
        <v>0</v>
      </c>
      <c r="CZ107" s="136">
        <v>0</v>
      </c>
      <c r="DA107" s="136">
        <v>0</v>
      </c>
      <c r="DB107" s="136">
        <v>0</v>
      </c>
      <c r="DC107" s="136">
        <v>179375.69779946891</v>
      </c>
      <c r="DD107" s="139">
        <v>3873670.3211657116</v>
      </c>
      <c r="DE107" s="136">
        <v>86656.871258432497</v>
      </c>
      <c r="DF107" s="136">
        <v>109048.25737901103</v>
      </c>
      <c r="DG107" s="136">
        <v>0</v>
      </c>
      <c r="DH107" s="136">
        <v>136318.38147158953</v>
      </c>
      <c r="DI107" s="136">
        <v>19632.42586801467</v>
      </c>
      <c r="DJ107" s="136">
        <v>239190.69069071271</v>
      </c>
      <c r="DK107" s="136">
        <v>121473.51921125804</v>
      </c>
      <c r="DL107" s="136">
        <v>0</v>
      </c>
      <c r="DM107" s="136">
        <v>1411300.0019999999</v>
      </c>
      <c r="DN107" s="136">
        <v>1721714.5148477468</v>
      </c>
      <c r="DO107" s="136">
        <v>28335.65843894615</v>
      </c>
      <c r="DP107" s="136"/>
      <c r="DQ107" s="136">
        <v>870910.43414316245</v>
      </c>
      <c r="DR107" s="136">
        <v>527148.0020676303</v>
      </c>
      <c r="DS107" s="136">
        <v>80888.462359650177</v>
      </c>
      <c r="DT107" s="136">
        <v>12637.545556705822</v>
      </c>
      <c r="DU107" s="136">
        <v>97922.235451322602</v>
      </c>
      <c r="DV107" s="136">
        <v>152314.18870785358</v>
      </c>
      <c r="DW107" s="136"/>
      <c r="DX107" s="136">
        <v>820752.39229335776</v>
      </c>
      <c r="DY107" s="136">
        <v>721807.6726424162</v>
      </c>
      <c r="DZ107" s="136">
        <v>0</v>
      </c>
      <c r="EA107" s="139">
        <v>593587.35045371659</v>
      </c>
      <c r="EB107" s="136"/>
      <c r="EC107" s="136">
        <v>593587.35045371659</v>
      </c>
      <c r="ED107" s="136"/>
      <c r="EE107" s="138">
        <v>279392.00405556289</v>
      </c>
      <c r="EF107" s="136">
        <v>22457.772303953323</v>
      </c>
      <c r="EG107" s="136">
        <v>244155.84736088809</v>
      </c>
      <c r="EH107" s="136">
        <v>12778.384390721485</v>
      </c>
      <c r="EI107" s="136">
        <v>66458.974589608435</v>
      </c>
      <c r="EJ107" s="136">
        <v>0</v>
      </c>
      <c r="EK107" s="136">
        <v>0</v>
      </c>
      <c r="EL107" s="113"/>
      <c r="EM107" s="134">
        <v>0</v>
      </c>
      <c r="EN107" s="136">
        <v>3499129.5999999996</v>
      </c>
      <c r="EO107" s="140">
        <f t="shared" si="14"/>
        <v>45.46</v>
      </c>
      <c r="EP107" s="140">
        <f t="shared" ref="EP107" si="29">$EO107*BI107/$BH107</f>
        <v>18.649999999999999</v>
      </c>
      <c r="EQ107" s="186">
        <f t="shared" ref="EQ107" si="30">$EO107*BJ107/$BH107</f>
        <v>0</v>
      </c>
      <c r="ER107" s="140">
        <f t="shared" ref="ER107" si="31">$EO107*BK107/$BH107</f>
        <v>7.16</v>
      </c>
      <c r="ES107" s="140">
        <f t="shared" ref="ES107" si="32">$EO107*BL107/$BH107</f>
        <v>1.5299999999999998</v>
      </c>
      <c r="ET107" s="140">
        <f t="shared" ref="ET107" si="33">$EO107*BM107/$BH107</f>
        <v>0.32</v>
      </c>
      <c r="EU107" s="140">
        <f t="shared" ref="EU107" si="34">$EO107*BN107/$BH107</f>
        <v>0.87000000000000011</v>
      </c>
      <c r="EV107" s="140">
        <f t="shared" ref="EV107" si="35">$EO107*BO107/$BH107</f>
        <v>5.01</v>
      </c>
      <c r="EW107" s="140">
        <f t="shared" ref="EW107" si="36">$EO107*BP107/$BH107</f>
        <v>4.99</v>
      </c>
      <c r="EX107" s="140">
        <f t="shared" ref="EX107" si="37">$EO107*BQ107/$BH107</f>
        <v>0</v>
      </c>
      <c r="EY107" s="140">
        <f t="shared" ref="EY107" si="38">$EO107*BR107/$BH107</f>
        <v>6.46</v>
      </c>
      <c r="EZ107" s="140">
        <f t="shared" ref="EZ107" si="39">$EO107*BS107/$BH107</f>
        <v>0.47</v>
      </c>
      <c r="FA107" s="140">
        <f t="shared" ref="FA107" si="40">$EO107*BT107/$BH107</f>
        <v>0</v>
      </c>
      <c r="HD107" s="112">
        <v>2</v>
      </c>
    </row>
    <row r="108" spans="1:212" ht="12" customHeight="1" thickBot="1" x14ac:dyDescent="0.3">
      <c r="A108" s="126">
        <v>104</v>
      </c>
      <c r="B108" s="62" t="s">
        <v>499</v>
      </c>
      <c r="C108" s="62"/>
      <c r="D108" s="127">
        <v>11628.5</v>
      </c>
      <c r="E108" s="141">
        <v>11277.7</v>
      </c>
      <c r="F108" s="141">
        <v>350.8</v>
      </c>
      <c r="G108" s="141">
        <v>4253.5</v>
      </c>
      <c r="H108" s="151">
        <v>2</v>
      </c>
      <c r="I108" s="151">
        <v>2</v>
      </c>
      <c r="J108" s="127">
        <v>0.83333333333333337</v>
      </c>
      <c r="K108" s="128">
        <v>9690.4166666666679</v>
      </c>
      <c r="L108" s="127"/>
      <c r="M108" s="126" t="s">
        <v>44</v>
      </c>
      <c r="N108" s="129">
        <v>1</v>
      </c>
      <c r="O108" s="129" t="s">
        <v>8</v>
      </c>
      <c r="P108" s="130">
        <v>45.46</v>
      </c>
      <c r="Q108" s="131"/>
      <c r="R108" s="130"/>
      <c r="S108" s="130"/>
      <c r="T108" s="130"/>
      <c r="U108" s="130"/>
      <c r="V108" s="130"/>
      <c r="W108" s="130"/>
      <c r="X108" s="130"/>
      <c r="Y108" s="130"/>
      <c r="Z108" s="132"/>
      <c r="AA108" s="132"/>
      <c r="AB108" s="132"/>
      <c r="AC108" s="130"/>
      <c r="AD108" s="132"/>
      <c r="AE108" s="132"/>
      <c r="AF108" s="130"/>
      <c r="AG108" s="133"/>
      <c r="AH108" s="130"/>
      <c r="AI108" s="130"/>
      <c r="AJ108" s="130"/>
      <c r="AK108" s="131"/>
      <c r="AL108" s="130"/>
      <c r="AM108" s="130"/>
      <c r="AN108" s="130"/>
      <c r="AO108" s="130"/>
      <c r="AP108" s="130"/>
      <c r="AQ108" s="130"/>
      <c r="AR108" s="130"/>
      <c r="AS108" s="130"/>
      <c r="AU108" s="134"/>
      <c r="AV108" s="135"/>
      <c r="AW108" s="150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5"/>
      <c r="BH108" s="134">
        <f t="shared" ref="BH108:BH109" si="41">SUM(BI108:BT108)</f>
        <v>45.46</v>
      </c>
      <c r="BI108" s="287">
        <v>18.649999999999999</v>
      </c>
      <c r="BJ108" s="288"/>
      <c r="BK108" s="189">
        <v>7.16</v>
      </c>
      <c r="BL108" s="189">
        <v>1.53</v>
      </c>
      <c r="BM108" s="189">
        <v>0.32</v>
      </c>
      <c r="BN108" s="189">
        <v>0.87</v>
      </c>
      <c r="BO108" s="189">
        <v>5.01</v>
      </c>
      <c r="BP108" s="189">
        <v>4.99</v>
      </c>
      <c r="BR108" s="189">
        <v>6.46</v>
      </c>
      <c r="BS108" s="189">
        <v>0.47</v>
      </c>
      <c r="BT108" s="135"/>
      <c r="BU108" s="136"/>
      <c r="BV108" s="136"/>
      <c r="BW108" s="136"/>
      <c r="BX108" s="136"/>
      <c r="BY108" s="136"/>
      <c r="BZ108" s="136"/>
      <c r="CA108" s="136"/>
      <c r="CB108" s="136"/>
      <c r="CC108" s="136"/>
      <c r="CD108" s="136"/>
      <c r="CE108" s="136"/>
      <c r="CF108" s="136"/>
      <c r="CG108" s="136"/>
      <c r="CJ108" s="137">
        <v>0</v>
      </c>
      <c r="CK108" s="134">
        <v>6317221.3400000008</v>
      </c>
      <c r="CL108" s="134">
        <v>3760072.59</v>
      </c>
      <c r="CM108" s="134">
        <v>5003517.705655789</v>
      </c>
      <c r="CN108" s="138">
        <v>129378.44256512275</v>
      </c>
      <c r="CO108" s="136">
        <v>0</v>
      </c>
      <c r="CP108" s="136">
        <v>0</v>
      </c>
      <c r="CQ108" s="136">
        <v>0</v>
      </c>
      <c r="CR108" s="136">
        <v>0</v>
      </c>
      <c r="CS108" s="136">
        <v>0</v>
      </c>
      <c r="CT108" s="136">
        <v>0</v>
      </c>
      <c r="CU108" s="136">
        <v>0</v>
      </c>
      <c r="CV108" s="136">
        <v>0</v>
      </c>
      <c r="CW108" s="136">
        <v>0</v>
      </c>
      <c r="CX108" s="136">
        <v>0</v>
      </c>
      <c r="CY108" s="136">
        <v>0</v>
      </c>
      <c r="CZ108" s="136">
        <v>0</v>
      </c>
      <c r="DA108" s="136">
        <v>0</v>
      </c>
      <c r="DB108" s="136">
        <v>0</v>
      </c>
      <c r="DC108" s="136">
        <v>129378.44256512275</v>
      </c>
      <c r="DD108" s="139">
        <v>3199836.2811959567</v>
      </c>
      <c r="DE108" s="136">
        <v>75003.678949973386</v>
      </c>
      <c r="DF108" s="136">
        <v>78653.317462823397</v>
      </c>
      <c r="DG108" s="136">
        <v>0</v>
      </c>
      <c r="DH108" s="136">
        <v>98322.460088820109</v>
      </c>
      <c r="DI108" s="136">
        <v>14160.29436394748</v>
      </c>
      <c r="DJ108" s="136">
        <v>172521.24684268149</v>
      </c>
      <c r="DK108" s="136">
        <v>87615.295278330697</v>
      </c>
      <c r="DL108" s="136">
        <v>0</v>
      </c>
      <c r="DM108" s="136">
        <v>1411300.0020000001</v>
      </c>
      <c r="DN108" s="136">
        <v>1241822.3048352478</v>
      </c>
      <c r="DO108" s="136">
        <v>20437.681374131964</v>
      </c>
      <c r="DP108" s="136"/>
      <c r="DQ108" s="136"/>
      <c r="DR108" s="136">
        <v>380216.43034984212</v>
      </c>
      <c r="DS108" s="136">
        <v>58342.481227744545</v>
      </c>
      <c r="DT108" s="136">
        <v>9115.0918548634472</v>
      </c>
      <c r="DU108" s="136">
        <v>70628.443376708514</v>
      </c>
      <c r="DV108" s="136">
        <v>109859.767835566</v>
      </c>
      <c r="DW108" s="136"/>
      <c r="DX108" s="136">
        <v>591984.68660578877</v>
      </c>
      <c r="DY108" s="136">
        <v>520618.75529221358</v>
      </c>
      <c r="DZ108" s="136"/>
      <c r="EA108" s="139">
        <v>513764.62611282628</v>
      </c>
      <c r="EB108" s="136"/>
      <c r="EC108" s="136">
        <v>513764.62611282628</v>
      </c>
      <c r="ED108" s="136"/>
      <c r="EE108" s="138"/>
      <c r="EF108" s="136">
        <v>16198.134082889303</v>
      </c>
      <c r="EG108" s="136">
        <v>176102.46907601474</v>
      </c>
      <c r="EH108" s="136">
        <v>9216.674785110803</v>
      </c>
      <c r="EI108" s="136">
        <v>47934.91388388101</v>
      </c>
      <c r="EJ108" s="136"/>
      <c r="EK108" s="136">
        <v>0</v>
      </c>
      <c r="EL108" s="113"/>
      <c r="EM108" s="134"/>
      <c r="EN108" s="136">
        <v>2469452.1100000008</v>
      </c>
      <c r="EO108" s="140">
        <f t="shared" si="14"/>
        <v>45.46</v>
      </c>
      <c r="EP108" s="140">
        <f t="shared" si="15"/>
        <v>18.649999999999999</v>
      </c>
      <c r="EQ108" s="186">
        <f t="shared" si="16"/>
        <v>0</v>
      </c>
      <c r="ER108" s="140">
        <f t="shared" si="17"/>
        <v>7.16</v>
      </c>
      <c r="ES108" s="140">
        <f t="shared" si="18"/>
        <v>1.5299999999999998</v>
      </c>
      <c r="ET108" s="140">
        <f t="shared" si="19"/>
        <v>0.32</v>
      </c>
      <c r="EU108" s="140">
        <f t="shared" si="20"/>
        <v>0.87000000000000011</v>
      </c>
      <c r="EV108" s="140">
        <f t="shared" si="21"/>
        <v>5.01</v>
      </c>
      <c r="EW108" s="140">
        <f t="shared" si="22"/>
        <v>4.99</v>
      </c>
      <c r="EX108" s="140">
        <f t="shared" si="23"/>
        <v>0</v>
      </c>
      <c r="EY108" s="140">
        <f t="shared" si="24"/>
        <v>6.46</v>
      </c>
      <c r="EZ108" s="140">
        <f t="shared" si="25"/>
        <v>0.47</v>
      </c>
      <c r="FA108" s="140">
        <f t="shared" si="26"/>
        <v>0</v>
      </c>
      <c r="HD108" s="112">
        <v>2</v>
      </c>
    </row>
    <row r="109" spans="1:212" ht="12" customHeight="1" thickBot="1" x14ac:dyDescent="0.3">
      <c r="A109" s="126">
        <v>105</v>
      </c>
      <c r="B109" s="62" t="s">
        <v>500</v>
      </c>
      <c r="C109" s="62"/>
      <c r="D109" s="127">
        <v>2601.9</v>
      </c>
      <c r="E109" s="141">
        <v>0</v>
      </c>
      <c r="F109" s="141">
        <v>2601.9</v>
      </c>
      <c r="G109" s="141">
        <v>2746.9</v>
      </c>
      <c r="H109" s="151">
        <v>1</v>
      </c>
      <c r="I109" s="151">
        <v>1</v>
      </c>
      <c r="J109" s="127">
        <v>0.75</v>
      </c>
      <c r="K109" s="128">
        <v>1951.4250000000002</v>
      </c>
      <c r="L109" s="127"/>
      <c r="M109" s="126" t="s">
        <v>44</v>
      </c>
      <c r="N109" s="129">
        <v>1</v>
      </c>
      <c r="O109" s="129" t="s">
        <v>8</v>
      </c>
      <c r="P109" s="130">
        <v>45.46</v>
      </c>
      <c r="Q109" s="131"/>
      <c r="R109" s="130"/>
      <c r="S109" s="130"/>
      <c r="T109" s="130"/>
      <c r="U109" s="130"/>
      <c r="V109" s="130"/>
      <c r="W109" s="130"/>
      <c r="X109" s="130"/>
      <c r="Y109" s="130"/>
      <c r="Z109" s="132"/>
      <c r="AA109" s="132"/>
      <c r="AB109" s="132"/>
      <c r="AC109" s="130"/>
      <c r="AD109" s="132"/>
      <c r="AE109" s="132"/>
      <c r="AF109" s="130"/>
      <c r="AG109" s="133"/>
      <c r="AH109" s="130"/>
      <c r="AI109" s="130"/>
      <c r="AJ109" s="130"/>
      <c r="AK109" s="131"/>
      <c r="AL109" s="130"/>
      <c r="AM109" s="130"/>
      <c r="AN109" s="130"/>
      <c r="AO109" s="130"/>
      <c r="AP109" s="130"/>
      <c r="AQ109" s="130"/>
      <c r="AR109" s="130"/>
      <c r="AS109" s="130"/>
      <c r="AU109" s="134"/>
      <c r="AV109" s="135"/>
      <c r="AW109" s="150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5"/>
      <c r="BH109" s="134">
        <f t="shared" si="41"/>
        <v>45.46</v>
      </c>
      <c r="BI109" s="287">
        <v>18.649999999999999</v>
      </c>
      <c r="BJ109" s="288"/>
      <c r="BK109" s="189">
        <v>7.16</v>
      </c>
      <c r="BL109" s="189">
        <v>1.53</v>
      </c>
      <c r="BM109" s="189">
        <v>0.32</v>
      </c>
      <c r="BN109" s="189">
        <v>0.87</v>
      </c>
      <c r="BO109" s="189">
        <v>5.01</v>
      </c>
      <c r="BP109" s="189">
        <v>4.99</v>
      </c>
      <c r="BR109" s="189">
        <v>6.46</v>
      </c>
      <c r="BS109" s="189">
        <v>0.47</v>
      </c>
      <c r="BT109" s="135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  <c r="CG109" s="136"/>
      <c r="CJ109" s="137">
        <v>0</v>
      </c>
      <c r="CK109" s="134">
        <v>1135998.8399999999</v>
      </c>
      <c r="CL109" s="134">
        <v>587026.29</v>
      </c>
      <c r="CM109" s="134">
        <v>736563.07727755816</v>
      </c>
      <c r="CN109" s="138">
        <v>26053.815430981947</v>
      </c>
      <c r="CO109" s="136">
        <v>0</v>
      </c>
      <c r="CP109" s="136">
        <v>0</v>
      </c>
      <c r="CQ109" s="136">
        <v>0</v>
      </c>
      <c r="CR109" s="136">
        <v>0</v>
      </c>
      <c r="CS109" s="136">
        <v>0</v>
      </c>
      <c r="CT109" s="136">
        <v>0</v>
      </c>
      <c r="CU109" s="136">
        <v>0</v>
      </c>
      <c r="CV109" s="136">
        <v>0</v>
      </c>
      <c r="CW109" s="136">
        <v>0</v>
      </c>
      <c r="CX109" s="136">
        <v>0</v>
      </c>
      <c r="CY109" s="136">
        <v>0</v>
      </c>
      <c r="CZ109" s="136">
        <v>0</v>
      </c>
      <c r="DA109" s="136">
        <v>0</v>
      </c>
      <c r="DB109" s="136">
        <v>0</v>
      </c>
      <c r="DC109" s="136">
        <v>26053.815430981947</v>
      </c>
      <c r="DD109" s="139">
        <v>361847.91654830426</v>
      </c>
      <c r="DE109" s="136">
        <v>16782.222321016103</v>
      </c>
      <c r="DF109" s="136">
        <v>15838.952576503263</v>
      </c>
      <c r="DG109" s="136">
        <v>0</v>
      </c>
      <c r="DH109" s="136">
        <v>19799.861376324629</v>
      </c>
      <c r="DI109" s="136">
        <v>2851.5546214042611</v>
      </c>
      <c r="DJ109" s="136">
        <v>34741.77485866411</v>
      </c>
      <c r="DK109" s="136">
        <v>17643.686899103046</v>
      </c>
      <c r="DL109" s="136">
        <v>0</v>
      </c>
      <c r="DM109" s="136">
        <v>0</v>
      </c>
      <c r="DN109" s="136">
        <v>250074.18922954361</v>
      </c>
      <c r="DO109" s="136">
        <v>4115.6746657452431</v>
      </c>
      <c r="DP109" s="136"/>
      <c r="DQ109" s="136"/>
      <c r="DR109" s="136">
        <v>76566.764166876965</v>
      </c>
      <c r="DS109" s="136">
        <v>11748.821577660203</v>
      </c>
      <c r="DT109" s="136">
        <v>1835.5679363161441</v>
      </c>
      <c r="DU109" s="136">
        <v>14222.929194622873</v>
      </c>
      <c r="DV109" s="136">
        <v>22123.20737311117</v>
      </c>
      <c r="DW109" s="136"/>
      <c r="DX109" s="136">
        <v>119211.97578979589</v>
      </c>
      <c r="DY109" s="136">
        <v>104840.53364194259</v>
      </c>
      <c r="DZ109" s="136"/>
      <c r="EA109" s="139">
        <v>114955.85679003852</v>
      </c>
      <c r="EB109" s="136"/>
      <c r="EC109" s="136">
        <v>114955.85679003852</v>
      </c>
      <c r="ED109" s="136"/>
      <c r="EE109" s="138"/>
      <c r="EF109" s="136">
        <v>3261.928242098526</v>
      </c>
      <c r="EG109" s="136">
        <v>35462.949895514852</v>
      </c>
      <c r="EH109" s="136">
        <v>1856.0243807061804</v>
      </c>
      <c r="EI109" s="136">
        <v>9652.9790764950776</v>
      </c>
      <c r="EJ109" s="136"/>
      <c r="EK109" s="136">
        <v>0</v>
      </c>
      <c r="EL109" s="113"/>
      <c r="EM109" s="134"/>
      <c r="EN109" s="136">
        <v>548972.54999999981</v>
      </c>
      <c r="EO109" s="140">
        <f t="shared" si="14"/>
        <v>45.46</v>
      </c>
      <c r="EP109" s="140">
        <f t="shared" si="15"/>
        <v>18.649999999999999</v>
      </c>
      <c r="EQ109" s="186">
        <f t="shared" si="16"/>
        <v>0</v>
      </c>
      <c r="ER109" s="140">
        <f t="shared" si="17"/>
        <v>7.16</v>
      </c>
      <c r="ES109" s="140">
        <f t="shared" si="18"/>
        <v>1.5299999999999998</v>
      </c>
      <c r="ET109" s="140">
        <f t="shared" si="19"/>
        <v>0.32</v>
      </c>
      <c r="EU109" s="140">
        <f t="shared" si="20"/>
        <v>0.87000000000000011</v>
      </c>
      <c r="EV109" s="140">
        <f t="shared" si="21"/>
        <v>5.01</v>
      </c>
      <c r="EW109" s="140">
        <f t="shared" si="22"/>
        <v>4.99</v>
      </c>
      <c r="EX109" s="140">
        <f t="shared" si="23"/>
        <v>0</v>
      </c>
      <c r="EY109" s="140">
        <f t="shared" si="24"/>
        <v>6.46</v>
      </c>
      <c r="EZ109" s="140">
        <f t="shared" si="25"/>
        <v>0.47</v>
      </c>
      <c r="FA109" s="140">
        <f t="shared" si="26"/>
        <v>0</v>
      </c>
      <c r="HD109" s="112">
        <v>2</v>
      </c>
    </row>
    <row r="110" spans="1:212" ht="12" customHeight="1" x14ac:dyDescent="0.25">
      <c r="A110" s="126">
        <v>106</v>
      </c>
      <c r="B110" s="62" t="s">
        <v>142</v>
      </c>
      <c r="C110" s="62" t="s">
        <v>142</v>
      </c>
      <c r="D110" s="127">
        <v>3012.52</v>
      </c>
      <c r="E110" s="141">
        <v>2702.9</v>
      </c>
      <c r="F110" s="141">
        <v>309.62</v>
      </c>
      <c r="G110" s="141">
        <v>314.25</v>
      </c>
      <c r="H110" s="127">
        <v>1</v>
      </c>
      <c r="I110" s="127">
        <v>0</v>
      </c>
      <c r="J110" s="127">
        <v>1</v>
      </c>
      <c r="K110" s="128">
        <v>3012.52</v>
      </c>
      <c r="L110" s="127"/>
      <c r="M110" s="126" t="s">
        <v>44</v>
      </c>
      <c r="N110" s="129">
        <v>3</v>
      </c>
      <c r="O110" s="129" t="s">
        <v>21</v>
      </c>
      <c r="P110" s="130">
        <v>53.96</v>
      </c>
      <c r="Q110" s="131">
        <v>45.06</v>
      </c>
      <c r="R110" s="130">
        <v>5.0999999999999996</v>
      </c>
      <c r="S110" s="130">
        <v>8.6300000000000008</v>
      </c>
      <c r="T110" s="130">
        <v>13.43</v>
      </c>
      <c r="U110" s="130">
        <v>6.91</v>
      </c>
      <c r="V110" s="130">
        <v>3.15</v>
      </c>
      <c r="W110" s="130">
        <v>1.81</v>
      </c>
      <c r="X110" s="130">
        <v>5.77</v>
      </c>
      <c r="Y110" s="130">
        <v>0.26</v>
      </c>
      <c r="Z110" s="132">
        <v>40</v>
      </c>
      <c r="AA110" s="132">
        <v>40</v>
      </c>
      <c r="AB110" s="132">
        <v>2604.04</v>
      </c>
      <c r="AC110" s="130">
        <v>195.98199600000001</v>
      </c>
      <c r="AD110" s="132">
        <v>42.3</v>
      </c>
      <c r="AE110" s="132">
        <v>2604.04</v>
      </c>
      <c r="AF110" s="130">
        <v>7.85</v>
      </c>
      <c r="AG110" s="133">
        <v>0</v>
      </c>
      <c r="AH110" s="130">
        <v>6.73</v>
      </c>
      <c r="AI110" s="130">
        <v>10.67</v>
      </c>
      <c r="AJ110" s="130">
        <v>14</v>
      </c>
      <c r="AK110" s="131">
        <v>814464.90720000002</v>
      </c>
      <c r="AL110" s="130">
        <v>92183.111999999994</v>
      </c>
      <c r="AM110" s="130">
        <v>155988.2856</v>
      </c>
      <c r="AN110" s="130">
        <v>242748.86159999997</v>
      </c>
      <c r="AO110" s="130">
        <v>124899.07920000001</v>
      </c>
      <c r="AP110" s="130">
        <v>56936.627999999997</v>
      </c>
      <c r="AQ110" s="130">
        <v>32715.967200000003</v>
      </c>
      <c r="AR110" s="130">
        <v>104293.4424</v>
      </c>
      <c r="AS110" s="130">
        <v>4699.5312000000004</v>
      </c>
      <c r="AU110" s="134">
        <v>48.44</v>
      </c>
      <c r="AV110" s="192">
        <v>18.489999999999998</v>
      </c>
      <c r="AW110" s="193"/>
      <c r="AX110" s="134">
        <v>6.67</v>
      </c>
      <c r="AY110" s="134">
        <v>1.53</v>
      </c>
      <c r="AZ110" s="134">
        <v>0.32</v>
      </c>
      <c r="BA110" s="134">
        <v>0.87</v>
      </c>
      <c r="BB110" s="134">
        <v>5.01</v>
      </c>
      <c r="BC110" s="134">
        <v>4.99</v>
      </c>
      <c r="BD110" s="134">
        <v>2.7</v>
      </c>
      <c r="BE110" s="134">
        <v>6.46</v>
      </c>
      <c r="BF110" s="134">
        <v>0.47</v>
      </c>
      <c r="BG110" s="135">
        <v>0.93</v>
      </c>
      <c r="BH110" s="134">
        <v>54.88252</v>
      </c>
      <c r="BI110" s="192">
        <v>20.949169999999999</v>
      </c>
      <c r="BJ110" s="193">
        <v>0</v>
      </c>
      <c r="BK110" s="134">
        <v>7.5571100000000007</v>
      </c>
      <c r="BL110" s="134">
        <v>1.7334900000000002</v>
      </c>
      <c r="BM110" s="134">
        <v>0.36256000000000005</v>
      </c>
      <c r="BN110" s="134">
        <v>0.98571000000000009</v>
      </c>
      <c r="BO110" s="134">
        <v>5.6763300000000001</v>
      </c>
      <c r="BP110" s="134">
        <v>5.65367</v>
      </c>
      <c r="BQ110" s="134">
        <v>3.0591000000000004</v>
      </c>
      <c r="BR110" s="134">
        <v>7.3191800000000002</v>
      </c>
      <c r="BS110" s="134">
        <v>0.53250999999999993</v>
      </c>
      <c r="BT110" s="135">
        <v>1.05369</v>
      </c>
      <c r="BU110" s="136">
        <v>1945199.8291039998</v>
      </c>
      <c r="BV110" s="194">
        <v>742500.9256839999</v>
      </c>
      <c r="BW110" s="194">
        <v>0</v>
      </c>
      <c r="BX110" s="136">
        <v>267846.46697200002</v>
      </c>
      <c r="BY110" s="136">
        <v>61440.044148000001</v>
      </c>
      <c r="BZ110" s="136">
        <v>12850.205312</v>
      </c>
      <c r="CA110" s="136">
        <v>34936.495692000004</v>
      </c>
      <c r="CB110" s="136">
        <v>201186.026916</v>
      </c>
      <c r="CC110" s="136">
        <v>200382.88908399999</v>
      </c>
      <c r="CD110" s="136">
        <v>108423.60732000002</v>
      </c>
      <c r="CE110" s="136">
        <v>259413.51973600002</v>
      </c>
      <c r="CF110" s="136">
        <v>18873.739051999997</v>
      </c>
      <c r="CG110" s="136">
        <v>37345.909187999998</v>
      </c>
      <c r="CH110" s="112">
        <v>1</v>
      </c>
      <c r="CJ110" s="137">
        <v>164814.93000000002</v>
      </c>
      <c r="CK110" s="134">
        <v>1630821.68</v>
      </c>
      <c r="CL110" s="134">
        <v>1616847.21</v>
      </c>
      <c r="CM110" s="134">
        <v>1424335.2209563584</v>
      </c>
      <c r="CN110" s="138">
        <v>43895.547791507095</v>
      </c>
      <c r="CO110" s="136">
        <v>0</v>
      </c>
      <c r="CP110" s="136">
        <v>3674.8679999999999</v>
      </c>
      <c r="CQ110" s="136">
        <v>0</v>
      </c>
      <c r="CR110" s="136">
        <v>0</v>
      </c>
      <c r="CS110" s="136">
        <v>0</v>
      </c>
      <c r="CT110" s="136">
        <v>0</v>
      </c>
      <c r="CU110" s="136">
        <v>0</v>
      </c>
      <c r="CV110" s="136">
        <v>0</v>
      </c>
      <c r="CW110" s="136">
        <v>0</v>
      </c>
      <c r="CX110" s="136">
        <v>0</v>
      </c>
      <c r="CY110" s="136">
        <v>0</v>
      </c>
      <c r="CZ110" s="136">
        <v>0</v>
      </c>
      <c r="DA110" s="136">
        <v>0</v>
      </c>
      <c r="DB110" s="136">
        <v>0</v>
      </c>
      <c r="DC110" s="136">
        <v>40220.679791507093</v>
      </c>
      <c r="DD110" s="139">
        <v>532696.51929927629</v>
      </c>
      <c r="DE110" s="136">
        <v>0</v>
      </c>
      <c r="DF110" s="136">
        <v>24451.445182760086</v>
      </c>
      <c r="DG110" s="136">
        <v>0</v>
      </c>
      <c r="DH110" s="136">
        <v>30566.113682773077</v>
      </c>
      <c r="DI110" s="136">
        <v>4402.0986346248319</v>
      </c>
      <c r="DJ110" s="136">
        <v>53632.751244461251</v>
      </c>
      <c r="DK110" s="136">
        <v>27237.510873995107</v>
      </c>
      <c r="DL110" s="136">
        <v>0</v>
      </c>
      <c r="DM110" s="136">
        <v>0</v>
      </c>
      <c r="DN110" s="136">
        <v>386053.0107679182</v>
      </c>
      <c r="DO110" s="136">
        <v>6353.5889127436913</v>
      </c>
      <c r="DP110" s="136"/>
      <c r="DQ110" s="136">
        <v>195280.68812261519</v>
      </c>
      <c r="DR110" s="136">
        <v>118200.24258580277</v>
      </c>
      <c r="DS110" s="136">
        <v>18137.289406015043</v>
      </c>
      <c r="DT110" s="136">
        <v>2833.6652033827127</v>
      </c>
      <c r="DU110" s="136">
        <v>21956.702746651954</v>
      </c>
      <c r="DV110" s="136">
        <v>34152.788180762705</v>
      </c>
      <c r="DW110" s="136"/>
      <c r="DX110" s="136">
        <v>184033.95534354428</v>
      </c>
      <c r="DY110" s="136">
        <v>161847.9851426649</v>
      </c>
      <c r="DZ110" s="136">
        <v>29946.688457507513</v>
      </c>
      <c r="EA110" s="139">
        <v>133097.66620436098</v>
      </c>
      <c r="EB110" s="136"/>
      <c r="EC110" s="136">
        <v>133097.66620436098</v>
      </c>
      <c r="ED110" s="136"/>
      <c r="EE110" s="138">
        <v>62646.92747837503</v>
      </c>
      <c r="EF110" s="136">
        <v>5035.614521637598</v>
      </c>
      <c r="EG110" s="136">
        <v>54746.068037068486</v>
      </c>
      <c r="EH110" s="136">
        <v>2865.2449196689504</v>
      </c>
      <c r="EI110" s="136">
        <v>14901.824321981601</v>
      </c>
      <c r="EJ110" s="136">
        <v>65987.418794525613</v>
      </c>
      <c r="EK110" s="136">
        <v>65987.418794525613</v>
      </c>
      <c r="EL110" s="140"/>
      <c r="EM110" s="134">
        <v>1490.83740567682</v>
      </c>
      <c r="EN110" s="136">
        <v>179280.48</v>
      </c>
      <c r="EO110" s="140">
        <f t="shared" si="14"/>
        <v>53.96</v>
      </c>
      <c r="EP110" s="140">
        <f t="shared" si="15"/>
        <v>20.597035507844755</v>
      </c>
      <c r="EQ110" s="140">
        <f t="shared" si="16"/>
        <v>0</v>
      </c>
      <c r="ER110" s="140">
        <f t="shared" si="17"/>
        <v>7.4300825763831551</v>
      </c>
      <c r="ES110" s="140">
        <f t="shared" si="18"/>
        <v>1.7043517753922381</v>
      </c>
      <c r="ET110" s="140">
        <f t="shared" si="19"/>
        <v>0.35646573080099098</v>
      </c>
      <c r="EU110" s="140">
        <f t="shared" si="20"/>
        <v>0.96914120561519412</v>
      </c>
      <c r="EV110" s="140">
        <f t="shared" si="21"/>
        <v>5.5809165978530135</v>
      </c>
      <c r="EW110" s="140">
        <f t="shared" si="22"/>
        <v>5.5586374896779525</v>
      </c>
      <c r="EX110" s="140">
        <f t="shared" si="23"/>
        <v>3.0076796036333611</v>
      </c>
      <c r="EY110" s="140">
        <f t="shared" si="24"/>
        <v>7.1961519405450041</v>
      </c>
      <c r="EZ110" s="140">
        <f t="shared" si="25"/>
        <v>0.52355904211395532</v>
      </c>
      <c r="FA110" s="140">
        <f t="shared" si="26"/>
        <v>1.0359785301403799</v>
      </c>
      <c r="HD110" s="112">
        <v>2</v>
      </c>
    </row>
    <row r="111" spans="1:212" ht="12" customHeight="1" x14ac:dyDescent="0.25">
      <c r="A111" s="126">
        <v>107</v>
      </c>
      <c r="B111" s="62" t="s">
        <v>141</v>
      </c>
      <c r="C111" s="62" t="s">
        <v>141</v>
      </c>
      <c r="D111" s="127">
        <v>3374</v>
      </c>
      <c r="E111" s="141">
        <v>3027.22</v>
      </c>
      <c r="F111" s="141">
        <v>346.78</v>
      </c>
      <c r="G111" s="141">
        <v>351.95</v>
      </c>
      <c r="H111" s="127">
        <v>1</v>
      </c>
      <c r="I111" s="127">
        <v>0</v>
      </c>
      <c r="J111" s="127">
        <v>1</v>
      </c>
      <c r="K111" s="128">
        <v>3374</v>
      </c>
      <c r="L111" s="127"/>
      <c r="M111" s="126" t="s">
        <v>44</v>
      </c>
      <c r="N111" s="129">
        <v>3</v>
      </c>
      <c r="O111" s="129" t="s">
        <v>21</v>
      </c>
      <c r="P111" s="130">
        <v>53.96</v>
      </c>
      <c r="Q111" s="131">
        <v>45.06</v>
      </c>
      <c r="R111" s="130">
        <v>5.0999999999999996</v>
      </c>
      <c r="S111" s="130">
        <v>8.6300000000000008</v>
      </c>
      <c r="T111" s="130">
        <v>13.43</v>
      </c>
      <c r="U111" s="130">
        <v>6.91</v>
      </c>
      <c r="V111" s="130">
        <v>3.15</v>
      </c>
      <c r="W111" s="130">
        <v>1.81</v>
      </c>
      <c r="X111" s="130">
        <v>5.77</v>
      </c>
      <c r="Y111" s="130">
        <v>0.26</v>
      </c>
      <c r="Z111" s="132">
        <v>40</v>
      </c>
      <c r="AA111" s="132">
        <v>40</v>
      </c>
      <c r="AB111" s="132">
        <v>2604.04</v>
      </c>
      <c r="AC111" s="130">
        <v>195.98199600000001</v>
      </c>
      <c r="AD111" s="132">
        <v>42.3</v>
      </c>
      <c r="AE111" s="132">
        <v>2604.04</v>
      </c>
      <c r="AF111" s="130">
        <v>7.85</v>
      </c>
      <c r="AG111" s="133">
        <v>0</v>
      </c>
      <c r="AH111" s="130">
        <v>6.73</v>
      </c>
      <c r="AI111" s="130">
        <v>10.67</v>
      </c>
      <c r="AJ111" s="130">
        <v>14</v>
      </c>
      <c r="AK111" s="131">
        <v>912194.64</v>
      </c>
      <c r="AL111" s="130">
        <v>103244.4</v>
      </c>
      <c r="AM111" s="130">
        <v>174705.72000000003</v>
      </c>
      <c r="AN111" s="130">
        <v>271876.92</v>
      </c>
      <c r="AO111" s="130">
        <v>139886.04</v>
      </c>
      <c r="AP111" s="130">
        <v>63768.600000000006</v>
      </c>
      <c r="AQ111" s="130">
        <v>36641.64</v>
      </c>
      <c r="AR111" s="130">
        <v>116807.88</v>
      </c>
      <c r="AS111" s="130">
        <v>5263.4400000000005</v>
      </c>
      <c r="AU111" s="134">
        <v>48.44</v>
      </c>
      <c r="AV111" s="192">
        <v>18.489999999999998</v>
      </c>
      <c r="AW111" s="193"/>
      <c r="AX111" s="134">
        <v>6.67</v>
      </c>
      <c r="AY111" s="134">
        <v>1.53</v>
      </c>
      <c r="AZ111" s="134">
        <v>0.32</v>
      </c>
      <c r="BA111" s="134">
        <v>0.87</v>
      </c>
      <c r="BB111" s="134">
        <v>5.01</v>
      </c>
      <c r="BC111" s="134">
        <v>4.99</v>
      </c>
      <c r="BD111" s="134">
        <v>2.7</v>
      </c>
      <c r="BE111" s="134">
        <v>6.46</v>
      </c>
      <c r="BF111" s="134">
        <v>0.47</v>
      </c>
      <c r="BG111" s="135">
        <v>0.93</v>
      </c>
      <c r="BH111" s="134">
        <v>54.88252</v>
      </c>
      <c r="BI111" s="192">
        <v>20.949169999999999</v>
      </c>
      <c r="BJ111" s="193">
        <v>0</v>
      </c>
      <c r="BK111" s="134">
        <v>7.5571100000000007</v>
      </c>
      <c r="BL111" s="134">
        <v>1.7334900000000002</v>
      </c>
      <c r="BM111" s="134">
        <v>0.36256000000000005</v>
      </c>
      <c r="BN111" s="134">
        <v>0.98571000000000009</v>
      </c>
      <c r="BO111" s="134">
        <v>5.6763300000000001</v>
      </c>
      <c r="BP111" s="134">
        <v>5.65367</v>
      </c>
      <c r="BQ111" s="134">
        <v>3.0591000000000004</v>
      </c>
      <c r="BR111" s="134">
        <v>7.3191800000000002</v>
      </c>
      <c r="BS111" s="134">
        <v>0.53250999999999993</v>
      </c>
      <c r="BT111" s="135">
        <v>1.05369</v>
      </c>
      <c r="BU111" s="136">
        <v>2178609.3448000001</v>
      </c>
      <c r="BV111" s="194">
        <v>831595.51579999994</v>
      </c>
      <c r="BW111" s="194">
        <v>0</v>
      </c>
      <c r="BX111" s="136">
        <v>299986.0514</v>
      </c>
      <c r="BY111" s="136">
        <v>68812.392600000006</v>
      </c>
      <c r="BZ111" s="136">
        <v>14392.134400000001</v>
      </c>
      <c r="CA111" s="136">
        <v>39128.615400000002</v>
      </c>
      <c r="CB111" s="136">
        <v>225326.8542</v>
      </c>
      <c r="CC111" s="136">
        <v>224427.34580000001</v>
      </c>
      <c r="CD111" s="136">
        <v>121433.63400000002</v>
      </c>
      <c r="CE111" s="136">
        <v>290541.2132</v>
      </c>
      <c r="CF111" s="136">
        <v>21138.447399999994</v>
      </c>
      <c r="CG111" s="136">
        <v>41827.140599999999</v>
      </c>
      <c r="CH111" s="112">
        <v>1</v>
      </c>
      <c r="CJ111" s="137">
        <v>210710.6</v>
      </c>
      <c r="CK111" s="134">
        <v>1826503.3200000003</v>
      </c>
      <c r="CL111" s="134">
        <v>1847076.33</v>
      </c>
      <c r="CM111" s="134">
        <v>1517223.6134073879</v>
      </c>
      <c r="CN111" s="138">
        <v>45046.862300182212</v>
      </c>
      <c r="CO111" s="136">
        <v>0</v>
      </c>
      <c r="CP111" s="136">
        <v>0</v>
      </c>
      <c r="CQ111" s="136">
        <v>0</v>
      </c>
      <c r="CR111" s="136">
        <v>0</v>
      </c>
      <c r="CS111" s="136">
        <v>0</v>
      </c>
      <c r="CT111" s="136">
        <v>0</v>
      </c>
      <c r="CU111" s="136">
        <v>0</v>
      </c>
      <c r="CV111" s="136">
        <v>0</v>
      </c>
      <c r="CW111" s="136">
        <v>0</v>
      </c>
      <c r="CX111" s="136">
        <v>0</v>
      </c>
      <c r="CY111" s="136">
        <v>0</v>
      </c>
      <c r="CZ111" s="136">
        <v>0</v>
      </c>
      <c r="DA111" s="136">
        <v>0</v>
      </c>
      <c r="DB111" s="136">
        <v>0</v>
      </c>
      <c r="DC111" s="136">
        <v>45046.862300182212</v>
      </c>
      <c r="DD111" s="139">
        <v>596616.14067815582</v>
      </c>
      <c r="DE111" s="136">
        <v>0</v>
      </c>
      <c r="DF111" s="136">
        <v>27385.4367926628</v>
      </c>
      <c r="DG111" s="136">
        <v>0</v>
      </c>
      <c r="DH111" s="136">
        <v>34233.820046232519</v>
      </c>
      <c r="DI111" s="136">
        <v>4930.3177383798902</v>
      </c>
      <c r="DJ111" s="136">
        <v>60068.282600219187</v>
      </c>
      <c r="DK111" s="136">
        <v>30505.809650677671</v>
      </c>
      <c r="DL111" s="136">
        <v>0</v>
      </c>
      <c r="DM111" s="136">
        <v>0</v>
      </c>
      <c r="DN111" s="136">
        <v>432376.50151068071</v>
      </c>
      <c r="DO111" s="136">
        <v>7115.9723393030481</v>
      </c>
      <c r="DP111" s="136"/>
      <c r="DQ111" s="136">
        <v>218712.91866135452</v>
      </c>
      <c r="DR111" s="136">
        <v>132383.39280220499</v>
      </c>
      <c r="DS111" s="136">
        <v>20313.629272467824</v>
      </c>
      <c r="DT111" s="136">
        <v>3173.6839576876746</v>
      </c>
      <c r="DU111" s="136">
        <v>24591.343814216572</v>
      </c>
      <c r="DV111" s="136">
        <v>38250.868814777452</v>
      </c>
      <c r="DW111" s="136"/>
      <c r="DX111" s="136">
        <v>206116.66157539815</v>
      </c>
      <c r="DY111" s="136">
        <v>181268.53991719606</v>
      </c>
      <c r="DZ111" s="136">
        <v>33540.068399755131</v>
      </c>
      <c r="EA111" s="139">
        <v>149068.39648318148</v>
      </c>
      <c r="EB111" s="136"/>
      <c r="EC111" s="136">
        <v>149068.39648318148</v>
      </c>
      <c r="ED111" s="136"/>
      <c r="EE111" s="138">
        <v>70164.09295607578</v>
      </c>
      <c r="EF111" s="136">
        <v>5639.8508212411061</v>
      </c>
      <c r="EG111" s="136">
        <v>61315.189129721664</v>
      </c>
      <c r="EH111" s="136">
        <v>3209.0530051130086</v>
      </c>
      <c r="EI111" s="136">
        <v>16689.9324360887</v>
      </c>
      <c r="EJ111" s="136">
        <v>0</v>
      </c>
      <c r="EK111" s="136">
        <v>0</v>
      </c>
      <c r="EL111" s="140"/>
      <c r="EM111" s="134">
        <v>1669.7268090348248</v>
      </c>
      <c r="EN111" s="136">
        <v>195157.77</v>
      </c>
      <c r="EO111" s="140">
        <f t="shared" si="14"/>
        <v>53.96</v>
      </c>
      <c r="EP111" s="140">
        <f t="shared" si="15"/>
        <v>20.597035507844755</v>
      </c>
      <c r="EQ111" s="140">
        <f t="shared" si="16"/>
        <v>0</v>
      </c>
      <c r="ER111" s="140">
        <f t="shared" si="17"/>
        <v>7.4300825763831551</v>
      </c>
      <c r="ES111" s="140">
        <f t="shared" si="18"/>
        <v>1.7043517753922381</v>
      </c>
      <c r="ET111" s="140">
        <f t="shared" si="19"/>
        <v>0.35646573080099098</v>
      </c>
      <c r="EU111" s="140">
        <f t="shared" si="20"/>
        <v>0.96914120561519412</v>
      </c>
      <c r="EV111" s="140">
        <f t="shared" si="21"/>
        <v>5.5809165978530135</v>
      </c>
      <c r="EW111" s="140">
        <f t="shared" si="22"/>
        <v>5.5586374896779525</v>
      </c>
      <c r="EX111" s="140">
        <f t="shared" si="23"/>
        <v>3.0076796036333611</v>
      </c>
      <c r="EY111" s="140">
        <f t="shared" si="24"/>
        <v>7.1961519405450041</v>
      </c>
      <c r="EZ111" s="140">
        <f t="shared" si="25"/>
        <v>0.52355904211395532</v>
      </c>
      <c r="FA111" s="140">
        <f t="shared" si="26"/>
        <v>1.0359785301403799</v>
      </c>
      <c r="HD111" s="112">
        <v>2</v>
      </c>
    </row>
    <row r="112" spans="1:212" ht="12" customHeight="1" x14ac:dyDescent="0.25">
      <c r="A112" s="126">
        <v>108</v>
      </c>
      <c r="B112" s="62" t="s">
        <v>140</v>
      </c>
      <c r="C112" s="62" t="s">
        <v>140</v>
      </c>
      <c r="D112" s="127">
        <v>3025.3999999999996</v>
      </c>
      <c r="E112" s="141">
        <v>2989.7</v>
      </c>
      <c r="F112" s="141">
        <v>35.700000000000003</v>
      </c>
      <c r="G112" s="141">
        <v>325.35000000000002</v>
      </c>
      <c r="H112" s="127">
        <v>1</v>
      </c>
      <c r="I112" s="127">
        <v>0</v>
      </c>
      <c r="J112" s="127">
        <v>1</v>
      </c>
      <c r="K112" s="128">
        <v>3025.3999999999996</v>
      </c>
      <c r="L112" s="127"/>
      <c r="M112" s="126" t="s">
        <v>44</v>
      </c>
      <c r="N112" s="129">
        <v>3</v>
      </c>
      <c r="O112" s="129" t="s">
        <v>21</v>
      </c>
      <c r="P112" s="130">
        <v>53.96</v>
      </c>
      <c r="Q112" s="131">
        <v>45.06</v>
      </c>
      <c r="R112" s="130">
        <v>5.0999999999999996</v>
      </c>
      <c r="S112" s="130">
        <v>8.6300000000000008</v>
      </c>
      <c r="T112" s="130">
        <v>13.43</v>
      </c>
      <c r="U112" s="130">
        <v>6.91</v>
      </c>
      <c r="V112" s="130">
        <v>3.15</v>
      </c>
      <c r="W112" s="130">
        <v>1.81</v>
      </c>
      <c r="X112" s="130">
        <v>5.77</v>
      </c>
      <c r="Y112" s="130">
        <v>0.26</v>
      </c>
      <c r="Z112" s="132">
        <v>40</v>
      </c>
      <c r="AA112" s="132">
        <v>40</v>
      </c>
      <c r="AB112" s="132">
        <v>2604.04</v>
      </c>
      <c r="AC112" s="130">
        <v>195.98199600000001</v>
      </c>
      <c r="AD112" s="132">
        <v>42.3</v>
      </c>
      <c r="AE112" s="132">
        <v>2604.04</v>
      </c>
      <c r="AF112" s="130">
        <v>7.85</v>
      </c>
      <c r="AG112" s="133">
        <v>0</v>
      </c>
      <c r="AH112" s="130">
        <v>6.73</v>
      </c>
      <c r="AI112" s="130">
        <v>10.67</v>
      </c>
      <c r="AJ112" s="130">
        <v>14</v>
      </c>
      <c r="AK112" s="131">
        <v>817947.14400000009</v>
      </c>
      <c r="AL112" s="130">
        <v>92577.239999999991</v>
      </c>
      <c r="AM112" s="130">
        <v>156655.212</v>
      </c>
      <c r="AN112" s="130">
        <v>243786.73199999996</v>
      </c>
      <c r="AO112" s="130">
        <v>125433.084</v>
      </c>
      <c r="AP112" s="130">
        <v>57180.05999999999</v>
      </c>
      <c r="AQ112" s="130">
        <v>32855.843999999997</v>
      </c>
      <c r="AR112" s="130">
        <v>104739.34799999998</v>
      </c>
      <c r="AS112" s="130">
        <v>4719.6239999999998</v>
      </c>
      <c r="AU112" s="134">
        <v>48.44</v>
      </c>
      <c r="AV112" s="192">
        <v>18.489999999999998</v>
      </c>
      <c r="AW112" s="193"/>
      <c r="AX112" s="134">
        <v>6.67</v>
      </c>
      <c r="AY112" s="134">
        <v>1.53</v>
      </c>
      <c r="AZ112" s="134">
        <v>0.32</v>
      </c>
      <c r="BA112" s="134">
        <v>0.87</v>
      </c>
      <c r="BB112" s="134">
        <v>5.01</v>
      </c>
      <c r="BC112" s="134">
        <v>4.99</v>
      </c>
      <c r="BD112" s="134">
        <v>2.7</v>
      </c>
      <c r="BE112" s="134">
        <v>6.46</v>
      </c>
      <c r="BF112" s="134">
        <v>0.47</v>
      </c>
      <c r="BG112" s="135">
        <v>0.93</v>
      </c>
      <c r="BH112" s="134">
        <v>54.88252</v>
      </c>
      <c r="BI112" s="192">
        <v>20.949169999999999</v>
      </c>
      <c r="BJ112" s="193">
        <v>0</v>
      </c>
      <c r="BK112" s="134">
        <v>7.5571100000000007</v>
      </c>
      <c r="BL112" s="134">
        <v>1.7334900000000002</v>
      </c>
      <c r="BM112" s="134">
        <v>0.36256000000000005</v>
      </c>
      <c r="BN112" s="134">
        <v>0.98571000000000009</v>
      </c>
      <c r="BO112" s="134">
        <v>5.6763300000000001</v>
      </c>
      <c r="BP112" s="134">
        <v>5.65367</v>
      </c>
      <c r="BQ112" s="134">
        <v>3.0591000000000004</v>
      </c>
      <c r="BR112" s="134">
        <v>7.3191800000000002</v>
      </c>
      <c r="BS112" s="134">
        <v>0.53250999999999993</v>
      </c>
      <c r="BT112" s="135">
        <v>1.05369</v>
      </c>
      <c r="BU112" s="136">
        <v>1953516.5120799995</v>
      </c>
      <c r="BV112" s="194">
        <v>745675.48117999977</v>
      </c>
      <c r="BW112" s="194">
        <v>0</v>
      </c>
      <c r="BX112" s="136">
        <v>268991.64194</v>
      </c>
      <c r="BY112" s="136">
        <v>61702.730459999992</v>
      </c>
      <c r="BZ112" s="136">
        <v>12905.146239999998</v>
      </c>
      <c r="CA112" s="136">
        <v>35085.86634</v>
      </c>
      <c r="CB112" s="136">
        <v>202046.19581999996</v>
      </c>
      <c r="CC112" s="136">
        <v>201239.62417999998</v>
      </c>
      <c r="CD112" s="136">
        <v>108887.17140000001</v>
      </c>
      <c r="CE112" s="136">
        <v>260522.63971999998</v>
      </c>
      <c r="CF112" s="136">
        <v>18954.433539999995</v>
      </c>
      <c r="CG112" s="136">
        <v>37505.581259999992</v>
      </c>
      <c r="CH112" s="112">
        <v>1</v>
      </c>
      <c r="CJ112" s="137">
        <v>233610.08</v>
      </c>
      <c r="CK112" s="134">
        <v>1802529.1599999995</v>
      </c>
      <c r="CL112" s="134">
        <v>1872583.11</v>
      </c>
      <c r="CM112" s="134">
        <v>1433497.4304933031</v>
      </c>
      <c r="CN112" s="138">
        <v>40392.642917300313</v>
      </c>
      <c r="CO112" s="136">
        <v>0</v>
      </c>
      <c r="CP112" s="136">
        <v>0</v>
      </c>
      <c r="CQ112" s="136">
        <v>0</v>
      </c>
      <c r="CR112" s="136">
        <v>0</v>
      </c>
      <c r="CS112" s="136">
        <v>0</v>
      </c>
      <c r="CT112" s="136">
        <v>0</v>
      </c>
      <c r="CU112" s="136">
        <v>0</v>
      </c>
      <c r="CV112" s="136">
        <v>0</v>
      </c>
      <c r="CW112" s="136">
        <v>0</v>
      </c>
      <c r="CX112" s="136">
        <v>0</v>
      </c>
      <c r="CY112" s="136">
        <v>0</v>
      </c>
      <c r="CZ112" s="136">
        <v>0</v>
      </c>
      <c r="DA112" s="136">
        <v>0</v>
      </c>
      <c r="DB112" s="136">
        <v>0</v>
      </c>
      <c r="DC112" s="136">
        <v>40392.642917300313</v>
      </c>
      <c r="DD112" s="139">
        <v>534974.05809356621</v>
      </c>
      <c r="DE112" s="136">
        <v>0</v>
      </c>
      <c r="DF112" s="136">
        <v>24555.987099147012</v>
      </c>
      <c r="DG112" s="136">
        <v>0</v>
      </c>
      <c r="DH112" s="136">
        <v>30696.798804941267</v>
      </c>
      <c r="DI112" s="136">
        <v>4420.9197645804734</v>
      </c>
      <c r="DJ112" s="136">
        <v>53862.057551482838</v>
      </c>
      <c r="DK112" s="136">
        <v>27353.964587184411</v>
      </c>
      <c r="DL112" s="136">
        <v>0</v>
      </c>
      <c r="DM112" s="136">
        <v>0</v>
      </c>
      <c r="DN112" s="136">
        <v>387703.57666580117</v>
      </c>
      <c r="DO112" s="136">
        <v>6380.7536204289972</v>
      </c>
      <c r="DP112" s="136"/>
      <c r="DQ112" s="136">
        <v>196115.60880796143</v>
      </c>
      <c r="DR112" s="136">
        <v>118705.60657492321</v>
      </c>
      <c r="DS112" s="136">
        <v>18214.83521070662</v>
      </c>
      <c r="DT112" s="136">
        <v>2845.7805114369562</v>
      </c>
      <c r="DU112" s="136">
        <v>22050.578415984233</v>
      </c>
      <c r="DV112" s="136">
        <v>34298.808094910404</v>
      </c>
      <c r="DW112" s="136"/>
      <c r="DX112" s="136">
        <v>184820.79073213084</v>
      </c>
      <c r="DY112" s="136">
        <v>162539.96463114547</v>
      </c>
      <c r="DZ112" s="136">
        <v>30074.725233141427</v>
      </c>
      <c r="EA112" s="139">
        <v>133666.72398346689</v>
      </c>
      <c r="EB112" s="136"/>
      <c r="EC112" s="136">
        <v>133666.72398346689</v>
      </c>
      <c r="ED112" s="136"/>
      <c r="EE112" s="138">
        <v>62914.77380833184</v>
      </c>
      <c r="EF112" s="136">
        <v>5057.1442426149497</v>
      </c>
      <c r="EG112" s="136">
        <v>54980.134319223442</v>
      </c>
      <c r="EH112" s="136">
        <v>2877.4952464934481</v>
      </c>
      <c r="EI112" s="136">
        <v>14965.536927131814</v>
      </c>
      <c r="EJ112" s="136">
        <v>73032.605359127163</v>
      </c>
      <c r="EK112" s="136">
        <v>73032.605359127163</v>
      </c>
      <c r="EL112" s="140"/>
      <c r="EM112" s="134">
        <v>1497.2114665245876</v>
      </c>
      <c r="EN112" s="136">
        <v>168700.47</v>
      </c>
      <c r="EO112" s="140">
        <f t="shared" si="14"/>
        <v>53.96</v>
      </c>
      <c r="EP112" s="140">
        <f t="shared" si="15"/>
        <v>20.597035507844755</v>
      </c>
      <c r="EQ112" s="140">
        <f t="shared" si="16"/>
        <v>0</v>
      </c>
      <c r="ER112" s="140">
        <f t="shared" si="17"/>
        <v>7.4300825763831551</v>
      </c>
      <c r="ES112" s="140">
        <f t="shared" si="18"/>
        <v>1.7043517753922381</v>
      </c>
      <c r="ET112" s="140">
        <f t="shared" si="19"/>
        <v>0.35646573080099098</v>
      </c>
      <c r="EU112" s="140">
        <f t="shared" si="20"/>
        <v>0.96914120561519412</v>
      </c>
      <c r="EV112" s="140">
        <f t="shared" si="21"/>
        <v>5.5809165978530135</v>
      </c>
      <c r="EW112" s="140">
        <f t="shared" si="22"/>
        <v>5.5586374896779525</v>
      </c>
      <c r="EX112" s="140">
        <f t="shared" si="23"/>
        <v>3.0076796036333611</v>
      </c>
      <c r="EY112" s="140">
        <f t="shared" si="24"/>
        <v>7.1961519405450041</v>
      </c>
      <c r="EZ112" s="140">
        <f t="shared" si="25"/>
        <v>0.52355904211395532</v>
      </c>
      <c r="FA112" s="140">
        <f t="shared" si="26"/>
        <v>1.0359785301403799</v>
      </c>
      <c r="HD112" s="112">
        <v>2</v>
      </c>
    </row>
    <row r="113" spans="1:212" ht="12" customHeight="1" x14ac:dyDescent="0.25">
      <c r="A113" s="126">
        <v>109</v>
      </c>
      <c r="B113" s="62" t="s">
        <v>139</v>
      </c>
      <c r="C113" s="62" t="s">
        <v>139</v>
      </c>
      <c r="D113" s="127">
        <v>3054.3</v>
      </c>
      <c r="E113" s="141">
        <v>3054.3</v>
      </c>
      <c r="F113" s="141">
        <v>0</v>
      </c>
      <c r="G113" s="141">
        <v>328.45</v>
      </c>
      <c r="H113" s="127">
        <v>1</v>
      </c>
      <c r="I113" s="127">
        <v>0</v>
      </c>
      <c r="J113" s="127">
        <v>1</v>
      </c>
      <c r="K113" s="128">
        <v>3054.3</v>
      </c>
      <c r="L113" s="127"/>
      <c r="M113" s="126" t="s">
        <v>44</v>
      </c>
      <c r="N113" s="129">
        <v>3</v>
      </c>
      <c r="O113" s="129" t="s">
        <v>21</v>
      </c>
      <c r="P113" s="130">
        <v>53.96</v>
      </c>
      <c r="Q113" s="131">
        <v>45.06</v>
      </c>
      <c r="R113" s="130">
        <v>5.0999999999999996</v>
      </c>
      <c r="S113" s="130">
        <v>8.6300000000000008</v>
      </c>
      <c r="T113" s="130">
        <v>13.43</v>
      </c>
      <c r="U113" s="130">
        <v>6.91</v>
      </c>
      <c r="V113" s="130">
        <v>3.15</v>
      </c>
      <c r="W113" s="130">
        <v>1.81</v>
      </c>
      <c r="X113" s="130">
        <v>5.77</v>
      </c>
      <c r="Y113" s="130">
        <v>0.26</v>
      </c>
      <c r="Z113" s="132">
        <v>40</v>
      </c>
      <c r="AA113" s="132">
        <v>40</v>
      </c>
      <c r="AB113" s="132">
        <v>2604.04</v>
      </c>
      <c r="AC113" s="130">
        <v>195.98199600000001</v>
      </c>
      <c r="AD113" s="132">
        <v>42.3</v>
      </c>
      <c r="AE113" s="132">
        <v>2604.04</v>
      </c>
      <c r="AF113" s="130">
        <v>7.85</v>
      </c>
      <c r="AG113" s="133">
        <v>0</v>
      </c>
      <c r="AH113" s="130">
        <v>6.73</v>
      </c>
      <c r="AI113" s="130">
        <v>10.67</v>
      </c>
      <c r="AJ113" s="130">
        <v>14</v>
      </c>
      <c r="AK113" s="131">
        <v>825760.54799999995</v>
      </c>
      <c r="AL113" s="130">
        <v>93461.58</v>
      </c>
      <c r="AM113" s="130">
        <v>158151.65400000004</v>
      </c>
      <c r="AN113" s="130">
        <v>246115.49400000001</v>
      </c>
      <c r="AO113" s="130">
        <v>126631.27800000002</v>
      </c>
      <c r="AP113" s="130">
        <v>57726.270000000004</v>
      </c>
      <c r="AQ113" s="130">
        <v>33169.698000000004</v>
      </c>
      <c r="AR113" s="130">
        <v>105739.86600000001</v>
      </c>
      <c r="AS113" s="130">
        <v>4764.7080000000005</v>
      </c>
      <c r="AU113" s="134">
        <v>48.44</v>
      </c>
      <c r="AV113" s="192">
        <v>18.489999999999998</v>
      </c>
      <c r="AW113" s="193"/>
      <c r="AX113" s="134">
        <v>6.67</v>
      </c>
      <c r="AY113" s="134">
        <v>1.53</v>
      </c>
      <c r="AZ113" s="134">
        <v>0.32</v>
      </c>
      <c r="BA113" s="134">
        <v>0.87</v>
      </c>
      <c r="BB113" s="134">
        <v>5.01</v>
      </c>
      <c r="BC113" s="134">
        <v>4.99</v>
      </c>
      <c r="BD113" s="134">
        <v>2.7</v>
      </c>
      <c r="BE113" s="134">
        <v>6.46</v>
      </c>
      <c r="BF113" s="134">
        <v>0.47</v>
      </c>
      <c r="BG113" s="135">
        <v>0.93</v>
      </c>
      <c r="BH113" s="134">
        <v>54.88252</v>
      </c>
      <c r="BI113" s="192">
        <v>20.949169999999999</v>
      </c>
      <c r="BJ113" s="193">
        <v>0</v>
      </c>
      <c r="BK113" s="134">
        <v>7.5571100000000007</v>
      </c>
      <c r="BL113" s="134">
        <v>1.7334900000000002</v>
      </c>
      <c r="BM113" s="134">
        <v>0.36256000000000005</v>
      </c>
      <c r="BN113" s="134">
        <v>0.98571000000000009</v>
      </c>
      <c r="BO113" s="134">
        <v>5.6763300000000001</v>
      </c>
      <c r="BP113" s="134">
        <v>5.65367</v>
      </c>
      <c r="BQ113" s="134">
        <v>3.0591000000000004</v>
      </c>
      <c r="BR113" s="134">
        <v>7.3191800000000002</v>
      </c>
      <c r="BS113" s="134">
        <v>0.53250999999999993</v>
      </c>
      <c r="BT113" s="135">
        <v>1.05369</v>
      </c>
      <c r="BU113" s="136">
        <v>1972177.3923599999</v>
      </c>
      <c r="BV113" s="194">
        <v>752798.51330999995</v>
      </c>
      <c r="BW113" s="194">
        <v>0</v>
      </c>
      <c r="BX113" s="136">
        <v>271561.17273000005</v>
      </c>
      <c r="BY113" s="136">
        <v>62292.143070000006</v>
      </c>
      <c r="BZ113" s="136">
        <v>13028.42208</v>
      </c>
      <c r="CA113" s="136">
        <v>35421.022530000002</v>
      </c>
      <c r="CB113" s="136">
        <v>203976.23319</v>
      </c>
      <c r="CC113" s="136">
        <v>203161.95681</v>
      </c>
      <c r="CD113" s="136">
        <v>109927.31130000003</v>
      </c>
      <c r="CE113" s="136">
        <v>263011.27074000001</v>
      </c>
      <c r="CF113" s="136">
        <v>19135.494929999997</v>
      </c>
      <c r="CG113" s="136">
        <v>37863.851669999996</v>
      </c>
      <c r="CH113" s="112">
        <v>1</v>
      </c>
      <c r="CJ113" s="137">
        <v>402992.35</v>
      </c>
      <c r="CK113" s="134">
        <v>1842842.2800000003</v>
      </c>
      <c r="CL113" s="134">
        <v>1825515.95</v>
      </c>
      <c r="CM113" s="134">
        <v>1373460.6053438606</v>
      </c>
      <c r="CN113" s="138">
        <v>40778.491856386063</v>
      </c>
      <c r="CO113" s="136">
        <v>0</v>
      </c>
      <c r="CP113" s="136">
        <v>0</v>
      </c>
      <c r="CQ113" s="136">
        <v>0</v>
      </c>
      <c r="CR113" s="136">
        <v>0</v>
      </c>
      <c r="CS113" s="136">
        <v>0</v>
      </c>
      <c r="CT113" s="136">
        <v>0</v>
      </c>
      <c r="CU113" s="136">
        <v>0</v>
      </c>
      <c r="CV113" s="136">
        <v>0</v>
      </c>
      <c r="CW113" s="136">
        <v>0</v>
      </c>
      <c r="CX113" s="136">
        <v>0</v>
      </c>
      <c r="CY113" s="136">
        <v>0</v>
      </c>
      <c r="CZ113" s="136">
        <v>0</v>
      </c>
      <c r="DA113" s="136">
        <v>0</v>
      </c>
      <c r="DB113" s="136">
        <v>0</v>
      </c>
      <c r="DC113" s="136">
        <v>40778.491856386063</v>
      </c>
      <c r="DD113" s="139">
        <v>540084.37417702773</v>
      </c>
      <c r="DE113" s="136">
        <v>0</v>
      </c>
      <c r="DF113" s="136">
        <v>24790.557082344396</v>
      </c>
      <c r="DG113" s="136">
        <v>0</v>
      </c>
      <c r="DH113" s="136">
        <v>30990.028620986359</v>
      </c>
      <c r="DI113" s="136">
        <v>4463.1504055523701</v>
      </c>
      <c r="DJ113" s="136">
        <v>54376.572479504874</v>
      </c>
      <c r="DK113" s="136">
        <v>27615.26212687161</v>
      </c>
      <c r="DL113" s="136">
        <v>0</v>
      </c>
      <c r="DM113" s="136">
        <v>0</v>
      </c>
      <c r="DN113" s="136">
        <v>391407.09797393961</v>
      </c>
      <c r="DO113" s="136">
        <v>6441.7054878284825</v>
      </c>
      <c r="DP113" s="136"/>
      <c r="DQ113" s="136">
        <v>197988.99450722439</v>
      </c>
      <c r="DR113" s="136">
        <v>119839.53664367952</v>
      </c>
      <c r="DS113" s="136">
        <v>18388.831620301858</v>
      </c>
      <c r="DT113" s="136">
        <v>2872.964704198419</v>
      </c>
      <c r="DU113" s="136">
        <v>22261.215593290359</v>
      </c>
      <c r="DV113" s="136">
        <v>34626.445945754233</v>
      </c>
      <c r="DW113" s="136"/>
      <c r="DX113" s="136">
        <v>186586.28318012407</v>
      </c>
      <c r="DY113" s="136">
        <v>164092.62047098161</v>
      </c>
      <c r="DZ113" s="136">
        <v>30362.012718841768</v>
      </c>
      <c r="EA113" s="139">
        <v>134943.56946608811</v>
      </c>
      <c r="EB113" s="136"/>
      <c r="EC113" s="136">
        <v>134943.56946608811</v>
      </c>
      <c r="ED113" s="136"/>
      <c r="EE113" s="138">
        <v>63515.76440893369</v>
      </c>
      <c r="EF113" s="136">
        <v>5105.452389838978</v>
      </c>
      <c r="EG113" s="136">
        <v>55505.329626232626</v>
      </c>
      <c r="EH113" s="136">
        <v>2904.9823928620813</v>
      </c>
      <c r="EI113" s="136">
        <v>15108.494558253027</v>
      </c>
      <c r="EJ113" s="136">
        <v>0</v>
      </c>
      <c r="EK113" s="136">
        <v>0</v>
      </c>
      <c r="EL113" s="140"/>
      <c r="EM113" s="134">
        <v>1511.513512992017</v>
      </c>
      <c r="EN113" s="136">
        <v>431364.08</v>
      </c>
      <c r="EO113" s="140">
        <f t="shared" si="14"/>
        <v>53.96</v>
      </c>
      <c r="EP113" s="140">
        <f t="shared" si="15"/>
        <v>20.597035507844755</v>
      </c>
      <c r="EQ113" s="140">
        <f t="shared" si="16"/>
        <v>0</v>
      </c>
      <c r="ER113" s="140">
        <f t="shared" si="17"/>
        <v>7.4300825763831551</v>
      </c>
      <c r="ES113" s="140">
        <f t="shared" si="18"/>
        <v>1.7043517753922381</v>
      </c>
      <c r="ET113" s="140">
        <f t="shared" si="19"/>
        <v>0.35646573080099098</v>
      </c>
      <c r="EU113" s="140">
        <f t="shared" si="20"/>
        <v>0.96914120561519412</v>
      </c>
      <c r="EV113" s="140">
        <f t="shared" si="21"/>
        <v>5.5809165978530135</v>
      </c>
      <c r="EW113" s="140">
        <f t="shared" si="22"/>
        <v>5.5586374896779525</v>
      </c>
      <c r="EX113" s="140">
        <f t="shared" si="23"/>
        <v>3.0076796036333611</v>
      </c>
      <c r="EY113" s="140">
        <f t="shared" si="24"/>
        <v>7.1961519405450041</v>
      </c>
      <c r="EZ113" s="140">
        <f t="shared" si="25"/>
        <v>0.52355904211395532</v>
      </c>
      <c r="FA113" s="140">
        <f t="shared" si="26"/>
        <v>1.0359785301403799</v>
      </c>
      <c r="HD113" s="112">
        <v>2</v>
      </c>
    </row>
    <row r="114" spans="1:212" ht="12" customHeight="1" x14ac:dyDescent="0.25">
      <c r="A114" s="126">
        <v>110</v>
      </c>
      <c r="B114" s="62" t="s">
        <v>138</v>
      </c>
      <c r="C114" s="62" t="s">
        <v>138</v>
      </c>
      <c r="D114" s="127">
        <v>7564.7</v>
      </c>
      <c r="E114" s="141">
        <v>6815.8</v>
      </c>
      <c r="F114" s="141">
        <v>748.9</v>
      </c>
      <c r="G114" s="141">
        <v>613.20000000000005</v>
      </c>
      <c r="H114" s="127">
        <v>4</v>
      </c>
      <c r="I114" s="127">
        <v>0</v>
      </c>
      <c r="J114" s="127">
        <v>1</v>
      </c>
      <c r="K114" s="128">
        <v>7564.7</v>
      </c>
      <c r="L114" s="127"/>
      <c r="M114" s="126" t="s">
        <v>44</v>
      </c>
      <c r="N114" s="129">
        <v>3</v>
      </c>
      <c r="O114" s="129" t="s">
        <v>21</v>
      </c>
      <c r="P114" s="130">
        <v>53.96</v>
      </c>
      <c r="Q114" s="131">
        <v>45.06</v>
      </c>
      <c r="R114" s="130">
        <v>5.0999999999999996</v>
      </c>
      <c r="S114" s="130">
        <v>8.6300000000000008</v>
      </c>
      <c r="T114" s="130">
        <v>13.43</v>
      </c>
      <c r="U114" s="130">
        <v>6.91</v>
      </c>
      <c r="V114" s="130">
        <v>3.15</v>
      </c>
      <c r="W114" s="130">
        <v>1.81</v>
      </c>
      <c r="X114" s="130">
        <v>5.77</v>
      </c>
      <c r="Y114" s="130">
        <v>0.26</v>
      </c>
      <c r="Z114" s="132">
        <v>40</v>
      </c>
      <c r="AA114" s="132">
        <v>40</v>
      </c>
      <c r="AB114" s="132">
        <v>2604.04</v>
      </c>
      <c r="AC114" s="130">
        <v>195.98199600000001</v>
      </c>
      <c r="AD114" s="132">
        <v>42.3</v>
      </c>
      <c r="AE114" s="132">
        <v>2604.04</v>
      </c>
      <c r="AF114" s="130">
        <v>7.85</v>
      </c>
      <c r="AG114" s="133">
        <v>0</v>
      </c>
      <c r="AH114" s="130">
        <v>6.73</v>
      </c>
      <c r="AI114" s="130">
        <v>10.67</v>
      </c>
      <c r="AJ114" s="130">
        <v>14</v>
      </c>
      <c r="AK114" s="131">
        <v>2045192.2919999999</v>
      </c>
      <c r="AL114" s="130">
        <v>231479.81999999995</v>
      </c>
      <c r="AM114" s="130">
        <v>391700.16600000003</v>
      </c>
      <c r="AN114" s="130">
        <v>609563.52600000007</v>
      </c>
      <c r="AO114" s="130">
        <v>313632.462</v>
      </c>
      <c r="AP114" s="130">
        <v>142972.83000000002</v>
      </c>
      <c r="AQ114" s="130">
        <v>82152.641999999993</v>
      </c>
      <c r="AR114" s="130">
        <v>261889.91399999999</v>
      </c>
      <c r="AS114" s="130">
        <v>11800.932000000001</v>
      </c>
      <c r="AU114" s="134">
        <v>48.44</v>
      </c>
      <c r="AV114" s="192">
        <v>18.489999999999998</v>
      </c>
      <c r="AW114" s="193"/>
      <c r="AX114" s="134">
        <v>6.67</v>
      </c>
      <c r="AY114" s="134">
        <v>1.53</v>
      </c>
      <c r="AZ114" s="134">
        <v>0.32</v>
      </c>
      <c r="BA114" s="134">
        <v>0.87</v>
      </c>
      <c r="BB114" s="134">
        <v>5.01</v>
      </c>
      <c r="BC114" s="134">
        <v>4.99</v>
      </c>
      <c r="BD114" s="134">
        <v>2.7</v>
      </c>
      <c r="BE114" s="134">
        <v>6.46</v>
      </c>
      <c r="BF114" s="134">
        <v>0.47</v>
      </c>
      <c r="BG114" s="135">
        <v>0.93</v>
      </c>
      <c r="BH114" s="134">
        <v>54.88252</v>
      </c>
      <c r="BI114" s="192">
        <v>20.949169999999999</v>
      </c>
      <c r="BJ114" s="193">
        <v>0</v>
      </c>
      <c r="BK114" s="134">
        <v>7.5571100000000007</v>
      </c>
      <c r="BL114" s="134">
        <v>1.7334900000000002</v>
      </c>
      <c r="BM114" s="134">
        <v>0.36256000000000005</v>
      </c>
      <c r="BN114" s="134">
        <v>0.98571000000000009</v>
      </c>
      <c r="BO114" s="134">
        <v>5.6763300000000001</v>
      </c>
      <c r="BP114" s="134">
        <v>5.65367</v>
      </c>
      <c r="BQ114" s="134">
        <v>3.0591000000000004</v>
      </c>
      <c r="BR114" s="134">
        <v>7.3191800000000002</v>
      </c>
      <c r="BS114" s="134">
        <v>0.53250999999999993</v>
      </c>
      <c r="BT114" s="135">
        <v>1.05369</v>
      </c>
      <c r="BU114" s="136">
        <v>4884566.1264399998</v>
      </c>
      <c r="BV114" s="194">
        <v>1864484.4689899997</v>
      </c>
      <c r="BW114" s="194">
        <v>0</v>
      </c>
      <c r="BX114" s="136">
        <v>672585.79816999997</v>
      </c>
      <c r="BY114" s="136">
        <v>154281.30002999998</v>
      </c>
      <c r="BZ114" s="136">
        <v>32267.98432</v>
      </c>
      <c r="CA114" s="136">
        <v>87728.582370000004</v>
      </c>
      <c r="CB114" s="136">
        <v>505195.62950999994</v>
      </c>
      <c r="CC114" s="136">
        <v>503178.88049000001</v>
      </c>
      <c r="CD114" s="136">
        <v>272261.11770000006</v>
      </c>
      <c r="CE114" s="136">
        <v>651409.93345999997</v>
      </c>
      <c r="CF114" s="136">
        <v>47393.601969999989</v>
      </c>
      <c r="CG114" s="136">
        <v>93778.829429999983</v>
      </c>
      <c r="CH114" s="112">
        <v>1</v>
      </c>
      <c r="CJ114" s="137">
        <v>552097.82999999996</v>
      </c>
      <c r="CK114" s="134">
        <v>3716611.5000000009</v>
      </c>
      <c r="CL114" s="134">
        <v>3763781.75</v>
      </c>
      <c r="CM114" s="134">
        <v>5746054.9525379436</v>
      </c>
      <c r="CN114" s="138">
        <v>2371747.4767024862</v>
      </c>
      <c r="CO114" s="136">
        <v>0</v>
      </c>
      <c r="CP114" s="136">
        <v>0</v>
      </c>
      <c r="CQ114" s="136">
        <v>0</v>
      </c>
      <c r="CR114" s="136">
        <v>0</v>
      </c>
      <c r="CS114" s="136">
        <v>0</v>
      </c>
      <c r="CT114" s="136">
        <v>0</v>
      </c>
      <c r="CU114" s="136">
        <v>0</v>
      </c>
      <c r="CV114" s="136">
        <v>0</v>
      </c>
      <c r="CW114" s="136">
        <v>2270749.8479999998</v>
      </c>
      <c r="CX114" s="136">
        <v>0</v>
      </c>
      <c r="CY114" s="136">
        <v>0</v>
      </c>
      <c r="CZ114" s="136">
        <v>0</v>
      </c>
      <c r="DA114" s="136">
        <v>0</v>
      </c>
      <c r="DB114" s="136">
        <v>0</v>
      </c>
      <c r="DC114" s="136">
        <v>100997.62870248618</v>
      </c>
      <c r="DD114" s="139">
        <v>1337647.3382892841</v>
      </c>
      <c r="DE114" s="136">
        <v>0</v>
      </c>
      <c r="DF114" s="136">
        <v>61399.7076779657</v>
      </c>
      <c r="DG114" s="136">
        <v>0</v>
      </c>
      <c r="DH114" s="136">
        <v>76754.172644853315</v>
      </c>
      <c r="DI114" s="136">
        <v>11054.052932875622</v>
      </c>
      <c r="DJ114" s="136">
        <v>134676.50782035507</v>
      </c>
      <c r="DK114" s="136">
        <v>68395.761192792343</v>
      </c>
      <c r="DL114" s="136">
        <v>0</v>
      </c>
      <c r="DM114" s="136">
        <v>0</v>
      </c>
      <c r="DN114" s="136">
        <v>969412.72109598282</v>
      </c>
      <c r="DO114" s="136">
        <v>15954.414924459325</v>
      </c>
      <c r="DP114" s="136"/>
      <c r="DQ114" s="136">
        <v>490366.80966139538</v>
      </c>
      <c r="DR114" s="136">
        <v>296811.10003877885</v>
      </c>
      <c r="DS114" s="136">
        <v>45544.312791178818</v>
      </c>
      <c r="DT114" s="136">
        <v>7115.580034001171</v>
      </c>
      <c r="DU114" s="136">
        <v>55135.192220333156</v>
      </c>
      <c r="DV114" s="136">
        <v>85760.62457710343</v>
      </c>
      <c r="DW114" s="136"/>
      <c r="DX114" s="136">
        <v>462125.28447522648</v>
      </c>
      <c r="DY114" s="136">
        <v>406414.381716542</v>
      </c>
      <c r="DZ114" s="136">
        <v>75198.741974993376</v>
      </c>
      <c r="EA114" s="139">
        <v>334219.82776417403</v>
      </c>
      <c r="EB114" s="136"/>
      <c r="EC114" s="136">
        <v>334219.82776417403</v>
      </c>
      <c r="ED114" s="136"/>
      <c r="EE114" s="138">
        <v>157311.88914784422</v>
      </c>
      <c r="EF114" s="136">
        <v>12644.866481162593</v>
      </c>
      <c r="EG114" s="136">
        <v>137472.14321565069</v>
      </c>
      <c r="EH114" s="136">
        <v>7194.8794510309344</v>
      </c>
      <c r="EI114" s="136">
        <v>37419.778274831107</v>
      </c>
      <c r="EJ114" s="136">
        <v>73603.424531165889</v>
      </c>
      <c r="EK114" s="136">
        <v>73603.424531165889</v>
      </c>
      <c r="EL114" s="140"/>
      <c r="EM114" s="134">
        <v>3743.6225229121928</v>
      </c>
      <c r="EN114" s="136">
        <v>535302.16</v>
      </c>
      <c r="EO114" s="140">
        <f t="shared" si="14"/>
        <v>53.96</v>
      </c>
      <c r="EP114" s="140">
        <f t="shared" si="15"/>
        <v>20.597035507844755</v>
      </c>
      <c r="EQ114" s="140">
        <f t="shared" si="16"/>
        <v>0</v>
      </c>
      <c r="ER114" s="140">
        <f t="shared" si="17"/>
        <v>7.4300825763831551</v>
      </c>
      <c r="ES114" s="140">
        <f t="shared" si="18"/>
        <v>1.7043517753922381</v>
      </c>
      <c r="ET114" s="140">
        <f t="shared" si="19"/>
        <v>0.35646573080099098</v>
      </c>
      <c r="EU114" s="140">
        <f t="shared" si="20"/>
        <v>0.96914120561519412</v>
      </c>
      <c r="EV114" s="140">
        <f t="shared" si="21"/>
        <v>5.5809165978530135</v>
      </c>
      <c r="EW114" s="140">
        <f t="shared" si="22"/>
        <v>5.5586374896779525</v>
      </c>
      <c r="EX114" s="140">
        <f t="shared" si="23"/>
        <v>3.0076796036333611</v>
      </c>
      <c r="EY114" s="140">
        <f t="shared" si="24"/>
        <v>7.1961519405450041</v>
      </c>
      <c r="EZ114" s="140">
        <f t="shared" si="25"/>
        <v>0.52355904211395532</v>
      </c>
      <c r="FA114" s="140">
        <f t="shared" si="26"/>
        <v>1.0359785301403799</v>
      </c>
      <c r="HD114" s="112">
        <v>2</v>
      </c>
    </row>
    <row r="115" spans="1:212" ht="12" customHeight="1" x14ac:dyDescent="0.25">
      <c r="A115" s="126">
        <v>111</v>
      </c>
      <c r="B115" s="62" t="s">
        <v>137</v>
      </c>
      <c r="C115" s="62" t="s">
        <v>137</v>
      </c>
      <c r="D115" s="127">
        <v>3463.8</v>
      </c>
      <c r="E115" s="141">
        <v>3463.8</v>
      </c>
      <c r="F115" s="141">
        <v>0</v>
      </c>
      <c r="G115" s="141">
        <v>299.2</v>
      </c>
      <c r="H115" s="127">
        <v>0</v>
      </c>
      <c r="I115" s="127">
        <v>0</v>
      </c>
      <c r="J115" s="127">
        <v>1</v>
      </c>
      <c r="K115" s="128">
        <v>3463.8</v>
      </c>
      <c r="L115" s="127"/>
      <c r="M115" s="126" t="s">
        <v>44</v>
      </c>
      <c r="N115" s="129">
        <v>7</v>
      </c>
      <c r="O115" s="129" t="s">
        <v>21</v>
      </c>
      <c r="P115" s="130">
        <v>37.01</v>
      </c>
      <c r="Q115" s="131">
        <v>31</v>
      </c>
      <c r="R115" s="130">
        <v>5.0999999999999996</v>
      </c>
      <c r="S115" s="130">
        <v>6.59</v>
      </c>
      <c r="T115" s="130">
        <v>8.98</v>
      </c>
      <c r="U115" s="130">
        <v>6.92</v>
      </c>
      <c r="V115" s="130">
        <v>3.15</v>
      </c>
      <c r="W115" s="130">
        <v>0</v>
      </c>
      <c r="X115" s="130">
        <v>0</v>
      </c>
      <c r="Y115" s="130">
        <v>0.26</v>
      </c>
      <c r="Z115" s="132">
        <v>40</v>
      </c>
      <c r="AA115" s="132">
        <v>40</v>
      </c>
      <c r="AB115" s="132">
        <v>2604.04</v>
      </c>
      <c r="AC115" s="130">
        <v>195.98199600000001</v>
      </c>
      <c r="AD115" s="132">
        <v>42.3</v>
      </c>
      <c r="AE115" s="132">
        <v>2604.04</v>
      </c>
      <c r="AF115" s="130">
        <v>7.85</v>
      </c>
      <c r="AG115" s="133">
        <v>0</v>
      </c>
      <c r="AH115" s="130">
        <v>6.73</v>
      </c>
      <c r="AI115" s="130">
        <v>10.67</v>
      </c>
      <c r="AJ115" s="130">
        <v>14</v>
      </c>
      <c r="AK115" s="131">
        <v>644266.80000000005</v>
      </c>
      <c r="AL115" s="130">
        <v>105992.28</v>
      </c>
      <c r="AM115" s="130">
        <v>136958.652</v>
      </c>
      <c r="AN115" s="130">
        <v>186629.54400000002</v>
      </c>
      <c r="AO115" s="130">
        <v>143816.97600000002</v>
      </c>
      <c r="AP115" s="130">
        <v>65465.820000000007</v>
      </c>
      <c r="AQ115" s="130">
        <v>0</v>
      </c>
      <c r="AR115" s="130">
        <v>0</v>
      </c>
      <c r="AS115" s="130">
        <v>5403.5280000000002</v>
      </c>
      <c r="AU115" s="134">
        <v>33.17</v>
      </c>
      <c r="AV115" s="192">
        <v>13.89</v>
      </c>
      <c r="AW115" s="193"/>
      <c r="AX115" s="134">
        <v>5.9</v>
      </c>
      <c r="AY115" s="134">
        <v>1.53</v>
      </c>
      <c r="AZ115" s="134">
        <v>0.32</v>
      </c>
      <c r="BA115" s="134">
        <v>0.6</v>
      </c>
      <c r="BB115" s="134">
        <v>5.01</v>
      </c>
      <c r="BC115" s="134">
        <v>4.99</v>
      </c>
      <c r="BD115" s="134">
        <v>0</v>
      </c>
      <c r="BE115" s="134">
        <v>0</v>
      </c>
      <c r="BF115" s="134">
        <v>0</v>
      </c>
      <c r="BG115" s="135">
        <v>0.93</v>
      </c>
      <c r="BH115" s="134">
        <v>37.581610000000005</v>
      </c>
      <c r="BI115" s="192">
        <v>15.737370000000004</v>
      </c>
      <c r="BJ115" s="193">
        <v>0</v>
      </c>
      <c r="BK115" s="134">
        <v>6.6847000000000012</v>
      </c>
      <c r="BL115" s="134">
        <v>1.7334900000000002</v>
      </c>
      <c r="BM115" s="134">
        <v>0.36256000000000005</v>
      </c>
      <c r="BN115" s="134">
        <v>0.67980000000000007</v>
      </c>
      <c r="BO115" s="134">
        <v>5.6763300000000001</v>
      </c>
      <c r="BP115" s="134">
        <v>5.65367</v>
      </c>
      <c r="BQ115" s="134">
        <v>0</v>
      </c>
      <c r="BR115" s="134">
        <v>0</v>
      </c>
      <c r="BS115" s="134">
        <v>0</v>
      </c>
      <c r="BT115" s="135">
        <v>1.0536900000000002</v>
      </c>
      <c r="BU115" s="136">
        <v>1531540.2991800001</v>
      </c>
      <c r="BV115" s="194">
        <v>641335.38606000016</v>
      </c>
      <c r="BW115" s="194">
        <v>0</v>
      </c>
      <c r="BX115" s="136">
        <v>272417.47860000003</v>
      </c>
      <c r="BY115" s="136">
        <v>70643.854619999998</v>
      </c>
      <c r="BZ115" s="136">
        <v>14775.185280000002</v>
      </c>
      <c r="CA115" s="136">
        <v>27703.472400000006</v>
      </c>
      <c r="CB115" s="136">
        <v>231323.99454000001</v>
      </c>
      <c r="CC115" s="136">
        <v>230400.54546000002</v>
      </c>
      <c r="CD115" s="136">
        <v>0</v>
      </c>
      <c r="CE115" s="136">
        <v>0</v>
      </c>
      <c r="CF115" s="136">
        <v>0</v>
      </c>
      <c r="CG115" s="136">
        <v>42940.382220000007</v>
      </c>
      <c r="CH115" s="112">
        <v>1</v>
      </c>
      <c r="CJ115" s="137">
        <v>305423.09999999998</v>
      </c>
      <c r="CK115" s="134">
        <v>1419394.82</v>
      </c>
      <c r="CL115" s="134">
        <v>1418753.29</v>
      </c>
      <c r="CM115" s="134">
        <v>1528221.6177144896</v>
      </c>
      <c r="CN115" s="138">
        <v>129696.30575796418</v>
      </c>
      <c r="CO115" s="136">
        <v>0</v>
      </c>
      <c r="CP115" s="136">
        <v>0</v>
      </c>
      <c r="CQ115" s="136">
        <v>0</v>
      </c>
      <c r="CR115" s="136">
        <v>0</v>
      </c>
      <c r="CS115" s="136">
        <v>0</v>
      </c>
      <c r="CT115" s="136">
        <v>0</v>
      </c>
      <c r="CU115" s="136">
        <v>0</v>
      </c>
      <c r="CV115" s="136">
        <v>0</v>
      </c>
      <c r="CW115" s="136">
        <v>0</v>
      </c>
      <c r="CX115" s="136">
        <v>83450.507999999987</v>
      </c>
      <c r="CY115" s="136">
        <v>0</v>
      </c>
      <c r="CZ115" s="136">
        <v>0</v>
      </c>
      <c r="DA115" s="136">
        <v>0</v>
      </c>
      <c r="DB115" s="136">
        <v>0</v>
      </c>
      <c r="DC115" s="136">
        <v>46245.797757964188</v>
      </c>
      <c r="DD115" s="139">
        <v>612495.25432157563</v>
      </c>
      <c r="DE115" s="136">
        <v>0</v>
      </c>
      <c r="DF115" s="136">
        <v>28114.308228341852</v>
      </c>
      <c r="DG115" s="136">
        <v>0</v>
      </c>
      <c r="DH115" s="136">
        <v>35144.963211659808</v>
      </c>
      <c r="DI115" s="136">
        <v>5061.5395916420457</v>
      </c>
      <c r="DJ115" s="136">
        <v>61667.017566875875</v>
      </c>
      <c r="DK115" s="136">
        <v>31317.730725553443</v>
      </c>
      <c r="DL115" s="136">
        <v>0</v>
      </c>
      <c r="DM115" s="136">
        <v>0</v>
      </c>
      <c r="DN115" s="136">
        <v>443884.32896641851</v>
      </c>
      <c r="DO115" s="136">
        <v>7305.3660310841433</v>
      </c>
      <c r="DP115" s="136"/>
      <c r="DQ115" s="136">
        <v>224534.02716633069</v>
      </c>
      <c r="DR115" s="136">
        <v>135906.8156456069</v>
      </c>
      <c r="DS115" s="136">
        <v>20854.282475985194</v>
      </c>
      <c r="DT115" s="136">
        <v>3258.1524874447446</v>
      </c>
      <c r="DU115" s="136">
        <v>25245.849645430753</v>
      </c>
      <c r="DV115" s="136">
        <v>39268.926911863113</v>
      </c>
      <c r="DW115" s="136"/>
      <c r="DX115" s="136">
        <v>211602.51700203441</v>
      </c>
      <c r="DY115" s="136">
        <v>186093.05529495663</v>
      </c>
      <c r="DZ115" s="136">
        <v>0</v>
      </c>
      <c r="EA115" s="139">
        <v>0</v>
      </c>
      <c r="EB115" s="136"/>
      <c r="EC115" s="136">
        <v>0</v>
      </c>
      <c r="ED115" s="113"/>
      <c r="EE115" s="138">
        <v>72031.530877669022</v>
      </c>
      <c r="EF115" s="136">
        <v>5789.9571056950044</v>
      </c>
      <c r="EG115" s="136">
        <v>62947.110879528722</v>
      </c>
      <c r="EH115" s="136">
        <v>3294.4628924452991</v>
      </c>
      <c r="EI115" s="136">
        <v>17134.139885039727</v>
      </c>
      <c r="EJ115" s="136">
        <v>74634.787408919379</v>
      </c>
      <c r="EK115" s="136">
        <v>74634.787408919379</v>
      </c>
      <c r="EL115" s="140"/>
      <c r="EM115" s="134">
        <v>1714.1670779889826</v>
      </c>
      <c r="EN115" s="136">
        <v>337860.15</v>
      </c>
      <c r="EO115" s="140">
        <f t="shared" si="14"/>
        <v>37.01</v>
      </c>
      <c r="EP115" s="140">
        <f t="shared" si="15"/>
        <v>15.498007235453723</v>
      </c>
      <c r="EQ115" s="140">
        <f t="shared" si="16"/>
        <v>0</v>
      </c>
      <c r="ER115" s="140">
        <f t="shared" si="17"/>
        <v>6.5830268314742231</v>
      </c>
      <c r="ES115" s="140">
        <f t="shared" si="18"/>
        <v>1.7071239071450104</v>
      </c>
      <c r="ET115" s="140">
        <f t="shared" si="19"/>
        <v>0.35704552306300869</v>
      </c>
      <c r="EU115" s="140">
        <f t="shared" si="20"/>
        <v>0.66946035574314133</v>
      </c>
      <c r="EV115" s="140">
        <f t="shared" si="21"/>
        <v>5.5899939704552297</v>
      </c>
      <c r="EW115" s="140">
        <f t="shared" si="22"/>
        <v>5.5676786252637909</v>
      </c>
      <c r="EX115" s="140">
        <f t="shared" si="23"/>
        <v>0</v>
      </c>
      <c r="EY115" s="140">
        <f t="shared" si="24"/>
        <v>0</v>
      </c>
      <c r="EZ115" s="140">
        <f t="shared" si="25"/>
        <v>0</v>
      </c>
      <c r="FA115" s="140">
        <f t="shared" si="26"/>
        <v>1.0376635514018693</v>
      </c>
      <c r="HD115" s="112">
        <v>2</v>
      </c>
    </row>
    <row r="116" spans="1:212" ht="12" customHeight="1" x14ac:dyDescent="0.25">
      <c r="A116" s="126">
        <v>112</v>
      </c>
      <c r="B116" s="62" t="s">
        <v>136</v>
      </c>
      <c r="C116" s="62" t="s">
        <v>136</v>
      </c>
      <c r="D116" s="127">
        <v>3497.98</v>
      </c>
      <c r="E116" s="141">
        <v>3497.98</v>
      </c>
      <c r="F116" s="141">
        <v>0</v>
      </c>
      <c r="G116" s="141">
        <v>483</v>
      </c>
      <c r="H116" s="127">
        <v>0</v>
      </c>
      <c r="I116" s="127">
        <v>0</v>
      </c>
      <c r="J116" s="127">
        <v>1</v>
      </c>
      <c r="K116" s="128">
        <v>3497.98</v>
      </c>
      <c r="L116" s="127"/>
      <c r="M116" s="126" t="s">
        <v>44</v>
      </c>
      <c r="N116" s="129">
        <v>7</v>
      </c>
      <c r="O116" s="129" t="s">
        <v>21</v>
      </c>
      <c r="P116" s="130">
        <v>37.01</v>
      </c>
      <c r="Q116" s="131">
        <v>31</v>
      </c>
      <c r="R116" s="130">
        <v>5.0999999999999996</v>
      </c>
      <c r="S116" s="130">
        <v>6.59</v>
      </c>
      <c r="T116" s="130">
        <v>8.98</v>
      </c>
      <c r="U116" s="130">
        <v>6.92</v>
      </c>
      <c r="V116" s="130">
        <v>3.15</v>
      </c>
      <c r="W116" s="130">
        <v>0</v>
      </c>
      <c r="X116" s="130">
        <v>0</v>
      </c>
      <c r="Y116" s="130">
        <v>0.26</v>
      </c>
      <c r="Z116" s="132">
        <v>40</v>
      </c>
      <c r="AA116" s="132">
        <v>40</v>
      </c>
      <c r="AB116" s="132">
        <v>2604.04</v>
      </c>
      <c r="AC116" s="130">
        <v>195.98199600000001</v>
      </c>
      <c r="AD116" s="132">
        <v>42.3</v>
      </c>
      <c r="AE116" s="132">
        <v>2604.04</v>
      </c>
      <c r="AF116" s="130">
        <v>7.85</v>
      </c>
      <c r="AG116" s="133">
        <v>0</v>
      </c>
      <c r="AH116" s="130">
        <v>6.73</v>
      </c>
      <c r="AI116" s="130">
        <v>10.67</v>
      </c>
      <c r="AJ116" s="130">
        <v>14</v>
      </c>
      <c r="AK116" s="131">
        <v>650624.28</v>
      </c>
      <c r="AL116" s="130">
        <v>107038.18799999999</v>
      </c>
      <c r="AM116" s="130">
        <v>138310.1292</v>
      </c>
      <c r="AN116" s="130">
        <v>188471.1624</v>
      </c>
      <c r="AO116" s="130">
        <v>145236.12959999999</v>
      </c>
      <c r="AP116" s="130">
        <v>66111.822</v>
      </c>
      <c r="AQ116" s="130">
        <v>0</v>
      </c>
      <c r="AR116" s="130">
        <v>0</v>
      </c>
      <c r="AS116" s="130">
        <v>5456.8488000000007</v>
      </c>
      <c r="AU116" s="134">
        <v>33.17</v>
      </c>
      <c r="AV116" s="192">
        <v>13.89</v>
      </c>
      <c r="AW116" s="193"/>
      <c r="AX116" s="134">
        <v>5.9</v>
      </c>
      <c r="AY116" s="134">
        <v>1.53</v>
      </c>
      <c r="AZ116" s="134">
        <v>0.32</v>
      </c>
      <c r="BA116" s="134">
        <v>0.6</v>
      </c>
      <c r="BB116" s="134">
        <v>5.01</v>
      </c>
      <c r="BC116" s="134">
        <v>4.99</v>
      </c>
      <c r="BD116" s="134">
        <v>0</v>
      </c>
      <c r="BE116" s="134">
        <v>0</v>
      </c>
      <c r="BF116" s="134">
        <v>0</v>
      </c>
      <c r="BG116" s="135">
        <v>0.93</v>
      </c>
      <c r="BH116" s="134">
        <v>37.581610000000005</v>
      </c>
      <c r="BI116" s="192">
        <v>15.737370000000004</v>
      </c>
      <c r="BJ116" s="193">
        <v>0</v>
      </c>
      <c r="BK116" s="134">
        <v>6.6847000000000012</v>
      </c>
      <c r="BL116" s="134">
        <v>1.7334900000000002</v>
      </c>
      <c r="BM116" s="134">
        <v>0.36256000000000005</v>
      </c>
      <c r="BN116" s="134">
        <v>0.67980000000000007</v>
      </c>
      <c r="BO116" s="134">
        <v>5.6763300000000001</v>
      </c>
      <c r="BP116" s="134">
        <v>5.65367</v>
      </c>
      <c r="BQ116" s="134">
        <v>0</v>
      </c>
      <c r="BR116" s="134">
        <v>0</v>
      </c>
      <c r="BS116" s="134">
        <v>0</v>
      </c>
      <c r="BT116" s="135">
        <v>1.0536900000000002</v>
      </c>
      <c r="BU116" s="136">
        <v>1546653.1946780002</v>
      </c>
      <c r="BV116" s="194">
        <v>647663.93952600018</v>
      </c>
      <c r="BW116" s="194">
        <v>0</v>
      </c>
      <c r="BX116" s="136">
        <v>275105.63306000002</v>
      </c>
      <c r="BY116" s="136">
        <v>71340.952302000005</v>
      </c>
      <c r="BZ116" s="136">
        <v>14920.983488</v>
      </c>
      <c r="CA116" s="136">
        <v>27976.844040000004</v>
      </c>
      <c r="CB116" s="136">
        <v>233606.647734</v>
      </c>
      <c r="CC116" s="136">
        <v>232674.086266</v>
      </c>
      <c r="CD116" s="136">
        <v>0</v>
      </c>
      <c r="CE116" s="136">
        <v>0</v>
      </c>
      <c r="CF116" s="136">
        <v>0</v>
      </c>
      <c r="CG116" s="136">
        <v>43364.108262000009</v>
      </c>
      <c r="CH116" s="112">
        <v>1</v>
      </c>
      <c r="CJ116" s="137">
        <v>406758.38</v>
      </c>
      <c r="CK116" s="134">
        <v>1446047.5600000003</v>
      </c>
      <c r="CL116" s="134">
        <v>1404824.9000000001</v>
      </c>
      <c r="CM116" s="134">
        <v>1674121.9716548186</v>
      </c>
      <c r="CN116" s="138">
        <v>232048.06889768565</v>
      </c>
      <c r="CO116" s="136">
        <v>0</v>
      </c>
      <c r="CP116" s="136">
        <v>0</v>
      </c>
      <c r="CQ116" s="136">
        <v>0</v>
      </c>
      <c r="CR116" s="136">
        <v>0</v>
      </c>
      <c r="CS116" s="136">
        <v>0</v>
      </c>
      <c r="CT116" s="136">
        <v>0</v>
      </c>
      <c r="CU116" s="136">
        <v>0</v>
      </c>
      <c r="CV116" s="136">
        <v>0</v>
      </c>
      <c r="CW116" s="136">
        <v>0</v>
      </c>
      <c r="CX116" s="136">
        <v>0</v>
      </c>
      <c r="CY116" s="136">
        <v>0</v>
      </c>
      <c r="CZ116" s="136">
        <v>185345.92799999999</v>
      </c>
      <c r="DA116" s="136">
        <v>0</v>
      </c>
      <c r="DB116" s="136">
        <v>0</v>
      </c>
      <c r="DC116" s="136">
        <v>46702.140897685655</v>
      </c>
      <c r="DD116" s="139">
        <v>648918.64978186251</v>
      </c>
      <c r="DE116" s="136">
        <v>0</v>
      </c>
      <c r="DF116" s="136">
        <v>29009.783837174538</v>
      </c>
      <c r="DG116" s="136">
        <v>0</v>
      </c>
      <c r="DH116" s="136">
        <v>35491.765810705518</v>
      </c>
      <c r="DI116" s="136">
        <v>5111.4857268814721</v>
      </c>
      <c r="DJ116" s="136">
        <v>62275.533838148986</v>
      </c>
      <c r="DK116" s="136">
        <v>31626.767054498363</v>
      </c>
      <c r="DL116" s="136">
        <v>29761.38</v>
      </c>
      <c r="DM116" s="136">
        <v>0</v>
      </c>
      <c r="DN116" s="136">
        <v>448264.47977306793</v>
      </c>
      <c r="DO116" s="136">
        <v>7377.4537413856769</v>
      </c>
      <c r="DP116" s="136"/>
      <c r="DQ116" s="136">
        <v>226749.67848815789</v>
      </c>
      <c r="DR116" s="136">
        <v>137247.91356083489</v>
      </c>
      <c r="DS116" s="136">
        <v>21060.067848994364</v>
      </c>
      <c r="DT116" s="136">
        <v>3290.3032040048406</v>
      </c>
      <c r="DU116" s="136">
        <v>25494.970016376195</v>
      </c>
      <c r="DV116" s="136">
        <v>39656.4238579476</v>
      </c>
      <c r="DW116" s="136"/>
      <c r="DX116" s="136">
        <v>213690.56308758483</v>
      </c>
      <c r="DY116" s="136">
        <v>187929.37974497728</v>
      </c>
      <c r="DZ116" s="136">
        <v>0</v>
      </c>
      <c r="EA116" s="139">
        <v>0</v>
      </c>
      <c r="EB116" s="136"/>
      <c r="EC116" s="136">
        <v>0</v>
      </c>
      <c r="ED116" s="113"/>
      <c r="EE116" s="138">
        <v>72742.32183713514</v>
      </c>
      <c r="EF116" s="136">
        <v>5847.0911012699953</v>
      </c>
      <c r="EG116" s="136">
        <v>63568.258823943026</v>
      </c>
      <c r="EH116" s="136">
        <v>3326.9719119221104</v>
      </c>
      <c r="EI116" s="136">
        <v>17303.215726967854</v>
      </c>
      <c r="EJ116" s="136">
        <v>74740.094090447426</v>
      </c>
      <c r="EK116" s="136">
        <v>74740.094090447426</v>
      </c>
      <c r="EL116" s="140"/>
      <c r="EM116" s="134">
        <v>0</v>
      </c>
      <c r="EN116" s="136">
        <v>449825.3</v>
      </c>
      <c r="EO116" s="140">
        <f t="shared" si="14"/>
        <v>37.01</v>
      </c>
      <c r="EP116" s="140">
        <f t="shared" si="15"/>
        <v>15.498007235453723</v>
      </c>
      <c r="EQ116" s="140">
        <f t="shared" si="16"/>
        <v>0</v>
      </c>
      <c r="ER116" s="140">
        <f t="shared" si="17"/>
        <v>6.5830268314742231</v>
      </c>
      <c r="ES116" s="140">
        <f t="shared" si="18"/>
        <v>1.7071239071450104</v>
      </c>
      <c r="ET116" s="140">
        <f t="shared" si="19"/>
        <v>0.35704552306300869</v>
      </c>
      <c r="EU116" s="140">
        <f t="shared" si="20"/>
        <v>0.66946035574314133</v>
      </c>
      <c r="EV116" s="140">
        <f t="shared" si="21"/>
        <v>5.5899939704552297</v>
      </c>
      <c r="EW116" s="140">
        <f t="shared" si="22"/>
        <v>5.5676786252637909</v>
      </c>
      <c r="EX116" s="140">
        <f t="shared" si="23"/>
        <v>0</v>
      </c>
      <c r="EY116" s="140">
        <f t="shared" si="24"/>
        <v>0</v>
      </c>
      <c r="EZ116" s="140">
        <f t="shared" si="25"/>
        <v>0</v>
      </c>
      <c r="FA116" s="140">
        <f t="shared" si="26"/>
        <v>1.0376635514018693</v>
      </c>
      <c r="HD116" s="112">
        <v>2</v>
      </c>
    </row>
    <row r="117" spans="1:212" ht="12" customHeight="1" x14ac:dyDescent="0.25">
      <c r="A117" s="126">
        <v>113</v>
      </c>
      <c r="B117" s="62" t="s">
        <v>135</v>
      </c>
      <c r="C117" s="62" t="s">
        <v>135</v>
      </c>
      <c r="D117" s="127">
        <v>7018.23</v>
      </c>
      <c r="E117" s="141">
        <v>7018.23</v>
      </c>
      <c r="F117" s="141">
        <v>0</v>
      </c>
      <c r="G117" s="141">
        <v>983.6</v>
      </c>
      <c r="H117" s="127">
        <v>0</v>
      </c>
      <c r="I117" s="127">
        <v>0</v>
      </c>
      <c r="J117" s="127">
        <v>1</v>
      </c>
      <c r="K117" s="128">
        <v>7018.23</v>
      </c>
      <c r="L117" s="127"/>
      <c r="M117" s="126" t="s">
        <v>44</v>
      </c>
      <c r="N117" s="129">
        <v>7</v>
      </c>
      <c r="O117" s="129" t="s">
        <v>21</v>
      </c>
      <c r="P117" s="130">
        <v>37.01</v>
      </c>
      <c r="Q117" s="131">
        <v>31</v>
      </c>
      <c r="R117" s="130">
        <v>5.0999999999999996</v>
      </c>
      <c r="S117" s="130">
        <v>6.59</v>
      </c>
      <c r="T117" s="130">
        <v>8.98</v>
      </c>
      <c r="U117" s="130">
        <v>6.92</v>
      </c>
      <c r="V117" s="130">
        <v>3.15</v>
      </c>
      <c r="W117" s="130">
        <v>0</v>
      </c>
      <c r="X117" s="130">
        <v>0</v>
      </c>
      <c r="Y117" s="130">
        <v>0.26</v>
      </c>
      <c r="Z117" s="132">
        <v>40</v>
      </c>
      <c r="AA117" s="132">
        <v>40</v>
      </c>
      <c r="AB117" s="132">
        <v>2604.04</v>
      </c>
      <c r="AC117" s="130">
        <v>195.98199600000001</v>
      </c>
      <c r="AD117" s="132">
        <v>42.3</v>
      </c>
      <c r="AE117" s="132">
        <v>2604.04</v>
      </c>
      <c r="AF117" s="130">
        <v>7.85</v>
      </c>
      <c r="AG117" s="133">
        <v>0</v>
      </c>
      <c r="AH117" s="130">
        <v>6.73</v>
      </c>
      <c r="AI117" s="130">
        <v>10.67</v>
      </c>
      <c r="AJ117" s="130">
        <v>14</v>
      </c>
      <c r="AK117" s="131">
        <v>1305390.7799999998</v>
      </c>
      <c r="AL117" s="130">
        <v>214757.83799999999</v>
      </c>
      <c r="AM117" s="130">
        <v>277500.81420000002</v>
      </c>
      <c r="AN117" s="130">
        <v>378142.23239999998</v>
      </c>
      <c r="AO117" s="130">
        <v>291396.90960000001</v>
      </c>
      <c r="AP117" s="130">
        <v>132644.54699999999</v>
      </c>
      <c r="AQ117" s="130">
        <v>0</v>
      </c>
      <c r="AR117" s="130">
        <v>0</v>
      </c>
      <c r="AS117" s="130">
        <v>10948.4388</v>
      </c>
      <c r="AU117" s="134">
        <v>33.17</v>
      </c>
      <c r="AV117" s="192">
        <v>13.89</v>
      </c>
      <c r="AW117" s="193"/>
      <c r="AX117" s="134">
        <v>5.9</v>
      </c>
      <c r="AY117" s="134">
        <v>1.53</v>
      </c>
      <c r="AZ117" s="134">
        <v>0.32</v>
      </c>
      <c r="BA117" s="134">
        <v>0.6</v>
      </c>
      <c r="BB117" s="134">
        <v>5.01</v>
      </c>
      <c r="BC117" s="134">
        <v>4.99</v>
      </c>
      <c r="BD117" s="134">
        <v>0</v>
      </c>
      <c r="BE117" s="134">
        <v>0</v>
      </c>
      <c r="BF117" s="134">
        <v>0</v>
      </c>
      <c r="BG117" s="135">
        <v>0.93</v>
      </c>
      <c r="BH117" s="134">
        <v>37.581610000000005</v>
      </c>
      <c r="BI117" s="192">
        <v>15.737370000000004</v>
      </c>
      <c r="BJ117" s="193">
        <v>0</v>
      </c>
      <c r="BK117" s="134">
        <v>6.6847000000000012</v>
      </c>
      <c r="BL117" s="134">
        <v>1.7334900000000002</v>
      </c>
      <c r="BM117" s="134">
        <v>0.36256000000000005</v>
      </c>
      <c r="BN117" s="134">
        <v>0.67980000000000007</v>
      </c>
      <c r="BO117" s="134">
        <v>5.6763300000000001</v>
      </c>
      <c r="BP117" s="134">
        <v>5.65367</v>
      </c>
      <c r="BQ117" s="134">
        <v>0</v>
      </c>
      <c r="BR117" s="134">
        <v>0</v>
      </c>
      <c r="BS117" s="134">
        <v>0</v>
      </c>
      <c r="BT117" s="135">
        <v>1.0536900000000002</v>
      </c>
      <c r="BU117" s="136">
        <v>3103153.2057030005</v>
      </c>
      <c r="BV117" s="194">
        <v>1299451.2519510002</v>
      </c>
      <c r="BW117" s="194">
        <v>0</v>
      </c>
      <c r="BX117" s="136">
        <v>551962.73481000005</v>
      </c>
      <c r="BY117" s="136">
        <v>143136.09902699999</v>
      </c>
      <c r="BZ117" s="136">
        <v>29936.961887999998</v>
      </c>
      <c r="CA117" s="136">
        <v>56131.803540000001</v>
      </c>
      <c r="CB117" s="136">
        <v>468700.55955899996</v>
      </c>
      <c r="CC117" s="136">
        <v>466829.49944099999</v>
      </c>
      <c r="CD117" s="136">
        <v>0</v>
      </c>
      <c r="CE117" s="136">
        <v>0</v>
      </c>
      <c r="CF117" s="136">
        <v>0</v>
      </c>
      <c r="CG117" s="136">
        <v>87004.29548700001</v>
      </c>
      <c r="CH117" s="112">
        <v>1</v>
      </c>
      <c r="CJ117" s="137">
        <v>305793.44</v>
      </c>
      <c r="CK117" s="134">
        <v>2901337.2799999993</v>
      </c>
      <c r="CL117" s="134">
        <v>2873792.09</v>
      </c>
      <c r="CM117" s="134">
        <v>2916781.2932786969</v>
      </c>
      <c r="CN117" s="138">
        <v>115083.69244843148</v>
      </c>
      <c r="CO117" s="136">
        <v>0</v>
      </c>
      <c r="CP117" s="136">
        <v>21382.080000000002</v>
      </c>
      <c r="CQ117" s="136">
        <v>0</v>
      </c>
      <c r="CR117" s="136">
        <v>0</v>
      </c>
      <c r="CS117" s="136">
        <v>0</v>
      </c>
      <c r="CT117" s="136">
        <v>0</v>
      </c>
      <c r="CU117" s="136">
        <v>0</v>
      </c>
      <c r="CV117" s="136">
        <v>0</v>
      </c>
      <c r="CW117" s="136">
        <v>0</v>
      </c>
      <c r="CX117" s="136">
        <v>0</v>
      </c>
      <c r="CY117" s="136">
        <v>0</v>
      </c>
      <c r="CZ117" s="136">
        <v>0</v>
      </c>
      <c r="DA117" s="136">
        <v>0</v>
      </c>
      <c r="DB117" s="136">
        <v>0</v>
      </c>
      <c r="DC117" s="136">
        <v>93701.612448431479</v>
      </c>
      <c r="DD117" s="139">
        <v>1278793.6934780586</v>
      </c>
      <c r="DE117" s="136">
        <v>0</v>
      </c>
      <c r="DF117" s="136">
        <v>58561.037005538143</v>
      </c>
      <c r="DG117" s="136">
        <v>0</v>
      </c>
      <c r="DH117" s="136">
        <v>71209.491067892843</v>
      </c>
      <c r="DI117" s="136">
        <v>10255.513888864818</v>
      </c>
      <c r="DJ117" s="136">
        <v>124947.54682671494</v>
      </c>
      <c r="DK117" s="136">
        <v>63454.886918990975</v>
      </c>
      <c r="DL117" s="136">
        <v>36180.491999999998</v>
      </c>
      <c r="DM117" s="136">
        <v>0</v>
      </c>
      <c r="DN117" s="136">
        <v>899382.84949534817</v>
      </c>
      <c r="DO117" s="136">
        <v>14801.876274708604</v>
      </c>
      <c r="DP117" s="136"/>
      <c r="DQ117" s="136">
        <v>454942.96595633606</v>
      </c>
      <c r="DR117" s="136">
        <v>275369.62029229966</v>
      </c>
      <c r="DS117" s="136">
        <v>42254.215284206235</v>
      </c>
      <c r="DT117" s="136">
        <v>6601.5542271376316</v>
      </c>
      <c r="DU117" s="136">
        <v>51152.25456350005</v>
      </c>
      <c r="DV117" s="136">
        <v>79565.321589192507</v>
      </c>
      <c r="DW117" s="136"/>
      <c r="DX117" s="136">
        <v>428741.59388509381</v>
      </c>
      <c r="DY117" s="136">
        <v>377055.21781359299</v>
      </c>
      <c r="DZ117" s="136">
        <v>0</v>
      </c>
      <c r="EA117" s="139">
        <v>0</v>
      </c>
      <c r="EB117" s="136"/>
      <c r="EC117" s="136">
        <v>0</v>
      </c>
      <c r="ED117" s="113"/>
      <c r="EE117" s="138">
        <v>145947.75996061636</v>
      </c>
      <c r="EF117" s="136">
        <v>11731.407892459682</v>
      </c>
      <c r="EG117" s="136">
        <v>127541.22697269901</v>
      </c>
      <c r="EH117" s="136">
        <v>6675.1250954576963</v>
      </c>
      <c r="EI117" s="136">
        <v>34716.592922623233</v>
      </c>
      <c r="EJ117" s="136">
        <v>81499.776813944292</v>
      </c>
      <c r="EK117" s="136">
        <v>81499.776813944292</v>
      </c>
      <c r="EL117" s="140"/>
      <c r="EM117" s="134">
        <v>0</v>
      </c>
      <c r="EN117" s="136">
        <v>334653.79000000004</v>
      </c>
      <c r="EO117" s="140">
        <f t="shared" si="14"/>
        <v>37.01</v>
      </c>
      <c r="EP117" s="140">
        <f t="shared" si="15"/>
        <v>15.498007235453723</v>
      </c>
      <c r="EQ117" s="140">
        <f t="shared" si="16"/>
        <v>0</v>
      </c>
      <c r="ER117" s="140">
        <f t="shared" si="17"/>
        <v>6.5830268314742231</v>
      </c>
      <c r="ES117" s="140">
        <f t="shared" si="18"/>
        <v>1.7071239071450104</v>
      </c>
      <c r="ET117" s="140">
        <f t="shared" si="19"/>
        <v>0.35704552306300869</v>
      </c>
      <c r="EU117" s="140">
        <f t="shared" si="20"/>
        <v>0.66946035574314133</v>
      </c>
      <c r="EV117" s="140">
        <f t="shared" si="21"/>
        <v>5.5899939704552297</v>
      </c>
      <c r="EW117" s="140">
        <f t="shared" si="22"/>
        <v>5.5676786252637909</v>
      </c>
      <c r="EX117" s="140">
        <f t="shared" si="23"/>
        <v>0</v>
      </c>
      <c r="EY117" s="140">
        <f t="shared" si="24"/>
        <v>0</v>
      </c>
      <c r="EZ117" s="140">
        <f t="shared" si="25"/>
        <v>0</v>
      </c>
      <c r="FA117" s="140">
        <f t="shared" si="26"/>
        <v>1.0376635514018693</v>
      </c>
      <c r="HD117" s="112">
        <v>2</v>
      </c>
    </row>
    <row r="118" spans="1:212" ht="12" customHeight="1" x14ac:dyDescent="0.25">
      <c r="A118" s="126">
        <v>114</v>
      </c>
      <c r="B118" s="62" t="s">
        <v>134</v>
      </c>
      <c r="C118" s="62" t="s">
        <v>134</v>
      </c>
      <c r="D118" s="127">
        <v>3521.8</v>
      </c>
      <c r="E118" s="141">
        <v>3521.8</v>
      </c>
      <c r="F118" s="141">
        <v>0</v>
      </c>
      <c r="G118" s="141">
        <v>491.8</v>
      </c>
      <c r="H118" s="127">
        <v>0</v>
      </c>
      <c r="I118" s="127">
        <v>0</v>
      </c>
      <c r="J118" s="127">
        <v>1</v>
      </c>
      <c r="K118" s="128">
        <v>3521.8</v>
      </c>
      <c r="L118" s="127"/>
      <c r="M118" s="126" t="s">
        <v>44</v>
      </c>
      <c r="N118" s="129">
        <v>7</v>
      </c>
      <c r="O118" s="129" t="s">
        <v>21</v>
      </c>
      <c r="P118" s="130">
        <v>37.01</v>
      </c>
      <c r="Q118" s="131">
        <v>31</v>
      </c>
      <c r="R118" s="130">
        <v>5.0999999999999996</v>
      </c>
      <c r="S118" s="130">
        <v>6.59</v>
      </c>
      <c r="T118" s="130">
        <v>8.98</v>
      </c>
      <c r="U118" s="130">
        <v>6.92</v>
      </c>
      <c r="V118" s="130">
        <v>3.15</v>
      </c>
      <c r="W118" s="130">
        <v>0</v>
      </c>
      <c r="X118" s="130">
        <v>0</v>
      </c>
      <c r="Y118" s="130">
        <v>0.26</v>
      </c>
      <c r="Z118" s="132">
        <v>40</v>
      </c>
      <c r="AA118" s="132">
        <v>40</v>
      </c>
      <c r="AB118" s="132">
        <v>2604.04</v>
      </c>
      <c r="AC118" s="130">
        <v>195.98199600000001</v>
      </c>
      <c r="AD118" s="132">
        <v>42.3</v>
      </c>
      <c r="AE118" s="132">
        <v>2604.04</v>
      </c>
      <c r="AF118" s="130">
        <v>7.85</v>
      </c>
      <c r="AG118" s="133">
        <v>0</v>
      </c>
      <c r="AH118" s="130">
        <v>6.73</v>
      </c>
      <c r="AI118" s="130">
        <v>10.67</v>
      </c>
      <c r="AJ118" s="130">
        <v>14</v>
      </c>
      <c r="AK118" s="131">
        <v>655054.80000000005</v>
      </c>
      <c r="AL118" s="130">
        <v>107767.08</v>
      </c>
      <c r="AM118" s="130">
        <v>139251.97200000001</v>
      </c>
      <c r="AN118" s="130">
        <v>189754.58400000003</v>
      </c>
      <c r="AO118" s="130">
        <v>146225.136</v>
      </c>
      <c r="AP118" s="130">
        <v>66562.02</v>
      </c>
      <c r="AQ118" s="130">
        <v>0</v>
      </c>
      <c r="AR118" s="130">
        <v>0</v>
      </c>
      <c r="AS118" s="130">
        <v>5494.0080000000007</v>
      </c>
      <c r="AU118" s="134">
        <v>33.17</v>
      </c>
      <c r="AV118" s="192">
        <v>13.89</v>
      </c>
      <c r="AW118" s="193"/>
      <c r="AX118" s="134">
        <v>5.9</v>
      </c>
      <c r="AY118" s="134">
        <v>1.53</v>
      </c>
      <c r="AZ118" s="134">
        <v>0.32</v>
      </c>
      <c r="BA118" s="134">
        <v>0.6</v>
      </c>
      <c r="BB118" s="134">
        <v>5.01</v>
      </c>
      <c r="BC118" s="134">
        <v>4.99</v>
      </c>
      <c r="BD118" s="134">
        <v>0</v>
      </c>
      <c r="BE118" s="134">
        <v>0</v>
      </c>
      <c r="BF118" s="134">
        <v>0</v>
      </c>
      <c r="BG118" s="135">
        <v>0.93</v>
      </c>
      <c r="BH118" s="134">
        <v>37.581610000000005</v>
      </c>
      <c r="BI118" s="192">
        <v>15.737370000000004</v>
      </c>
      <c r="BJ118" s="193">
        <v>0</v>
      </c>
      <c r="BK118" s="134">
        <v>6.6847000000000012</v>
      </c>
      <c r="BL118" s="134">
        <v>1.7334900000000002</v>
      </c>
      <c r="BM118" s="134">
        <v>0.36256000000000005</v>
      </c>
      <c r="BN118" s="134">
        <v>0.67980000000000007</v>
      </c>
      <c r="BO118" s="134">
        <v>5.6763300000000001</v>
      </c>
      <c r="BP118" s="134">
        <v>5.65367</v>
      </c>
      <c r="BQ118" s="134">
        <v>0</v>
      </c>
      <c r="BR118" s="134">
        <v>0</v>
      </c>
      <c r="BS118" s="134">
        <v>0</v>
      </c>
      <c r="BT118" s="135">
        <v>1.0536900000000002</v>
      </c>
      <c r="BU118" s="136">
        <v>1557185.3529800002</v>
      </c>
      <c r="BV118" s="194">
        <v>652074.30066000018</v>
      </c>
      <c r="BW118" s="194">
        <v>0</v>
      </c>
      <c r="BX118" s="136">
        <v>276979.00460000004</v>
      </c>
      <c r="BY118" s="136">
        <v>71826.758820000003</v>
      </c>
      <c r="BZ118" s="136">
        <v>15022.590080000002</v>
      </c>
      <c r="CA118" s="136">
        <v>28167.356400000004</v>
      </c>
      <c r="CB118" s="136">
        <v>235197.42594000002</v>
      </c>
      <c r="CC118" s="136">
        <v>234258.51406000002</v>
      </c>
      <c r="CD118" s="136">
        <v>0</v>
      </c>
      <c r="CE118" s="136">
        <v>0</v>
      </c>
      <c r="CF118" s="136">
        <v>0</v>
      </c>
      <c r="CG118" s="136">
        <v>43659.402420000013</v>
      </c>
      <c r="CH118" s="112">
        <v>1</v>
      </c>
      <c r="CJ118" s="137">
        <v>504466.63</v>
      </c>
      <c r="CK118" s="134">
        <v>1456289.1199999999</v>
      </c>
      <c r="CL118" s="134">
        <v>1447290.4900000002</v>
      </c>
      <c r="CM118" s="134">
        <v>1445250.6107213146</v>
      </c>
      <c r="CN118" s="138">
        <v>47020.165871008227</v>
      </c>
      <c r="CO118" s="136">
        <v>0</v>
      </c>
      <c r="CP118" s="136">
        <v>0</v>
      </c>
      <c r="CQ118" s="136">
        <v>0</v>
      </c>
      <c r="CR118" s="136">
        <v>0</v>
      </c>
      <c r="CS118" s="136">
        <v>0</v>
      </c>
      <c r="CT118" s="136">
        <v>0</v>
      </c>
      <c r="CU118" s="136">
        <v>0</v>
      </c>
      <c r="CV118" s="136">
        <v>0</v>
      </c>
      <c r="CW118" s="136">
        <v>0</v>
      </c>
      <c r="CX118" s="136">
        <v>0</v>
      </c>
      <c r="CY118" s="136">
        <v>0</v>
      </c>
      <c r="CZ118" s="136">
        <v>0</v>
      </c>
      <c r="DA118" s="136">
        <v>0</v>
      </c>
      <c r="DB118" s="136">
        <v>0</v>
      </c>
      <c r="DC118" s="136">
        <v>47020.165871008227</v>
      </c>
      <c r="DD118" s="139">
        <v>635122.66399772663</v>
      </c>
      <c r="DE118" s="136">
        <v>0</v>
      </c>
      <c r="DF118" s="136">
        <v>28585.071516419637</v>
      </c>
      <c r="DG118" s="136">
        <v>0</v>
      </c>
      <c r="DH118" s="136">
        <v>35733.452115833337</v>
      </c>
      <c r="DI118" s="136">
        <v>5146.2931271565785</v>
      </c>
      <c r="DJ118" s="136">
        <v>62699.608079861267</v>
      </c>
      <c r="DK118" s="136">
        <v>31842.134092399712</v>
      </c>
      <c r="DL118" s="136">
        <v>12371.412</v>
      </c>
      <c r="DM118" s="136">
        <v>0</v>
      </c>
      <c r="DN118" s="136">
        <v>451317.00148794183</v>
      </c>
      <c r="DO118" s="136">
        <v>7427.6915781142488</v>
      </c>
      <c r="DP118" s="136"/>
      <c r="DQ118" s="136">
        <v>228293.76317177189</v>
      </c>
      <c r="DR118" s="136">
        <v>138182.52305003128</v>
      </c>
      <c r="DS118" s="136">
        <v>21203.479422577708</v>
      </c>
      <c r="DT118" s="136">
        <v>3312.7089988691328</v>
      </c>
      <c r="DU118" s="136">
        <v>25668.581696771762</v>
      </c>
      <c r="DV118" s="136">
        <v>39926.470003522008</v>
      </c>
      <c r="DW118" s="136"/>
      <c r="DX118" s="136">
        <v>215145.71983883737</v>
      </c>
      <c r="DY118" s="136">
        <v>189209.11199774186</v>
      </c>
      <c r="DZ118" s="136">
        <v>0</v>
      </c>
      <c r="EA118" s="139">
        <v>0</v>
      </c>
      <c r="EB118" s="136"/>
      <c r="EC118" s="136">
        <v>0</v>
      </c>
      <c r="ED118" s="113"/>
      <c r="EE118" s="138">
        <v>73237.671183375132</v>
      </c>
      <c r="EF118" s="136">
        <v>5886.9077125805952</v>
      </c>
      <c r="EG118" s="136">
        <v>64001.13606314575</v>
      </c>
      <c r="EH118" s="136">
        <v>3349.627407648783</v>
      </c>
      <c r="EI118" s="136">
        <v>17421.044473449074</v>
      </c>
      <c r="EJ118" s="136">
        <v>39800.470187404659</v>
      </c>
      <c r="EK118" s="136">
        <v>39800.470187404659</v>
      </c>
      <c r="EL118" s="140"/>
      <c r="EM118" s="134">
        <v>0</v>
      </c>
      <c r="EN118" s="136">
        <v>515070.22</v>
      </c>
      <c r="EO118" s="140">
        <f t="shared" si="14"/>
        <v>37.01</v>
      </c>
      <c r="EP118" s="140">
        <f t="shared" si="15"/>
        <v>15.498007235453723</v>
      </c>
      <c r="EQ118" s="140">
        <f t="shared" si="16"/>
        <v>0</v>
      </c>
      <c r="ER118" s="140">
        <f t="shared" si="17"/>
        <v>6.5830268314742231</v>
      </c>
      <c r="ES118" s="140">
        <f t="shared" si="18"/>
        <v>1.7071239071450104</v>
      </c>
      <c r="ET118" s="140">
        <f t="shared" si="19"/>
        <v>0.35704552306300869</v>
      </c>
      <c r="EU118" s="140">
        <f t="shared" si="20"/>
        <v>0.66946035574314133</v>
      </c>
      <c r="EV118" s="140">
        <f t="shared" si="21"/>
        <v>5.5899939704552297</v>
      </c>
      <c r="EW118" s="140">
        <f t="shared" si="22"/>
        <v>5.5676786252637909</v>
      </c>
      <c r="EX118" s="140">
        <f t="shared" si="23"/>
        <v>0</v>
      </c>
      <c r="EY118" s="140">
        <f t="shared" si="24"/>
        <v>0</v>
      </c>
      <c r="EZ118" s="140">
        <f t="shared" si="25"/>
        <v>0</v>
      </c>
      <c r="FA118" s="140">
        <f t="shared" si="26"/>
        <v>1.0376635514018693</v>
      </c>
      <c r="HD118" s="112">
        <v>2</v>
      </c>
    </row>
    <row r="119" spans="1:212" ht="12" customHeight="1" x14ac:dyDescent="0.25">
      <c r="A119" s="126">
        <v>115</v>
      </c>
      <c r="B119" s="62" t="s">
        <v>133</v>
      </c>
      <c r="C119" s="62" t="s">
        <v>133</v>
      </c>
      <c r="D119" s="127">
        <v>3540.1</v>
      </c>
      <c r="E119" s="141">
        <v>3540.1</v>
      </c>
      <c r="F119" s="141">
        <v>0</v>
      </c>
      <c r="G119" s="141">
        <v>317.60000000000002</v>
      </c>
      <c r="H119" s="127">
        <v>0</v>
      </c>
      <c r="I119" s="127">
        <v>0</v>
      </c>
      <c r="J119" s="127">
        <v>1</v>
      </c>
      <c r="K119" s="128">
        <v>3540.1</v>
      </c>
      <c r="L119" s="127"/>
      <c r="M119" s="126" t="s">
        <v>44</v>
      </c>
      <c r="N119" s="129">
        <v>7</v>
      </c>
      <c r="O119" s="129" t="s">
        <v>21</v>
      </c>
      <c r="P119" s="130">
        <v>37.01</v>
      </c>
      <c r="Q119" s="131">
        <v>31</v>
      </c>
      <c r="R119" s="130">
        <v>5.0999999999999996</v>
      </c>
      <c r="S119" s="130">
        <v>6.59</v>
      </c>
      <c r="T119" s="130">
        <v>8.98</v>
      </c>
      <c r="U119" s="130">
        <v>6.92</v>
      </c>
      <c r="V119" s="130">
        <v>3.15</v>
      </c>
      <c r="W119" s="130">
        <v>0</v>
      </c>
      <c r="X119" s="130">
        <v>0</v>
      </c>
      <c r="Y119" s="130">
        <v>0.26</v>
      </c>
      <c r="Z119" s="132">
        <v>40</v>
      </c>
      <c r="AA119" s="132">
        <v>40</v>
      </c>
      <c r="AB119" s="132">
        <v>2604.04</v>
      </c>
      <c r="AC119" s="130">
        <v>195.98199600000001</v>
      </c>
      <c r="AD119" s="132">
        <v>42.3</v>
      </c>
      <c r="AE119" s="132">
        <v>2604.04</v>
      </c>
      <c r="AF119" s="130">
        <v>7.85</v>
      </c>
      <c r="AG119" s="133">
        <v>0</v>
      </c>
      <c r="AH119" s="130">
        <v>6.73</v>
      </c>
      <c r="AI119" s="130">
        <v>10.67</v>
      </c>
      <c r="AJ119" s="130">
        <v>14</v>
      </c>
      <c r="AK119" s="131">
        <v>658458.6</v>
      </c>
      <c r="AL119" s="130">
        <v>108327.06</v>
      </c>
      <c r="AM119" s="130">
        <v>139975.554</v>
      </c>
      <c r="AN119" s="130">
        <v>190740.58800000002</v>
      </c>
      <c r="AO119" s="130">
        <v>146984.95199999999</v>
      </c>
      <c r="AP119" s="130">
        <v>66907.889999999985</v>
      </c>
      <c r="AQ119" s="130">
        <v>0</v>
      </c>
      <c r="AR119" s="130">
        <v>0</v>
      </c>
      <c r="AS119" s="130">
        <v>5522.5560000000005</v>
      </c>
      <c r="AU119" s="134">
        <v>33.17</v>
      </c>
      <c r="AV119" s="192">
        <v>13.89</v>
      </c>
      <c r="AW119" s="193"/>
      <c r="AX119" s="134">
        <v>5.9</v>
      </c>
      <c r="AY119" s="134">
        <v>1.53</v>
      </c>
      <c r="AZ119" s="134">
        <v>0.32</v>
      </c>
      <c r="BA119" s="134">
        <v>0.6</v>
      </c>
      <c r="BB119" s="134">
        <v>5.01</v>
      </c>
      <c r="BC119" s="134">
        <v>4.99</v>
      </c>
      <c r="BD119" s="134">
        <v>0</v>
      </c>
      <c r="BE119" s="134">
        <v>0</v>
      </c>
      <c r="BF119" s="134">
        <v>0</v>
      </c>
      <c r="BG119" s="135">
        <v>0.93</v>
      </c>
      <c r="BH119" s="134">
        <v>37.581610000000005</v>
      </c>
      <c r="BI119" s="192">
        <v>15.737370000000004</v>
      </c>
      <c r="BJ119" s="193">
        <v>0</v>
      </c>
      <c r="BK119" s="134">
        <v>6.6847000000000012</v>
      </c>
      <c r="BL119" s="134">
        <v>1.7334900000000002</v>
      </c>
      <c r="BM119" s="134">
        <v>0.36256000000000005</v>
      </c>
      <c r="BN119" s="134">
        <v>0.67980000000000007</v>
      </c>
      <c r="BO119" s="134">
        <v>5.6763300000000001</v>
      </c>
      <c r="BP119" s="134">
        <v>5.65367</v>
      </c>
      <c r="BQ119" s="134">
        <v>0</v>
      </c>
      <c r="BR119" s="134">
        <v>0</v>
      </c>
      <c r="BS119" s="134">
        <v>0</v>
      </c>
      <c r="BT119" s="135">
        <v>1.0536900000000002</v>
      </c>
      <c r="BU119" s="136">
        <v>1565276.8096100003</v>
      </c>
      <c r="BV119" s="194">
        <v>655462.61337000015</v>
      </c>
      <c r="BW119" s="194">
        <v>0</v>
      </c>
      <c r="BX119" s="136">
        <v>278418.24470000004</v>
      </c>
      <c r="BY119" s="136">
        <v>72199.985489999992</v>
      </c>
      <c r="BZ119" s="136">
        <v>15100.65056</v>
      </c>
      <c r="CA119" s="136">
        <v>28313.719800000003</v>
      </c>
      <c r="CB119" s="136">
        <v>236419.56032999998</v>
      </c>
      <c r="CC119" s="136">
        <v>235475.76967000001</v>
      </c>
      <c r="CD119" s="136">
        <v>0</v>
      </c>
      <c r="CE119" s="136">
        <v>0</v>
      </c>
      <c r="CF119" s="136">
        <v>0</v>
      </c>
      <c r="CG119" s="136">
        <v>43886.265690000007</v>
      </c>
      <c r="CH119" s="112">
        <v>1</v>
      </c>
      <c r="CJ119" s="137">
        <v>337841.26</v>
      </c>
      <c r="CK119" s="134">
        <v>1463477.96</v>
      </c>
      <c r="CL119" s="134">
        <v>1474943.75</v>
      </c>
      <c r="CM119" s="134">
        <v>1440174.3047286407</v>
      </c>
      <c r="CN119" s="138">
        <v>47264.492361847973</v>
      </c>
      <c r="CO119" s="136">
        <v>0</v>
      </c>
      <c r="CP119" s="136">
        <v>0</v>
      </c>
      <c r="CQ119" s="136">
        <v>0</v>
      </c>
      <c r="CR119" s="136">
        <v>0</v>
      </c>
      <c r="CS119" s="136">
        <v>0</v>
      </c>
      <c r="CT119" s="136">
        <v>0</v>
      </c>
      <c r="CU119" s="136">
        <v>0</v>
      </c>
      <c r="CV119" s="136">
        <v>0</v>
      </c>
      <c r="CW119" s="136">
        <v>0</v>
      </c>
      <c r="CX119" s="136">
        <v>0</v>
      </c>
      <c r="CY119" s="136">
        <v>0</v>
      </c>
      <c r="CZ119" s="136">
        <v>0</v>
      </c>
      <c r="DA119" s="136">
        <v>0</v>
      </c>
      <c r="DB119" s="136">
        <v>0</v>
      </c>
      <c r="DC119" s="136">
        <v>47264.492361847973</v>
      </c>
      <c r="DD119" s="139">
        <v>625987.19609209837</v>
      </c>
      <c r="DE119" s="136">
        <v>0</v>
      </c>
      <c r="DF119" s="136">
        <v>28733.605450416591</v>
      </c>
      <c r="DG119" s="136">
        <v>0</v>
      </c>
      <c r="DH119" s="136">
        <v>35919.130511460498</v>
      </c>
      <c r="DI119" s="136">
        <v>5173.0343288792674</v>
      </c>
      <c r="DJ119" s="136">
        <v>63025.408189992864</v>
      </c>
      <c r="DK119" s="136">
        <v>32007.592396077063</v>
      </c>
      <c r="DL119" s="136">
        <v>0</v>
      </c>
      <c r="DM119" s="136">
        <v>0</v>
      </c>
      <c r="DN119" s="136">
        <v>453662.1378180086</v>
      </c>
      <c r="DO119" s="136">
        <v>7466.2873972634025</v>
      </c>
      <c r="DP119" s="136"/>
      <c r="DQ119" s="136">
        <v>229480.02470452312</v>
      </c>
      <c r="DR119" s="136">
        <v>138900.54797246173</v>
      </c>
      <c r="DS119" s="136">
        <v>21313.657079864653</v>
      </c>
      <c r="DT119" s="136">
        <v>3329.922518853034</v>
      </c>
      <c r="DU119" s="136">
        <v>25801.960947453492</v>
      </c>
      <c r="DV119" s="136">
        <v>40133.936185890234</v>
      </c>
      <c r="DW119" s="136"/>
      <c r="DX119" s="136">
        <v>216263.66142355275</v>
      </c>
      <c r="DY119" s="136">
        <v>190192.28161258617</v>
      </c>
      <c r="DZ119" s="136">
        <v>0</v>
      </c>
      <c r="EA119" s="139">
        <v>0</v>
      </c>
      <c r="EB119" s="136"/>
      <c r="EC119" s="136">
        <v>0</v>
      </c>
      <c r="ED119" s="113"/>
      <c r="EE119" s="138">
        <v>73618.229245347917</v>
      </c>
      <c r="EF119" s="136">
        <v>5917.4973006151868</v>
      </c>
      <c r="EG119" s="136">
        <v>64333.699181424912</v>
      </c>
      <c r="EH119" s="136">
        <v>3367.0327633078127</v>
      </c>
      <c r="EI119" s="136">
        <v>17511.567817723058</v>
      </c>
      <c r="EJ119" s="136">
        <v>39856.851470961221</v>
      </c>
      <c r="EK119" s="136">
        <v>39856.851470961221</v>
      </c>
      <c r="EL119" s="140"/>
      <c r="EM119" s="134">
        <v>1751.9264601849982</v>
      </c>
      <c r="EN119" s="136">
        <v>327206.28999999998</v>
      </c>
      <c r="EO119" s="140">
        <f t="shared" si="14"/>
        <v>37.01</v>
      </c>
      <c r="EP119" s="140">
        <f t="shared" si="15"/>
        <v>15.498007235453723</v>
      </c>
      <c r="EQ119" s="140">
        <f t="shared" si="16"/>
        <v>0</v>
      </c>
      <c r="ER119" s="140">
        <f t="shared" si="17"/>
        <v>6.5830268314742231</v>
      </c>
      <c r="ES119" s="140">
        <f t="shared" si="18"/>
        <v>1.7071239071450104</v>
      </c>
      <c r="ET119" s="140">
        <f t="shared" si="19"/>
        <v>0.35704552306300869</v>
      </c>
      <c r="EU119" s="140">
        <f t="shared" si="20"/>
        <v>0.66946035574314133</v>
      </c>
      <c r="EV119" s="140">
        <f t="shared" si="21"/>
        <v>5.5899939704552297</v>
      </c>
      <c r="EW119" s="140">
        <f t="shared" si="22"/>
        <v>5.5676786252637909</v>
      </c>
      <c r="EX119" s="140">
        <f t="shared" si="23"/>
        <v>0</v>
      </c>
      <c r="EY119" s="140">
        <f t="shared" si="24"/>
        <v>0</v>
      </c>
      <c r="EZ119" s="140">
        <f t="shared" si="25"/>
        <v>0</v>
      </c>
      <c r="FA119" s="140">
        <f t="shared" si="26"/>
        <v>1.0376635514018693</v>
      </c>
      <c r="HD119" s="112">
        <v>2</v>
      </c>
    </row>
    <row r="120" spans="1:212" ht="12" customHeight="1" x14ac:dyDescent="0.25">
      <c r="A120" s="126">
        <v>116</v>
      </c>
      <c r="B120" s="62" t="s">
        <v>132</v>
      </c>
      <c r="C120" s="62" t="s">
        <v>132</v>
      </c>
      <c r="D120" s="127">
        <v>3334.9</v>
      </c>
      <c r="E120" s="141">
        <v>3334.9</v>
      </c>
      <c r="F120" s="141">
        <v>0</v>
      </c>
      <c r="G120" s="141">
        <v>327.10000000000002</v>
      </c>
      <c r="H120" s="127">
        <v>0</v>
      </c>
      <c r="I120" s="127">
        <v>0</v>
      </c>
      <c r="J120" s="127">
        <v>1</v>
      </c>
      <c r="K120" s="128">
        <v>3334.9</v>
      </c>
      <c r="L120" s="127"/>
      <c r="M120" s="126" t="s">
        <v>44</v>
      </c>
      <c r="N120" s="129">
        <v>7</v>
      </c>
      <c r="O120" s="129" t="s">
        <v>21</v>
      </c>
      <c r="P120" s="130">
        <v>37.01</v>
      </c>
      <c r="Q120" s="131">
        <v>31</v>
      </c>
      <c r="R120" s="130">
        <v>5.0999999999999996</v>
      </c>
      <c r="S120" s="130">
        <v>6.59</v>
      </c>
      <c r="T120" s="130">
        <v>8.98</v>
      </c>
      <c r="U120" s="130">
        <v>6.92</v>
      </c>
      <c r="V120" s="130">
        <v>3.15</v>
      </c>
      <c r="W120" s="130">
        <v>0</v>
      </c>
      <c r="X120" s="130">
        <v>0</v>
      </c>
      <c r="Y120" s="130">
        <v>0.26</v>
      </c>
      <c r="Z120" s="132">
        <v>40</v>
      </c>
      <c r="AA120" s="132">
        <v>40</v>
      </c>
      <c r="AB120" s="132">
        <v>2604.04</v>
      </c>
      <c r="AC120" s="130">
        <v>195.98199600000001</v>
      </c>
      <c r="AD120" s="132">
        <v>42.3</v>
      </c>
      <c r="AE120" s="132">
        <v>2604.04</v>
      </c>
      <c r="AF120" s="130">
        <v>7.85</v>
      </c>
      <c r="AG120" s="133">
        <v>0</v>
      </c>
      <c r="AH120" s="130">
        <v>6.73</v>
      </c>
      <c r="AI120" s="130">
        <v>10.67</v>
      </c>
      <c r="AJ120" s="130">
        <v>14</v>
      </c>
      <c r="AK120" s="131">
        <v>620291.4</v>
      </c>
      <c r="AL120" s="130">
        <v>102047.93999999999</v>
      </c>
      <c r="AM120" s="130">
        <v>131861.946</v>
      </c>
      <c r="AN120" s="130">
        <v>179684.41200000001</v>
      </c>
      <c r="AO120" s="130">
        <v>138465.04800000001</v>
      </c>
      <c r="AP120" s="130">
        <v>63029.61</v>
      </c>
      <c r="AQ120" s="130">
        <v>0</v>
      </c>
      <c r="AR120" s="130">
        <v>0</v>
      </c>
      <c r="AS120" s="130">
        <v>5202.4440000000004</v>
      </c>
      <c r="AU120" s="134">
        <v>33.17</v>
      </c>
      <c r="AV120" s="192">
        <v>13.89</v>
      </c>
      <c r="AW120" s="193"/>
      <c r="AX120" s="134">
        <v>5.9</v>
      </c>
      <c r="AY120" s="134">
        <v>1.53</v>
      </c>
      <c r="AZ120" s="134">
        <v>0.32</v>
      </c>
      <c r="BA120" s="134">
        <v>0.6</v>
      </c>
      <c r="BB120" s="134">
        <v>5.01</v>
      </c>
      <c r="BC120" s="134">
        <v>4.99</v>
      </c>
      <c r="BD120" s="134">
        <v>0</v>
      </c>
      <c r="BE120" s="134">
        <v>0</v>
      </c>
      <c r="BF120" s="134">
        <v>0</v>
      </c>
      <c r="BG120" s="135">
        <v>0.93</v>
      </c>
      <c r="BH120" s="134">
        <v>37.581610000000005</v>
      </c>
      <c r="BI120" s="192">
        <v>15.737370000000004</v>
      </c>
      <c r="BJ120" s="193">
        <v>0</v>
      </c>
      <c r="BK120" s="134">
        <v>6.6847000000000012</v>
      </c>
      <c r="BL120" s="134">
        <v>1.7334900000000002</v>
      </c>
      <c r="BM120" s="134">
        <v>0.36256000000000005</v>
      </c>
      <c r="BN120" s="134">
        <v>0.67980000000000007</v>
      </c>
      <c r="BO120" s="134">
        <v>5.6763300000000001</v>
      </c>
      <c r="BP120" s="134">
        <v>5.65367</v>
      </c>
      <c r="BQ120" s="134">
        <v>0</v>
      </c>
      <c r="BR120" s="134">
        <v>0</v>
      </c>
      <c r="BS120" s="134">
        <v>0</v>
      </c>
      <c r="BT120" s="135">
        <v>1.0536900000000002</v>
      </c>
      <c r="BU120" s="136">
        <v>1474546.3778900001</v>
      </c>
      <c r="BV120" s="194">
        <v>617469.0741300002</v>
      </c>
      <c r="BW120" s="194">
        <v>0</v>
      </c>
      <c r="BX120" s="136">
        <v>262279.88030000002</v>
      </c>
      <c r="BY120" s="136">
        <v>68014.952010000008</v>
      </c>
      <c r="BZ120" s="136">
        <v>14225.34944</v>
      </c>
      <c r="CA120" s="136">
        <v>26672.530200000005</v>
      </c>
      <c r="CB120" s="136">
        <v>222715.62716999999</v>
      </c>
      <c r="CC120" s="136">
        <v>221826.54283000002</v>
      </c>
      <c r="CD120" s="136">
        <v>0</v>
      </c>
      <c r="CE120" s="136">
        <v>0</v>
      </c>
      <c r="CF120" s="136">
        <v>0</v>
      </c>
      <c r="CG120" s="136">
        <v>41342.421810000007</v>
      </c>
      <c r="CH120" s="112">
        <v>1</v>
      </c>
      <c r="CJ120" s="137">
        <v>503043.39</v>
      </c>
      <c r="CK120" s="134">
        <v>1378772.1300000001</v>
      </c>
      <c r="CL120" s="134">
        <v>1357647.1399999997</v>
      </c>
      <c r="CM120" s="134">
        <v>1442490.3959251838</v>
      </c>
      <c r="CN120" s="138">
        <v>107460.84738259563</v>
      </c>
      <c r="CO120" s="136">
        <v>0</v>
      </c>
      <c r="CP120" s="136">
        <v>0</v>
      </c>
      <c r="CQ120" s="136">
        <v>0</v>
      </c>
      <c r="CR120" s="136">
        <v>0</v>
      </c>
      <c r="CS120" s="136">
        <v>0</v>
      </c>
      <c r="CT120" s="136">
        <v>0</v>
      </c>
      <c r="CU120" s="136">
        <v>0</v>
      </c>
      <c r="CV120" s="136">
        <v>0</v>
      </c>
      <c r="CW120" s="136">
        <v>0</v>
      </c>
      <c r="CX120" s="136">
        <v>62936.015999999996</v>
      </c>
      <c r="CY120" s="136">
        <v>0</v>
      </c>
      <c r="CZ120" s="136">
        <v>0</v>
      </c>
      <c r="DA120" s="136">
        <v>0</v>
      </c>
      <c r="DB120" s="136">
        <v>0</v>
      </c>
      <c r="DC120" s="136">
        <v>44524.831382595636</v>
      </c>
      <c r="DD120" s="139">
        <v>610203.11562406109</v>
      </c>
      <c r="DE120" s="136">
        <v>0</v>
      </c>
      <c r="DF120" s="136">
        <v>27068.077403631054</v>
      </c>
      <c r="DG120" s="136">
        <v>0</v>
      </c>
      <c r="DH120" s="136">
        <v>33837.097353936224</v>
      </c>
      <c r="DI120" s="136">
        <v>4873.1821653002653</v>
      </c>
      <c r="DJ120" s="136">
        <v>59372.174168189376</v>
      </c>
      <c r="DK120" s="136">
        <v>30152.289449924414</v>
      </c>
      <c r="DL120" s="136">
        <v>20500.932000000001</v>
      </c>
      <c r="DM120" s="136">
        <v>0</v>
      </c>
      <c r="DN120" s="136">
        <v>427365.85503496422</v>
      </c>
      <c r="DO120" s="136">
        <v>7033.5080481155119</v>
      </c>
      <c r="DP120" s="136"/>
      <c r="DQ120" s="136">
        <v>216178.33800941054</v>
      </c>
      <c r="DR120" s="136">
        <v>130849.25212094648</v>
      </c>
      <c r="DS120" s="136">
        <v>20078.222365368394</v>
      </c>
      <c r="DT120" s="136">
        <v>3136.9053439515787</v>
      </c>
      <c r="DU120" s="136">
        <v>24306.364103743581</v>
      </c>
      <c r="DV120" s="136">
        <v>37807.594075400513</v>
      </c>
      <c r="DW120" s="136"/>
      <c r="DX120" s="136">
        <v>203728.05414576031</v>
      </c>
      <c r="DY120" s="136">
        <v>179167.88789859429</v>
      </c>
      <c r="DZ120" s="136">
        <v>0</v>
      </c>
      <c r="EA120" s="139">
        <v>0</v>
      </c>
      <c r="EB120" s="136"/>
      <c r="EC120" s="136">
        <v>0</v>
      </c>
      <c r="ED120" s="113"/>
      <c r="EE120" s="138">
        <v>69350.988025849758</v>
      </c>
      <c r="EF120" s="136">
        <v>5574.4927397027168</v>
      </c>
      <c r="EG120" s="136">
        <v>60604.630773179837</v>
      </c>
      <c r="EH120" s="136">
        <v>3171.8645129672118</v>
      </c>
      <c r="EI120" s="136">
        <v>16496.519170454121</v>
      </c>
      <c r="EJ120" s="136">
        <v>39904.645668458114</v>
      </c>
      <c r="EK120" s="136">
        <v>39904.645668458114</v>
      </c>
      <c r="EL120" s="140"/>
      <c r="EM120" s="134">
        <v>1650.376981461244</v>
      </c>
      <c r="EN120" s="136">
        <v>530198.86</v>
      </c>
      <c r="EO120" s="140">
        <f t="shared" si="14"/>
        <v>37.01</v>
      </c>
      <c r="EP120" s="140">
        <f t="shared" si="15"/>
        <v>15.498007235453723</v>
      </c>
      <c r="EQ120" s="140">
        <f t="shared" si="16"/>
        <v>0</v>
      </c>
      <c r="ER120" s="140">
        <f t="shared" si="17"/>
        <v>6.5830268314742231</v>
      </c>
      <c r="ES120" s="140">
        <f t="shared" si="18"/>
        <v>1.7071239071450104</v>
      </c>
      <c r="ET120" s="140">
        <f t="shared" si="19"/>
        <v>0.35704552306300869</v>
      </c>
      <c r="EU120" s="140">
        <f t="shared" si="20"/>
        <v>0.66946035574314133</v>
      </c>
      <c r="EV120" s="140">
        <f t="shared" si="21"/>
        <v>5.5899939704552297</v>
      </c>
      <c r="EW120" s="140">
        <f t="shared" si="22"/>
        <v>5.5676786252637909</v>
      </c>
      <c r="EX120" s="140">
        <f t="shared" si="23"/>
        <v>0</v>
      </c>
      <c r="EY120" s="140">
        <f t="shared" si="24"/>
        <v>0</v>
      </c>
      <c r="EZ120" s="140">
        <f t="shared" si="25"/>
        <v>0</v>
      </c>
      <c r="FA120" s="140">
        <f t="shared" si="26"/>
        <v>1.0376635514018693</v>
      </c>
      <c r="HD120" s="112">
        <v>2</v>
      </c>
    </row>
    <row r="121" spans="1:212" ht="12" customHeight="1" x14ac:dyDescent="0.25">
      <c r="A121" s="126">
        <v>117</v>
      </c>
      <c r="B121" s="62" t="s">
        <v>131</v>
      </c>
      <c r="C121" s="62" t="s">
        <v>131</v>
      </c>
      <c r="D121" s="127">
        <v>3185.2</v>
      </c>
      <c r="E121" s="141">
        <v>3185.2</v>
      </c>
      <c r="F121" s="141">
        <v>0</v>
      </c>
      <c r="G121" s="141">
        <v>255.5</v>
      </c>
      <c r="H121" s="127">
        <v>0</v>
      </c>
      <c r="I121" s="127">
        <v>0</v>
      </c>
      <c r="J121" s="127">
        <v>1</v>
      </c>
      <c r="K121" s="128">
        <v>3185.2</v>
      </c>
      <c r="L121" s="127"/>
      <c r="M121" s="126" t="s">
        <v>44</v>
      </c>
      <c r="N121" s="129">
        <v>7</v>
      </c>
      <c r="O121" s="129" t="s">
        <v>21</v>
      </c>
      <c r="P121" s="130">
        <v>37.01</v>
      </c>
      <c r="Q121" s="131">
        <v>31</v>
      </c>
      <c r="R121" s="130">
        <v>5.0999999999999996</v>
      </c>
      <c r="S121" s="130">
        <v>6.59</v>
      </c>
      <c r="T121" s="130">
        <v>8.98</v>
      </c>
      <c r="U121" s="130">
        <v>6.92</v>
      </c>
      <c r="V121" s="130">
        <v>3.15</v>
      </c>
      <c r="W121" s="130">
        <v>0</v>
      </c>
      <c r="X121" s="130">
        <v>0</v>
      </c>
      <c r="Y121" s="130">
        <v>0.26</v>
      </c>
      <c r="Z121" s="132">
        <v>40</v>
      </c>
      <c r="AA121" s="132">
        <v>40</v>
      </c>
      <c r="AB121" s="132">
        <v>2604.04</v>
      </c>
      <c r="AC121" s="130">
        <v>195.98199600000001</v>
      </c>
      <c r="AD121" s="132">
        <v>42.3</v>
      </c>
      <c r="AE121" s="132">
        <v>2604.04</v>
      </c>
      <c r="AF121" s="130">
        <v>7.85</v>
      </c>
      <c r="AG121" s="133">
        <v>0</v>
      </c>
      <c r="AH121" s="130">
        <v>6.73</v>
      </c>
      <c r="AI121" s="130">
        <v>10.67</v>
      </c>
      <c r="AJ121" s="130">
        <v>14</v>
      </c>
      <c r="AK121" s="131">
        <v>592447.19999999995</v>
      </c>
      <c r="AL121" s="130">
        <v>97467.12</v>
      </c>
      <c r="AM121" s="130">
        <v>125942.80799999999</v>
      </c>
      <c r="AN121" s="130">
        <v>171618.576</v>
      </c>
      <c r="AO121" s="130">
        <v>132249.50399999999</v>
      </c>
      <c r="AP121" s="130">
        <v>60200.28</v>
      </c>
      <c r="AQ121" s="130">
        <v>0</v>
      </c>
      <c r="AR121" s="130">
        <v>0</v>
      </c>
      <c r="AS121" s="130">
        <v>4968.9119999999994</v>
      </c>
      <c r="AU121" s="134">
        <v>33.17</v>
      </c>
      <c r="AV121" s="192">
        <v>13.89</v>
      </c>
      <c r="AW121" s="193"/>
      <c r="AX121" s="134">
        <v>5.9</v>
      </c>
      <c r="AY121" s="134">
        <v>1.53</v>
      </c>
      <c r="AZ121" s="134">
        <v>0.32</v>
      </c>
      <c r="BA121" s="134">
        <v>0.6</v>
      </c>
      <c r="BB121" s="134">
        <v>5.01</v>
      </c>
      <c r="BC121" s="134">
        <v>4.99</v>
      </c>
      <c r="BD121" s="134">
        <v>0</v>
      </c>
      <c r="BE121" s="134">
        <v>0</v>
      </c>
      <c r="BF121" s="134">
        <v>0</v>
      </c>
      <c r="BG121" s="135">
        <v>0.93</v>
      </c>
      <c r="BH121" s="134">
        <v>37.581610000000005</v>
      </c>
      <c r="BI121" s="192">
        <v>15.737370000000004</v>
      </c>
      <c r="BJ121" s="193">
        <v>0</v>
      </c>
      <c r="BK121" s="134">
        <v>6.6847000000000012</v>
      </c>
      <c r="BL121" s="134">
        <v>1.7334900000000002</v>
      </c>
      <c r="BM121" s="134">
        <v>0.36256000000000005</v>
      </c>
      <c r="BN121" s="134">
        <v>0.67980000000000007</v>
      </c>
      <c r="BO121" s="134">
        <v>5.6763300000000001</v>
      </c>
      <c r="BP121" s="134">
        <v>5.65367</v>
      </c>
      <c r="BQ121" s="134">
        <v>0</v>
      </c>
      <c r="BR121" s="134">
        <v>0</v>
      </c>
      <c r="BS121" s="134">
        <v>0</v>
      </c>
      <c r="BT121" s="135">
        <v>1.0536900000000002</v>
      </c>
      <c r="BU121" s="136">
        <v>1408355.6097200001</v>
      </c>
      <c r="BV121" s="194">
        <v>589751.56524000014</v>
      </c>
      <c r="BW121" s="194">
        <v>0</v>
      </c>
      <c r="BX121" s="136">
        <v>250506.42439999999</v>
      </c>
      <c r="BY121" s="136">
        <v>64961.835479999994</v>
      </c>
      <c r="BZ121" s="136">
        <v>13586.789119999999</v>
      </c>
      <c r="CA121" s="136">
        <v>25475.229600000002</v>
      </c>
      <c r="CB121" s="136">
        <v>212718.16715999998</v>
      </c>
      <c r="CC121" s="136">
        <v>211868.99283999999</v>
      </c>
      <c r="CD121" s="136">
        <v>0</v>
      </c>
      <c r="CE121" s="136">
        <v>0</v>
      </c>
      <c r="CF121" s="136">
        <v>0</v>
      </c>
      <c r="CG121" s="136">
        <v>39486.605880000003</v>
      </c>
      <c r="CH121" s="112">
        <v>1</v>
      </c>
      <c r="CJ121" s="137">
        <v>743863.3</v>
      </c>
      <c r="CK121" s="134">
        <v>1316761.96</v>
      </c>
      <c r="CL121" s="134">
        <v>1198015.74</v>
      </c>
      <c r="CM121" s="134">
        <v>1403987.1729472231</v>
      </c>
      <c r="CN121" s="138">
        <v>126635.31258048027</v>
      </c>
      <c r="CO121" s="136">
        <v>0</v>
      </c>
      <c r="CP121" s="136">
        <v>0</v>
      </c>
      <c r="CQ121" s="136">
        <v>0</v>
      </c>
      <c r="CR121" s="136">
        <v>0</v>
      </c>
      <c r="CS121" s="136">
        <v>0</v>
      </c>
      <c r="CT121" s="136">
        <v>0</v>
      </c>
      <c r="CU121" s="136">
        <v>0</v>
      </c>
      <c r="CV121" s="136">
        <v>0</v>
      </c>
      <c r="CW121" s="136">
        <v>0</v>
      </c>
      <c r="CX121" s="136">
        <v>84109.152000000002</v>
      </c>
      <c r="CY121" s="136">
        <v>0</v>
      </c>
      <c r="CZ121" s="136">
        <v>0</v>
      </c>
      <c r="DA121" s="136">
        <v>0</v>
      </c>
      <c r="DB121" s="136">
        <v>0</v>
      </c>
      <c r="DC121" s="136">
        <v>42526.16058048026</v>
      </c>
      <c r="DD121" s="139">
        <v>583732.03196682339</v>
      </c>
      <c r="DE121" s="136">
        <v>0</v>
      </c>
      <c r="DF121" s="136">
        <v>25853.021123885457</v>
      </c>
      <c r="DG121" s="136">
        <v>0</v>
      </c>
      <c r="DH121" s="136">
        <v>32318.187199543507</v>
      </c>
      <c r="DI121" s="136">
        <v>4654.4303676015479</v>
      </c>
      <c r="DJ121" s="136">
        <v>56707.022447604657</v>
      </c>
      <c r="DK121" s="136">
        <v>28798.786277219471</v>
      </c>
      <c r="DL121" s="136">
        <v>20500.932000000001</v>
      </c>
      <c r="DM121" s="136">
        <v>0</v>
      </c>
      <c r="DN121" s="136">
        <v>408181.87095786014</v>
      </c>
      <c r="DO121" s="136">
        <v>6717.7815931084961</v>
      </c>
      <c r="DP121" s="136"/>
      <c r="DQ121" s="136">
        <v>206474.32973329764</v>
      </c>
      <c r="DR121" s="136">
        <v>124975.57283745798</v>
      </c>
      <c r="DS121" s="136">
        <v>19176.933004939096</v>
      </c>
      <c r="DT121" s="136">
        <v>2996.0931067062179</v>
      </c>
      <c r="DU121" s="136">
        <v>23215.278102265147</v>
      </c>
      <c r="DV121" s="136">
        <v>36110.4526819292</v>
      </c>
      <c r="DW121" s="136"/>
      <c r="DX121" s="136">
        <v>194582.92544456373</v>
      </c>
      <c r="DY121" s="136">
        <v>171125.23809847445</v>
      </c>
      <c r="DZ121" s="136">
        <v>0</v>
      </c>
      <c r="EA121" s="139">
        <v>0</v>
      </c>
      <c r="EB121" s="136"/>
      <c r="EC121" s="136">
        <v>0</v>
      </c>
      <c r="ED121" s="113"/>
      <c r="EE121" s="138">
        <v>66237.898305777271</v>
      </c>
      <c r="EF121" s="136">
        <v>5324.2598802066295</v>
      </c>
      <c r="EG121" s="136">
        <v>57884.155428568287</v>
      </c>
      <c r="EH121" s="136">
        <v>3029.482997002357</v>
      </c>
      <c r="EI121" s="136">
        <v>15756.008534507917</v>
      </c>
      <c r="EJ121" s="136">
        <v>39443.428283298686</v>
      </c>
      <c r="EK121" s="136">
        <v>39443.428283298686</v>
      </c>
      <c r="EL121" s="140"/>
      <c r="EM121" s="134">
        <v>1576.2933705209614</v>
      </c>
      <c r="EN121" s="136">
        <v>864709.10000000009</v>
      </c>
      <c r="EO121" s="140">
        <f t="shared" si="14"/>
        <v>37.01</v>
      </c>
      <c r="EP121" s="140">
        <f t="shared" si="15"/>
        <v>15.498007235453723</v>
      </c>
      <c r="EQ121" s="140">
        <f t="shared" si="16"/>
        <v>0</v>
      </c>
      <c r="ER121" s="140">
        <f t="shared" si="17"/>
        <v>6.5830268314742231</v>
      </c>
      <c r="ES121" s="140">
        <f t="shared" si="18"/>
        <v>1.7071239071450104</v>
      </c>
      <c r="ET121" s="140">
        <f t="shared" si="19"/>
        <v>0.35704552306300869</v>
      </c>
      <c r="EU121" s="140">
        <f t="shared" si="20"/>
        <v>0.66946035574314133</v>
      </c>
      <c r="EV121" s="140">
        <f t="shared" si="21"/>
        <v>5.5899939704552297</v>
      </c>
      <c r="EW121" s="140">
        <f t="shared" si="22"/>
        <v>5.5676786252637909</v>
      </c>
      <c r="EX121" s="140">
        <f t="shared" si="23"/>
        <v>0</v>
      </c>
      <c r="EY121" s="140">
        <f t="shared" si="24"/>
        <v>0</v>
      </c>
      <c r="EZ121" s="140">
        <f t="shared" si="25"/>
        <v>0</v>
      </c>
      <c r="FA121" s="140">
        <f t="shared" si="26"/>
        <v>1.0376635514018693</v>
      </c>
      <c r="HD121" s="112">
        <v>2</v>
      </c>
    </row>
    <row r="122" spans="1:212" ht="12" customHeight="1" x14ac:dyDescent="0.25">
      <c r="A122" s="126">
        <v>118</v>
      </c>
      <c r="B122" s="62" t="s">
        <v>130</v>
      </c>
      <c r="C122" s="62" t="s">
        <v>130</v>
      </c>
      <c r="D122" s="127">
        <v>6130.9800000000005</v>
      </c>
      <c r="E122" s="141">
        <v>5060.8</v>
      </c>
      <c r="F122" s="141">
        <v>1070.18</v>
      </c>
      <c r="G122" s="141">
        <v>1137.2</v>
      </c>
      <c r="H122" s="127">
        <v>1</v>
      </c>
      <c r="I122" s="127">
        <v>1</v>
      </c>
      <c r="J122" s="127">
        <v>1</v>
      </c>
      <c r="K122" s="128">
        <v>6130.9800000000005</v>
      </c>
      <c r="L122" s="127"/>
      <c r="M122" s="126" t="s">
        <v>44</v>
      </c>
      <c r="N122" s="129">
        <v>1</v>
      </c>
      <c r="O122" s="129" t="s">
        <v>21</v>
      </c>
      <c r="P122" s="130">
        <v>53.46</v>
      </c>
      <c r="Q122" s="131">
        <v>44.8</v>
      </c>
      <c r="R122" s="130">
        <v>5.0999999999999996</v>
      </c>
      <c r="S122" s="130">
        <v>8.6300000000000008</v>
      </c>
      <c r="T122" s="130">
        <v>13.43</v>
      </c>
      <c r="U122" s="130">
        <v>6.91</v>
      </c>
      <c r="V122" s="130">
        <v>3.15</v>
      </c>
      <c r="W122" s="130">
        <v>1.81</v>
      </c>
      <c r="X122" s="130">
        <v>5.77</v>
      </c>
      <c r="Y122" s="130">
        <v>0</v>
      </c>
      <c r="Z122" s="132">
        <v>40</v>
      </c>
      <c r="AA122" s="132">
        <v>40</v>
      </c>
      <c r="AB122" s="132">
        <v>2604.04</v>
      </c>
      <c r="AC122" s="130">
        <v>195.98199600000001</v>
      </c>
      <c r="AD122" s="132">
        <v>42.3</v>
      </c>
      <c r="AE122" s="132">
        <v>2604.04</v>
      </c>
      <c r="AF122" s="130">
        <v>0</v>
      </c>
      <c r="AG122" s="133">
        <v>0</v>
      </c>
      <c r="AH122" s="130">
        <v>5.05</v>
      </c>
      <c r="AI122" s="130">
        <v>10.67</v>
      </c>
      <c r="AJ122" s="130">
        <v>14</v>
      </c>
      <c r="AK122" s="131">
        <v>1648007.4239999999</v>
      </c>
      <c r="AL122" s="130">
        <v>187607.98800000001</v>
      </c>
      <c r="AM122" s="130">
        <v>317462.14440000005</v>
      </c>
      <c r="AN122" s="130">
        <v>494034.36840000004</v>
      </c>
      <c r="AO122" s="130">
        <v>254190.43080000003</v>
      </c>
      <c r="AP122" s="130">
        <v>115875.522</v>
      </c>
      <c r="AQ122" s="130">
        <v>66582.442800000019</v>
      </c>
      <c r="AR122" s="130">
        <v>212254.5276</v>
      </c>
      <c r="AS122" s="130">
        <v>0</v>
      </c>
      <c r="AU122" s="134">
        <v>48.16</v>
      </c>
      <c r="AV122" s="192">
        <v>18.649999999999999</v>
      </c>
      <c r="AW122" s="193"/>
      <c r="AX122" s="134">
        <v>7.16</v>
      </c>
      <c r="AY122" s="134">
        <v>1.53</v>
      </c>
      <c r="AZ122" s="134">
        <v>0.32</v>
      </c>
      <c r="BA122" s="134">
        <v>0.87</v>
      </c>
      <c r="BB122" s="134">
        <v>5.01</v>
      </c>
      <c r="BC122" s="134">
        <v>4.99</v>
      </c>
      <c r="BD122" s="134">
        <v>2.7</v>
      </c>
      <c r="BE122" s="134">
        <v>6.46</v>
      </c>
      <c r="BF122" s="134">
        <v>0.47</v>
      </c>
      <c r="BG122" s="135">
        <v>0</v>
      </c>
      <c r="BH122" s="134">
        <v>54.565279999999994</v>
      </c>
      <c r="BI122" s="192">
        <v>21.130449999999996</v>
      </c>
      <c r="BJ122" s="193">
        <v>0</v>
      </c>
      <c r="BK122" s="134">
        <v>8.1122800000000002</v>
      </c>
      <c r="BL122" s="134">
        <v>1.7334900000000002</v>
      </c>
      <c r="BM122" s="134">
        <v>0.36255999999999999</v>
      </c>
      <c r="BN122" s="134">
        <v>0.98570999999999998</v>
      </c>
      <c r="BO122" s="134">
        <v>5.6763299999999992</v>
      </c>
      <c r="BP122" s="134">
        <v>5.6536700000000009</v>
      </c>
      <c r="BQ122" s="134">
        <v>3.0591000000000004</v>
      </c>
      <c r="BR122" s="134">
        <v>7.3191800000000002</v>
      </c>
      <c r="BS122" s="134">
        <v>0.53250999999999993</v>
      </c>
      <c r="BT122" s="135">
        <v>0</v>
      </c>
      <c r="BU122" s="136">
        <v>3935922.3973440002</v>
      </c>
      <c r="BV122" s="194">
        <v>1524189.21741</v>
      </c>
      <c r="BW122" s="194">
        <v>0</v>
      </c>
      <c r="BX122" s="136">
        <v>585157.89794400008</v>
      </c>
      <c r="BY122" s="136">
        <v>125040.724002</v>
      </c>
      <c r="BZ122" s="136">
        <v>26152.308288000004</v>
      </c>
      <c r="CA122" s="136">
        <v>71101.588157999999</v>
      </c>
      <c r="CB122" s="136">
        <v>409447.076634</v>
      </c>
      <c r="CC122" s="136">
        <v>407812.55736600014</v>
      </c>
      <c r="CD122" s="136">
        <v>220660.10118000006</v>
      </c>
      <c r="CE122" s="136">
        <v>527949.7235640001</v>
      </c>
      <c r="CF122" s="136">
        <v>38411.202797999991</v>
      </c>
      <c r="CG122" s="136">
        <v>0</v>
      </c>
      <c r="CH122" s="112">
        <v>1</v>
      </c>
      <c r="CJ122" s="137">
        <v>199303.47999999998</v>
      </c>
      <c r="CK122" s="134">
        <v>3025566.9200000004</v>
      </c>
      <c r="CL122" s="134">
        <v>3087437.2199999997</v>
      </c>
      <c r="CM122" s="134">
        <v>2941818.6749301092</v>
      </c>
      <c r="CN122" s="138">
        <v>227144.64299501217</v>
      </c>
      <c r="CO122" s="136">
        <v>0</v>
      </c>
      <c r="CP122" s="136">
        <v>0</v>
      </c>
      <c r="CQ122" s="136">
        <v>0</v>
      </c>
      <c r="CR122" s="136">
        <v>0</v>
      </c>
      <c r="CS122" s="136">
        <v>0</v>
      </c>
      <c r="CT122" s="136">
        <v>0</v>
      </c>
      <c r="CU122" s="136">
        <v>0</v>
      </c>
      <c r="CV122" s="136">
        <v>0</v>
      </c>
      <c r="CW122" s="136">
        <v>0</v>
      </c>
      <c r="CX122" s="136">
        <v>145288.85999999999</v>
      </c>
      <c r="CY122" s="136">
        <v>0</v>
      </c>
      <c r="CZ122" s="136">
        <v>0</v>
      </c>
      <c r="DA122" s="136">
        <v>0</v>
      </c>
      <c r="DB122" s="136">
        <v>0</v>
      </c>
      <c r="DC122" s="136">
        <v>81855.782995012196</v>
      </c>
      <c r="DD122" s="139">
        <v>1123670.8928336457</v>
      </c>
      <c r="DE122" s="136">
        <v>39544.74399696503</v>
      </c>
      <c r="DF122" s="136">
        <v>49762.763861019499</v>
      </c>
      <c r="DG122" s="136">
        <v>0</v>
      </c>
      <c r="DH122" s="136">
        <v>62207.132788100374</v>
      </c>
      <c r="DI122" s="136">
        <v>8959.0039856705225</v>
      </c>
      <c r="DJ122" s="136">
        <v>109151.58247074447</v>
      </c>
      <c r="DK122" s="136">
        <v>55432.871621847007</v>
      </c>
      <c r="DL122" s="136">
        <v>0</v>
      </c>
      <c r="DM122" s="136">
        <v>0</v>
      </c>
      <c r="DN122" s="136">
        <v>785682.18234497728</v>
      </c>
      <c r="DO122" s="136">
        <v>12930.611764321342</v>
      </c>
      <c r="DP122" s="136"/>
      <c r="DQ122" s="136">
        <v>397428.72852827248</v>
      </c>
      <c r="DR122" s="136">
        <v>240557.1824547904</v>
      </c>
      <c r="DS122" s="136">
        <v>36912.405096892355</v>
      </c>
      <c r="DT122" s="136">
        <v>5766.9806967705936</v>
      </c>
      <c r="DU122" s="136">
        <v>44685.5474505292</v>
      </c>
      <c r="DV122" s="136">
        <v>69506.612829289952</v>
      </c>
      <c r="DW122" s="136"/>
      <c r="DX122" s="136">
        <v>374539.75393762143</v>
      </c>
      <c r="DY122" s="136">
        <v>329387.60902831377</v>
      </c>
      <c r="DZ122" s="136">
        <v>60946.499276090915</v>
      </c>
      <c r="EA122" s="139">
        <v>270875.92100487737</v>
      </c>
      <c r="EB122" s="136"/>
      <c r="EC122" s="136">
        <v>270875.92100487737</v>
      </c>
      <c r="ED122" s="136"/>
      <c r="EE122" s="138">
        <v>127496.93261168984</v>
      </c>
      <c r="EF122" s="136">
        <v>10248.314341438294</v>
      </c>
      <c r="EG122" s="136">
        <v>111417.36759055749</v>
      </c>
      <c r="EH122" s="136">
        <v>5831.2506796940588</v>
      </c>
      <c r="EI122" s="136">
        <v>30327.694714585388</v>
      </c>
      <c r="EJ122" s="136">
        <v>0</v>
      </c>
      <c r="EK122" s="136">
        <v>0</v>
      </c>
      <c r="EL122" s="113"/>
      <c r="EM122" s="134">
        <v>3034.1024515875315</v>
      </c>
      <c r="EN122" s="136">
        <v>146296.66</v>
      </c>
      <c r="EO122" s="140">
        <f t="shared" si="14"/>
        <v>53.46</v>
      </c>
      <c r="EP122" s="140">
        <f t="shared" si="15"/>
        <v>20.702429401993353</v>
      </c>
      <c r="EQ122" s="140">
        <f t="shared" si="16"/>
        <v>0</v>
      </c>
      <c r="ER122" s="140">
        <f t="shared" si="17"/>
        <v>7.9479568106312302</v>
      </c>
      <c r="ES122" s="140">
        <f t="shared" si="18"/>
        <v>1.6983762458471763</v>
      </c>
      <c r="ET122" s="140">
        <f t="shared" si="19"/>
        <v>0.35521594684385382</v>
      </c>
      <c r="EU122" s="140">
        <f t="shared" si="20"/>
        <v>0.96574335548172763</v>
      </c>
      <c r="EV122" s="140">
        <f t="shared" si="21"/>
        <v>5.5613496677740866</v>
      </c>
      <c r="EW122" s="140">
        <f t="shared" si="22"/>
        <v>5.5391486710963473</v>
      </c>
      <c r="EX122" s="140">
        <f t="shared" si="23"/>
        <v>2.9971345514950172</v>
      </c>
      <c r="EY122" s="140">
        <f t="shared" si="24"/>
        <v>7.1709219269103004</v>
      </c>
      <c r="EZ122" s="140">
        <f t="shared" si="25"/>
        <v>0.52172342192691035</v>
      </c>
      <c r="FA122" s="140">
        <f t="shared" si="26"/>
        <v>0</v>
      </c>
      <c r="HD122" s="112">
        <v>2</v>
      </c>
    </row>
    <row r="123" spans="1:212" ht="12" customHeight="1" x14ac:dyDescent="0.25">
      <c r="A123" s="126">
        <v>119</v>
      </c>
      <c r="B123" s="62" t="s">
        <v>129</v>
      </c>
      <c r="C123" s="62" t="s">
        <v>129</v>
      </c>
      <c r="D123" s="127">
        <v>3498.95</v>
      </c>
      <c r="E123" s="141">
        <v>3498.95</v>
      </c>
      <c r="F123" s="141">
        <v>0</v>
      </c>
      <c r="G123" s="141">
        <v>384</v>
      </c>
      <c r="H123" s="127">
        <v>0</v>
      </c>
      <c r="I123" s="127">
        <v>0</v>
      </c>
      <c r="J123" s="127">
        <v>1</v>
      </c>
      <c r="K123" s="128">
        <v>3498.95</v>
      </c>
      <c r="L123" s="127"/>
      <c r="M123" s="126" t="s">
        <v>53</v>
      </c>
      <c r="N123" s="129">
        <v>7</v>
      </c>
      <c r="O123" s="129" t="s">
        <v>21</v>
      </c>
      <c r="P123" s="130">
        <v>37.01</v>
      </c>
      <c r="Q123" s="131">
        <v>31</v>
      </c>
      <c r="R123" s="130">
        <v>5.0999999999999996</v>
      </c>
      <c r="S123" s="130">
        <v>6.59</v>
      </c>
      <c r="T123" s="130">
        <v>8.98</v>
      </c>
      <c r="U123" s="130">
        <v>6.92</v>
      </c>
      <c r="V123" s="130">
        <v>3.15</v>
      </c>
      <c r="W123" s="130">
        <v>0</v>
      </c>
      <c r="X123" s="130">
        <v>0</v>
      </c>
      <c r="Y123" s="130">
        <v>0.26</v>
      </c>
      <c r="Z123" s="132">
        <v>40</v>
      </c>
      <c r="AA123" s="132">
        <v>40</v>
      </c>
      <c r="AB123" s="132">
        <v>2604.04</v>
      </c>
      <c r="AC123" s="130">
        <v>195.98199600000001</v>
      </c>
      <c r="AD123" s="132">
        <v>42.3</v>
      </c>
      <c r="AE123" s="132">
        <v>2604.04</v>
      </c>
      <c r="AF123" s="130">
        <v>7.85</v>
      </c>
      <c r="AG123" s="133">
        <v>0</v>
      </c>
      <c r="AH123" s="130">
        <v>6.73</v>
      </c>
      <c r="AI123" s="130">
        <v>10.67</v>
      </c>
      <c r="AJ123" s="130">
        <v>14</v>
      </c>
      <c r="AK123" s="131">
        <v>650804.69999999995</v>
      </c>
      <c r="AL123" s="130">
        <v>107067.86999999998</v>
      </c>
      <c r="AM123" s="130">
        <v>138348.48300000001</v>
      </c>
      <c r="AN123" s="130">
        <v>188523.42600000001</v>
      </c>
      <c r="AO123" s="130">
        <v>145276.40399999998</v>
      </c>
      <c r="AP123" s="130">
        <v>66130.154999999999</v>
      </c>
      <c r="AQ123" s="130">
        <v>0</v>
      </c>
      <c r="AR123" s="130">
        <v>0</v>
      </c>
      <c r="AS123" s="130">
        <v>5458.3620000000001</v>
      </c>
      <c r="AU123" s="134">
        <v>33.17</v>
      </c>
      <c r="AV123" s="192">
        <v>13.89</v>
      </c>
      <c r="AW123" s="193"/>
      <c r="AX123" s="134">
        <v>5.9</v>
      </c>
      <c r="AY123" s="134">
        <v>1.53</v>
      </c>
      <c r="AZ123" s="134">
        <v>0.32</v>
      </c>
      <c r="BA123" s="134">
        <v>0.6</v>
      </c>
      <c r="BB123" s="134">
        <v>5.01</v>
      </c>
      <c r="BC123" s="134">
        <v>4.99</v>
      </c>
      <c r="BD123" s="134">
        <v>0</v>
      </c>
      <c r="BE123" s="134">
        <v>0</v>
      </c>
      <c r="BF123" s="134">
        <v>0</v>
      </c>
      <c r="BG123" s="135">
        <v>0.93</v>
      </c>
      <c r="BH123" s="134">
        <v>37.581610000000005</v>
      </c>
      <c r="BI123" s="192">
        <v>15.737370000000004</v>
      </c>
      <c r="BJ123" s="193">
        <v>0</v>
      </c>
      <c r="BK123" s="134">
        <v>6.6847000000000012</v>
      </c>
      <c r="BL123" s="134">
        <v>1.7334900000000002</v>
      </c>
      <c r="BM123" s="134">
        <v>0.36256000000000005</v>
      </c>
      <c r="BN123" s="134">
        <v>0.67980000000000007</v>
      </c>
      <c r="BO123" s="134">
        <v>5.6763300000000001</v>
      </c>
      <c r="BP123" s="134">
        <v>5.65367</v>
      </c>
      <c r="BQ123" s="134">
        <v>0</v>
      </c>
      <c r="BR123" s="134">
        <v>0</v>
      </c>
      <c r="BS123" s="134">
        <v>0</v>
      </c>
      <c r="BT123" s="135">
        <v>1.0536900000000002</v>
      </c>
      <c r="BU123" s="136">
        <v>1547082.0860949999</v>
      </c>
      <c r="BV123" s="194">
        <v>647843.53861500008</v>
      </c>
      <c r="BW123" s="194">
        <v>0</v>
      </c>
      <c r="BX123" s="136">
        <v>275181.92064999999</v>
      </c>
      <c r="BY123" s="136">
        <v>71360.735354999997</v>
      </c>
      <c r="BZ123" s="136">
        <v>14925.12112</v>
      </c>
      <c r="CA123" s="136">
        <v>27984.602100000004</v>
      </c>
      <c r="CB123" s="136">
        <v>233671.42753499997</v>
      </c>
      <c r="CC123" s="136">
        <v>232738.60746499998</v>
      </c>
      <c r="CD123" s="136">
        <v>0</v>
      </c>
      <c r="CE123" s="136">
        <v>0</v>
      </c>
      <c r="CF123" s="136">
        <v>0</v>
      </c>
      <c r="CG123" s="136">
        <v>43376.133255000008</v>
      </c>
      <c r="CH123" s="112">
        <v>1</v>
      </c>
      <c r="CJ123" s="137">
        <v>600890.71000000008</v>
      </c>
      <c r="CK123" s="134">
        <v>1446549.2800000003</v>
      </c>
      <c r="CL123" s="134">
        <v>1383869.9</v>
      </c>
      <c r="CM123" s="134">
        <v>1317848.6393864283</v>
      </c>
      <c r="CN123" s="138">
        <v>46715.091536817592</v>
      </c>
      <c r="CO123" s="136">
        <v>0</v>
      </c>
      <c r="CP123" s="136">
        <v>0</v>
      </c>
      <c r="CQ123" s="136">
        <v>0</v>
      </c>
      <c r="CR123" s="136">
        <v>0</v>
      </c>
      <c r="CS123" s="136">
        <v>0</v>
      </c>
      <c r="CT123" s="136">
        <v>0</v>
      </c>
      <c r="CU123" s="136">
        <v>0</v>
      </c>
      <c r="CV123" s="136">
        <v>0</v>
      </c>
      <c r="CW123" s="136">
        <v>0</v>
      </c>
      <c r="CX123" s="136">
        <v>0</v>
      </c>
      <c r="CY123" s="136">
        <v>0</v>
      </c>
      <c r="CZ123" s="136">
        <v>0</v>
      </c>
      <c r="DA123" s="136">
        <v>0</v>
      </c>
      <c r="DB123" s="136">
        <v>0</v>
      </c>
      <c r="DC123" s="136">
        <v>46715.091536817592</v>
      </c>
      <c r="DD123" s="139">
        <v>443999.09975087311</v>
      </c>
      <c r="DE123" s="136">
        <v>0</v>
      </c>
      <c r="DF123" s="136">
        <v>28399.607014133813</v>
      </c>
      <c r="DG123" s="136">
        <v>0</v>
      </c>
      <c r="DH123" s="136">
        <v>35501.607780309794</v>
      </c>
      <c r="DI123" s="136">
        <v>5112.9031566995591</v>
      </c>
      <c r="DJ123" s="136">
        <v>62292.803024314431</v>
      </c>
      <c r="DK123" s="136">
        <v>31635.537248736997</v>
      </c>
      <c r="DL123" s="136">
        <v>0</v>
      </c>
      <c r="DM123" s="136">
        <v>0</v>
      </c>
      <c r="DN123" s="136">
        <v>273677.14199597185</v>
      </c>
      <c r="DO123" s="136">
        <v>7379.4995307066974</v>
      </c>
      <c r="DP123" s="136"/>
      <c r="DQ123" s="136">
        <v>226812.55683169715</v>
      </c>
      <c r="DR123" s="136">
        <v>137285.97280535716</v>
      </c>
      <c r="DS123" s="136">
        <v>21065.907866894275</v>
      </c>
      <c r="DT123" s="136">
        <v>3291.2156146269381</v>
      </c>
      <c r="DU123" s="136">
        <v>25502.039845510688</v>
      </c>
      <c r="DV123" s="136">
        <v>39667.42069930811</v>
      </c>
      <c r="DW123" s="136"/>
      <c r="DX123" s="136">
        <v>213749.82010054513</v>
      </c>
      <c r="DY123" s="136">
        <v>187981.4931070756</v>
      </c>
      <c r="DZ123" s="136">
        <v>0</v>
      </c>
      <c r="EA123" s="139">
        <v>0</v>
      </c>
      <c r="EB123" s="136"/>
      <c r="EC123" s="136">
        <v>0</v>
      </c>
      <c r="ED123" s="113"/>
      <c r="EE123" s="138">
        <v>72762.493493971939</v>
      </c>
      <c r="EF123" s="136">
        <v>5848.712516592047</v>
      </c>
      <c r="EG123" s="136">
        <v>63585.886486496616</v>
      </c>
      <c r="EH123" s="136">
        <v>3327.8944908832718</v>
      </c>
      <c r="EI123" s="136">
        <v>17308.013958877458</v>
      </c>
      <c r="EJ123" s="136">
        <v>108520.07060657037</v>
      </c>
      <c r="EK123" s="136">
        <v>108520.07060657037</v>
      </c>
      <c r="EL123" s="140"/>
      <c r="EM123" s="134">
        <v>0</v>
      </c>
      <c r="EN123" s="136">
        <v>663964.75</v>
      </c>
      <c r="EO123" s="140">
        <f t="shared" si="14"/>
        <v>37.01</v>
      </c>
      <c r="EP123" s="140">
        <f t="shared" si="15"/>
        <v>15.498007235453723</v>
      </c>
      <c r="EQ123" s="140">
        <f t="shared" si="16"/>
        <v>0</v>
      </c>
      <c r="ER123" s="140">
        <f t="shared" si="17"/>
        <v>6.5830268314742231</v>
      </c>
      <c r="ES123" s="140">
        <f t="shared" si="18"/>
        <v>1.7071239071450104</v>
      </c>
      <c r="ET123" s="140">
        <f t="shared" si="19"/>
        <v>0.35704552306300869</v>
      </c>
      <c r="EU123" s="140">
        <f t="shared" si="20"/>
        <v>0.66946035574314133</v>
      </c>
      <c r="EV123" s="140">
        <f t="shared" si="21"/>
        <v>5.5899939704552297</v>
      </c>
      <c r="EW123" s="140">
        <f t="shared" si="22"/>
        <v>5.5676786252637909</v>
      </c>
      <c r="EX123" s="140">
        <f t="shared" si="23"/>
        <v>0</v>
      </c>
      <c r="EY123" s="140">
        <f t="shared" si="24"/>
        <v>0</v>
      </c>
      <c r="EZ123" s="140">
        <f t="shared" si="25"/>
        <v>0</v>
      </c>
      <c r="FA123" s="140">
        <f t="shared" si="26"/>
        <v>1.0376635514018693</v>
      </c>
      <c r="HD123" s="112">
        <v>2</v>
      </c>
    </row>
    <row r="124" spans="1:212" ht="12" customHeight="1" x14ac:dyDescent="0.25">
      <c r="A124" s="126">
        <v>120</v>
      </c>
      <c r="B124" s="62" t="s">
        <v>128</v>
      </c>
      <c r="C124" s="62" t="s">
        <v>128</v>
      </c>
      <c r="D124" s="127">
        <v>3162.6</v>
      </c>
      <c r="E124" s="141">
        <v>3162.6</v>
      </c>
      <c r="F124" s="141">
        <v>0</v>
      </c>
      <c r="G124" s="141">
        <v>297.60000000000002</v>
      </c>
      <c r="H124" s="127">
        <v>0</v>
      </c>
      <c r="I124" s="127">
        <v>0</v>
      </c>
      <c r="J124" s="127">
        <v>1</v>
      </c>
      <c r="K124" s="128">
        <v>3162.6</v>
      </c>
      <c r="L124" s="127"/>
      <c r="M124" s="126" t="s">
        <v>53</v>
      </c>
      <c r="N124" s="129">
        <v>7</v>
      </c>
      <c r="O124" s="129" t="s">
        <v>21</v>
      </c>
      <c r="P124" s="130">
        <v>37.01</v>
      </c>
      <c r="Q124" s="131">
        <v>31</v>
      </c>
      <c r="R124" s="130">
        <v>5.0999999999999996</v>
      </c>
      <c r="S124" s="130">
        <v>6.59</v>
      </c>
      <c r="T124" s="130">
        <v>8.98</v>
      </c>
      <c r="U124" s="130">
        <v>6.92</v>
      </c>
      <c r="V124" s="130">
        <v>3.15</v>
      </c>
      <c r="W124" s="130">
        <v>0</v>
      </c>
      <c r="X124" s="130">
        <v>0</v>
      </c>
      <c r="Y124" s="130">
        <v>0.26</v>
      </c>
      <c r="Z124" s="132">
        <v>40</v>
      </c>
      <c r="AA124" s="132">
        <v>40</v>
      </c>
      <c r="AB124" s="132">
        <v>2604.04</v>
      </c>
      <c r="AC124" s="130">
        <v>195.98199600000001</v>
      </c>
      <c r="AD124" s="132">
        <v>42.3</v>
      </c>
      <c r="AE124" s="132">
        <v>2604.04</v>
      </c>
      <c r="AF124" s="130">
        <v>7.85</v>
      </c>
      <c r="AG124" s="133">
        <v>0</v>
      </c>
      <c r="AH124" s="130">
        <v>6.73</v>
      </c>
      <c r="AI124" s="130">
        <v>10.67</v>
      </c>
      <c r="AJ124" s="130">
        <v>14</v>
      </c>
      <c r="AK124" s="131">
        <v>588243.6</v>
      </c>
      <c r="AL124" s="130">
        <v>96775.56</v>
      </c>
      <c r="AM124" s="130">
        <v>125049.204</v>
      </c>
      <c r="AN124" s="130">
        <v>170400.88800000001</v>
      </c>
      <c r="AO124" s="130">
        <v>131311.152</v>
      </c>
      <c r="AP124" s="130">
        <v>59773.139999999992</v>
      </c>
      <c r="AQ124" s="130">
        <v>0</v>
      </c>
      <c r="AR124" s="130">
        <v>0</v>
      </c>
      <c r="AS124" s="130">
        <v>4933.6559999999999</v>
      </c>
      <c r="AU124" s="134">
        <v>33.17</v>
      </c>
      <c r="AV124" s="192">
        <v>13.89</v>
      </c>
      <c r="AW124" s="193"/>
      <c r="AX124" s="134">
        <v>5.9</v>
      </c>
      <c r="AY124" s="134">
        <v>1.53</v>
      </c>
      <c r="AZ124" s="134">
        <v>0.32</v>
      </c>
      <c r="BA124" s="134">
        <v>0.6</v>
      </c>
      <c r="BB124" s="134">
        <v>5.01</v>
      </c>
      <c r="BC124" s="134">
        <v>4.99</v>
      </c>
      <c r="BD124" s="134">
        <v>0</v>
      </c>
      <c r="BE124" s="134">
        <v>0</v>
      </c>
      <c r="BF124" s="134">
        <v>0</v>
      </c>
      <c r="BG124" s="135">
        <v>0.93</v>
      </c>
      <c r="BH124" s="134">
        <v>37.581610000000005</v>
      </c>
      <c r="BI124" s="192">
        <v>15.737370000000004</v>
      </c>
      <c r="BJ124" s="193">
        <v>0</v>
      </c>
      <c r="BK124" s="134">
        <v>6.6847000000000012</v>
      </c>
      <c r="BL124" s="134">
        <v>1.7334900000000002</v>
      </c>
      <c r="BM124" s="134">
        <v>0.36256000000000005</v>
      </c>
      <c r="BN124" s="134">
        <v>0.67980000000000007</v>
      </c>
      <c r="BO124" s="134">
        <v>5.6763300000000001</v>
      </c>
      <c r="BP124" s="134">
        <v>5.65367</v>
      </c>
      <c r="BQ124" s="134">
        <v>0</v>
      </c>
      <c r="BR124" s="134">
        <v>0</v>
      </c>
      <c r="BS124" s="134">
        <v>0</v>
      </c>
      <c r="BT124" s="135">
        <v>1.0536900000000002</v>
      </c>
      <c r="BU124" s="136">
        <v>1398362.8818600001</v>
      </c>
      <c r="BV124" s="194">
        <v>585567.09162000008</v>
      </c>
      <c r="BW124" s="194">
        <v>0</v>
      </c>
      <c r="BX124" s="136">
        <v>248729.00220000002</v>
      </c>
      <c r="BY124" s="136">
        <v>64500.910739999999</v>
      </c>
      <c r="BZ124" s="136">
        <v>13490.386559999999</v>
      </c>
      <c r="CA124" s="136">
        <v>25294.474800000004</v>
      </c>
      <c r="CB124" s="136">
        <v>211208.86457999999</v>
      </c>
      <c r="CC124" s="136">
        <v>210365.71541999999</v>
      </c>
      <c r="CD124" s="136">
        <v>0</v>
      </c>
      <c r="CE124" s="136">
        <v>0</v>
      </c>
      <c r="CF124" s="136">
        <v>0</v>
      </c>
      <c r="CG124" s="136">
        <v>39206.435940000003</v>
      </c>
      <c r="CH124" s="112">
        <v>1</v>
      </c>
      <c r="CJ124" s="137">
        <v>596774.28</v>
      </c>
      <c r="CK124" s="134">
        <v>1307306.69</v>
      </c>
      <c r="CL124" s="134">
        <v>1295925.6199999999</v>
      </c>
      <c r="CM124" s="134">
        <v>1462242.1808534325</v>
      </c>
      <c r="CN124" s="138">
        <v>329212.39203988033</v>
      </c>
      <c r="CO124" s="136">
        <v>286987.96799999999</v>
      </c>
      <c r="CP124" s="136">
        <v>0</v>
      </c>
      <c r="CQ124" s="136">
        <v>0</v>
      </c>
      <c r="CR124" s="136">
        <v>0</v>
      </c>
      <c r="CS124" s="136">
        <v>0</v>
      </c>
      <c r="CT124" s="136">
        <v>0</v>
      </c>
      <c r="CU124" s="136">
        <v>0</v>
      </c>
      <c r="CV124" s="136">
        <v>0</v>
      </c>
      <c r="CW124" s="136">
        <v>0</v>
      </c>
      <c r="CX124" s="136">
        <v>0</v>
      </c>
      <c r="CY124" s="136">
        <v>0</v>
      </c>
      <c r="CZ124" s="136">
        <v>0</v>
      </c>
      <c r="DA124" s="136">
        <v>0</v>
      </c>
      <c r="DB124" s="136">
        <v>0</v>
      </c>
      <c r="DC124" s="136">
        <v>42224.424039880338</v>
      </c>
      <c r="DD124" s="139">
        <v>424881.18192946789</v>
      </c>
      <c r="DE124" s="136">
        <v>0</v>
      </c>
      <c r="DF124" s="136">
        <v>25669.585773703431</v>
      </c>
      <c r="DG124" s="136">
        <v>0</v>
      </c>
      <c r="DH124" s="136">
        <v>32088.879454124173</v>
      </c>
      <c r="DI124" s="136">
        <v>4621.4057141079547</v>
      </c>
      <c r="DJ124" s="136">
        <v>56304.668213234494</v>
      </c>
      <c r="DK124" s="136">
        <v>28594.449792896623</v>
      </c>
      <c r="DL124" s="136">
        <v>23563.200000000001</v>
      </c>
      <c r="DM124" s="136">
        <v>0</v>
      </c>
      <c r="DN124" s="136">
        <v>247368.87617041133</v>
      </c>
      <c r="DO124" s="136">
        <v>6670.116810989869</v>
      </c>
      <c r="DP124" s="136"/>
      <c r="DQ124" s="136">
        <v>205009.32915186713</v>
      </c>
      <c r="DR124" s="136">
        <v>124088.83167642368</v>
      </c>
      <c r="DS124" s="136">
        <v>19040.866608508222</v>
      </c>
      <c r="DT124" s="136">
        <v>2974.8348798408538</v>
      </c>
      <c r="DU124" s="136">
        <v>23050.558371915035</v>
      </c>
      <c r="DV124" s="136">
        <v>35854.237615179365</v>
      </c>
      <c r="DW124" s="136"/>
      <c r="DX124" s="136">
        <v>193202.29813229229</v>
      </c>
      <c r="DY124" s="136">
        <v>169911.05048669953</v>
      </c>
      <c r="DZ124" s="136">
        <v>0</v>
      </c>
      <c r="EA124" s="139">
        <v>0</v>
      </c>
      <c r="EB124" s="136"/>
      <c r="EC124" s="136">
        <v>0</v>
      </c>
      <c r="ED124" s="113"/>
      <c r="EE124" s="138">
        <v>65767.919497002149</v>
      </c>
      <c r="EF124" s="136">
        <v>5286.4825747650038</v>
      </c>
      <c r="EG124" s="136">
        <v>57473.449063917527</v>
      </c>
      <c r="EH124" s="136">
        <v>3007.9878583196205</v>
      </c>
      <c r="EI124" s="136">
        <v>15644.214677644966</v>
      </c>
      <c r="EJ124" s="136">
        <v>58613.794938578561</v>
      </c>
      <c r="EK124" s="136">
        <v>58613.794938578561</v>
      </c>
      <c r="EL124" s="140"/>
      <c r="EM124" s="134">
        <v>1565.1090712073317</v>
      </c>
      <c r="EN124" s="136">
        <v>610089.49</v>
      </c>
      <c r="EO124" s="140">
        <f t="shared" si="14"/>
        <v>37.01</v>
      </c>
      <c r="EP124" s="140">
        <f t="shared" si="15"/>
        <v>15.498007235453723</v>
      </c>
      <c r="EQ124" s="140">
        <f t="shared" si="16"/>
        <v>0</v>
      </c>
      <c r="ER124" s="140">
        <f t="shared" si="17"/>
        <v>6.5830268314742231</v>
      </c>
      <c r="ES124" s="140">
        <f t="shared" si="18"/>
        <v>1.7071239071450104</v>
      </c>
      <c r="ET124" s="140">
        <f t="shared" si="19"/>
        <v>0.35704552306300869</v>
      </c>
      <c r="EU124" s="140">
        <f t="shared" si="20"/>
        <v>0.66946035574314133</v>
      </c>
      <c r="EV124" s="140">
        <f t="shared" si="21"/>
        <v>5.5899939704552297</v>
      </c>
      <c r="EW124" s="140">
        <f t="shared" si="22"/>
        <v>5.5676786252637909</v>
      </c>
      <c r="EX124" s="140">
        <f t="shared" si="23"/>
        <v>0</v>
      </c>
      <c r="EY124" s="140">
        <f t="shared" si="24"/>
        <v>0</v>
      </c>
      <c r="EZ124" s="140">
        <f t="shared" si="25"/>
        <v>0</v>
      </c>
      <c r="FA124" s="140">
        <f t="shared" si="26"/>
        <v>1.0376635514018693</v>
      </c>
      <c r="HD124" s="112">
        <v>2</v>
      </c>
    </row>
    <row r="125" spans="1:212" ht="12" customHeight="1" x14ac:dyDescent="0.25">
      <c r="A125" s="126">
        <v>121</v>
      </c>
      <c r="B125" s="62" t="s">
        <v>127</v>
      </c>
      <c r="C125" s="62" t="s">
        <v>127</v>
      </c>
      <c r="D125" s="127">
        <v>3544.3</v>
      </c>
      <c r="E125" s="141">
        <v>3544.3</v>
      </c>
      <c r="F125" s="141">
        <v>0</v>
      </c>
      <c r="G125" s="141">
        <v>310</v>
      </c>
      <c r="H125" s="127">
        <v>0</v>
      </c>
      <c r="I125" s="127">
        <v>0</v>
      </c>
      <c r="J125" s="127">
        <v>1</v>
      </c>
      <c r="K125" s="128">
        <v>3544.3</v>
      </c>
      <c r="L125" s="127"/>
      <c r="M125" s="126" t="s">
        <v>53</v>
      </c>
      <c r="N125" s="129">
        <v>7</v>
      </c>
      <c r="O125" s="129" t="s">
        <v>21</v>
      </c>
      <c r="P125" s="130">
        <v>37.01</v>
      </c>
      <c r="Q125" s="131">
        <v>31</v>
      </c>
      <c r="R125" s="130">
        <v>5.0999999999999996</v>
      </c>
      <c r="S125" s="130">
        <v>6.59</v>
      </c>
      <c r="T125" s="130">
        <v>8.98</v>
      </c>
      <c r="U125" s="130">
        <v>6.92</v>
      </c>
      <c r="V125" s="130">
        <v>3.15</v>
      </c>
      <c r="W125" s="130">
        <v>0</v>
      </c>
      <c r="X125" s="130">
        <v>0</v>
      </c>
      <c r="Y125" s="130">
        <v>0.26</v>
      </c>
      <c r="Z125" s="132">
        <v>40</v>
      </c>
      <c r="AA125" s="132">
        <v>40</v>
      </c>
      <c r="AB125" s="132">
        <v>2604.04</v>
      </c>
      <c r="AC125" s="130">
        <v>195.98199600000001</v>
      </c>
      <c r="AD125" s="132">
        <v>42.3</v>
      </c>
      <c r="AE125" s="132">
        <v>2604.04</v>
      </c>
      <c r="AF125" s="130">
        <v>7.85</v>
      </c>
      <c r="AG125" s="133">
        <v>0</v>
      </c>
      <c r="AH125" s="130">
        <v>6.73</v>
      </c>
      <c r="AI125" s="130">
        <v>10.67</v>
      </c>
      <c r="AJ125" s="130">
        <v>14</v>
      </c>
      <c r="AK125" s="131">
        <v>659239.80000000005</v>
      </c>
      <c r="AL125" s="130">
        <v>108455.58</v>
      </c>
      <c r="AM125" s="130">
        <v>140141.622</v>
      </c>
      <c r="AN125" s="130">
        <v>190966.88400000002</v>
      </c>
      <c r="AO125" s="130">
        <v>147159.33600000001</v>
      </c>
      <c r="AP125" s="130">
        <v>66987.27</v>
      </c>
      <c r="AQ125" s="130">
        <v>0</v>
      </c>
      <c r="AR125" s="130">
        <v>0</v>
      </c>
      <c r="AS125" s="130">
        <v>5529.1080000000002</v>
      </c>
      <c r="AU125" s="134">
        <v>33.17</v>
      </c>
      <c r="AV125" s="192">
        <v>13.89</v>
      </c>
      <c r="AW125" s="193"/>
      <c r="AX125" s="134">
        <v>5.9</v>
      </c>
      <c r="AY125" s="134">
        <v>1.53</v>
      </c>
      <c r="AZ125" s="134">
        <v>0.32</v>
      </c>
      <c r="BA125" s="134">
        <v>0.6</v>
      </c>
      <c r="BB125" s="134">
        <v>5.01</v>
      </c>
      <c r="BC125" s="134">
        <v>4.99</v>
      </c>
      <c r="BD125" s="134">
        <v>0</v>
      </c>
      <c r="BE125" s="134">
        <v>0</v>
      </c>
      <c r="BF125" s="134">
        <v>0</v>
      </c>
      <c r="BG125" s="135">
        <v>0.93</v>
      </c>
      <c r="BH125" s="134">
        <v>37.581610000000005</v>
      </c>
      <c r="BI125" s="192">
        <v>15.737370000000004</v>
      </c>
      <c r="BJ125" s="193">
        <v>0</v>
      </c>
      <c r="BK125" s="134">
        <v>6.6847000000000012</v>
      </c>
      <c r="BL125" s="134">
        <v>1.7334900000000002</v>
      </c>
      <c r="BM125" s="134">
        <v>0.36256000000000005</v>
      </c>
      <c r="BN125" s="134">
        <v>0.67980000000000007</v>
      </c>
      <c r="BO125" s="134">
        <v>5.6763300000000001</v>
      </c>
      <c r="BP125" s="134">
        <v>5.65367</v>
      </c>
      <c r="BQ125" s="134">
        <v>0</v>
      </c>
      <c r="BR125" s="134">
        <v>0</v>
      </c>
      <c r="BS125" s="134">
        <v>0</v>
      </c>
      <c r="BT125" s="135">
        <v>1.0536900000000002</v>
      </c>
      <c r="BU125" s="136">
        <v>1567133.8652300003</v>
      </c>
      <c r="BV125" s="194">
        <v>656240.25891000021</v>
      </c>
      <c r="BW125" s="194">
        <v>0</v>
      </c>
      <c r="BX125" s="136">
        <v>278748.56210000004</v>
      </c>
      <c r="BY125" s="136">
        <v>72285.644070000009</v>
      </c>
      <c r="BZ125" s="136">
        <v>15118.566080000001</v>
      </c>
      <c r="CA125" s="136">
        <v>28347.311400000006</v>
      </c>
      <c r="CB125" s="136">
        <v>236700.05019000001</v>
      </c>
      <c r="CC125" s="136">
        <v>235755.13981000002</v>
      </c>
      <c r="CD125" s="136">
        <v>0</v>
      </c>
      <c r="CE125" s="136">
        <v>0</v>
      </c>
      <c r="CF125" s="136">
        <v>0</v>
      </c>
      <c r="CG125" s="136">
        <v>43938.332670000011</v>
      </c>
      <c r="CH125" s="112">
        <v>1</v>
      </c>
      <c r="CJ125" s="137">
        <v>377055.07</v>
      </c>
      <c r="CK125" s="134">
        <v>1465214.6400000001</v>
      </c>
      <c r="CL125" s="134">
        <v>1449609.6</v>
      </c>
      <c r="CM125" s="134">
        <v>1595030.3894880235</v>
      </c>
      <c r="CN125" s="138">
        <v>333031.95129417186</v>
      </c>
      <c r="CO125" s="136">
        <v>285711.38400000002</v>
      </c>
      <c r="CP125" s="136">
        <v>0</v>
      </c>
      <c r="CQ125" s="136">
        <v>0</v>
      </c>
      <c r="CR125" s="136">
        <v>0</v>
      </c>
      <c r="CS125" s="136">
        <v>0</v>
      </c>
      <c r="CT125" s="136">
        <v>0</v>
      </c>
      <c r="CU125" s="136">
        <v>0</v>
      </c>
      <c r="CV125" s="136">
        <v>0</v>
      </c>
      <c r="CW125" s="136">
        <v>0</v>
      </c>
      <c r="CX125" s="136">
        <v>0</v>
      </c>
      <c r="CY125" s="136">
        <v>0</v>
      </c>
      <c r="CZ125" s="136">
        <v>0</v>
      </c>
      <c r="DA125" s="136">
        <v>0</v>
      </c>
      <c r="DB125" s="136">
        <v>0</v>
      </c>
      <c r="DC125" s="136">
        <v>47320.567294171859</v>
      </c>
      <c r="DD125" s="139">
        <v>449753.78592063906</v>
      </c>
      <c r="DE125" s="136">
        <v>0</v>
      </c>
      <c r="DF125" s="136">
        <v>28767.695205760156</v>
      </c>
      <c r="DG125" s="136">
        <v>0</v>
      </c>
      <c r="DH125" s="136">
        <v>35961.745225211002</v>
      </c>
      <c r="DI125" s="136">
        <v>5179.1716538648025</v>
      </c>
      <c r="DJ125" s="136">
        <v>63100.181985760777</v>
      </c>
      <c r="DK125" s="136">
        <v>32045.566432986623</v>
      </c>
      <c r="DL125" s="136">
        <v>0</v>
      </c>
      <c r="DM125" s="136">
        <v>0</v>
      </c>
      <c r="DN125" s="136">
        <v>277224.27996293834</v>
      </c>
      <c r="DO125" s="136">
        <v>7475.1454541173071</v>
      </c>
      <c r="DP125" s="136"/>
      <c r="DQ125" s="136">
        <v>229752.28144974477</v>
      </c>
      <c r="DR125" s="136">
        <v>139065.34057760969</v>
      </c>
      <c r="DS125" s="136">
        <v>21338.943755307559</v>
      </c>
      <c r="DT125" s="136">
        <v>3333.873162783766</v>
      </c>
      <c r="DU125" s="136">
        <v>25832.572578757499</v>
      </c>
      <c r="DV125" s="136">
        <v>40181.551375286232</v>
      </c>
      <c r="DW125" s="136"/>
      <c r="DX125" s="136">
        <v>216520.23818070057</v>
      </c>
      <c r="DY125" s="136">
        <v>190417.92709796029</v>
      </c>
      <c r="DZ125" s="136">
        <v>0</v>
      </c>
      <c r="EA125" s="139">
        <v>0</v>
      </c>
      <c r="EB125" s="136"/>
      <c r="EC125" s="136">
        <v>0</v>
      </c>
      <c r="ED125" s="113"/>
      <c r="EE125" s="138">
        <v>73705.570439899049</v>
      </c>
      <c r="EF125" s="136">
        <v>5924.5178618034543</v>
      </c>
      <c r="EG125" s="136">
        <v>64410.025142997183</v>
      </c>
      <c r="EH125" s="136">
        <v>3371.0274350984105</v>
      </c>
      <c r="EI125" s="136">
        <v>17532.343667228564</v>
      </c>
      <c r="EJ125" s="136">
        <v>84316.29143767913</v>
      </c>
      <c r="EK125" s="136">
        <v>84316.29143767913</v>
      </c>
      <c r="EL125" s="140"/>
      <c r="EM125" s="134">
        <v>1754.0049582875311</v>
      </c>
      <c r="EN125" s="136">
        <v>403914.69</v>
      </c>
      <c r="EO125" s="140">
        <f t="shared" si="14"/>
        <v>37.01</v>
      </c>
      <c r="EP125" s="140">
        <f t="shared" si="15"/>
        <v>15.498007235453723</v>
      </c>
      <c r="EQ125" s="140">
        <f t="shared" si="16"/>
        <v>0</v>
      </c>
      <c r="ER125" s="140">
        <f t="shared" si="17"/>
        <v>6.5830268314742231</v>
      </c>
      <c r="ES125" s="140">
        <f t="shared" si="18"/>
        <v>1.7071239071450104</v>
      </c>
      <c r="ET125" s="140">
        <f t="shared" si="19"/>
        <v>0.35704552306300869</v>
      </c>
      <c r="EU125" s="140">
        <f t="shared" si="20"/>
        <v>0.66946035574314133</v>
      </c>
      <c r="EV125" s="140">
        <f t="shared" si="21"/>
        <v>5.5899939704552297</v>
      </c>
      <c r="EW125" s="140">
        <f t="shared" si="22"/>
        <v>5.5676786252637909</v>
      </c>
      <c r="EX125" s="140">
        <f t="shared" si="23"/>
        <v>0</v>
      </c>
      <c r="EY125" s="140">
        <f t="shared" si="24"/>
        <v>0</v>
      </c>
      <c r="EZ125" s="140">
        <f t="shared" si="25"/>
        <v>0</v>
      </c>
      <c r="FA125" s="140">
        <f t="shared" si="26"/>
        <v>1.0376635514018693</v>
      </c>
      <c r="HD125" s="112">
        <v>2</v>
      </c>
    </row>
    <row r="126" spans="1:212" ht="12" customHeight="1" x14ac:dyDescent="0.25">
      <c r="A126" s="126">
        <v>122</v>
      </c>
      <c r="B126" s="62" t="s">
        <v>126</v>
      </c>
      <c r="C126" s="62" t="s">
        <v>126</v>
      </c>
      <c r="D126" s="127">
        <v>3332.0000000000005</v>
      </c>
      <c r="E126" s="141">
        <v>3332.0000000000005</v>
      </c>
      <c r="F126" s="141">
        <v>0</v>
      </c>
      <c r="G126" s="141">
        <v>246</v>
      </c>
      <c r="H126" s="127">
        <v>0</v>
      </c>
      <c r="I126" s="127">
        <v>0</v>
      </c>
      <c r="J126" s="127">
        <v>1</v>
      </c>
      <c r="K126" s="128">
        <v>3332.0000000000005</v>
      </c>
      <c r="L126" s="127"/>
      <c r="M126" s="126" t="s">
        <v>42</v>
      </c>
      <c r="N126" s="129">
        <v>7</v>
      </c>
      <c r="O126" s="129" t="s">
        <v>21</v>
      </c>
      <c r="P126" s="130">
        <v>37.01</v>
      </c>
      <c r="Q126" s="131">
        <v>31</v>
      </c>
      <c r="R126" s="130">
        <v>5.0999999999999996</v>
      </c>
      <c r="S126" s="130">
        <v>6.59</v>
      </c>
      <c r="T126" s="130">
        <v>8.98</v>
      </c>
      <c r="U126" s="130">
        <v>6.92</v>
      </c>
      <c r="V126" s="130">
        <v>3.15</v>
      </c>
      <c r="W126" s="130">
        <v>0</v>
      </c>
      <c r="X126" s="130">
        <v>0</v>
      </c>
      <c r="Y126" s="130">
        <v>0.26</v>
      </c>
      <c r="Z126" s="132">
        <v>40</v>
      </c>
      <c r="AA126" s="132">
        <v>40</v>
      </c>
      <c r="AB126" s="132">
        <v>2604.04</v>
      </c>
      <c r="AC126" s="130">
        <v>195.98199600000001</v>
      </c>
      <c r="AD126" s="132">
        <v>42.3</v>
      </c>
      <c r="AE126" s="132">
        <v>2604.04</v>
      </c>
      <c r="AF126" s="130">
        <v>7.85</v>
      </c>
      <c r="AG126" s="133">
        <v>0</v>
      </c>
      <c r="AH126" s="130">
        <v>6.73</v>
      </c>
      <c r="AI126" s="130">
        <v>10.67</v>
      </c>
      <c r="AJ126" s="130">
        <v>14</v>
      </c>
      <c r="AK126" s="131">
        <v>619752.00000000012</v>
      </c>
      <c r="AL126" s="130">
        <v>101959.20000000001</v>
      </c>
      <c r="AM126" s="130">
        <v>131747.28</v>
      </c>
      <c r="AN126" s="130">
        <v>179528.16000000003</v>
      </c>
      <c r="AO126" s="130">
        <v>138344.64000000001</v>
      </c>
      <c r="AP126" s="130">
        <v>62974.8</v>
      </c>
      <c r="AQ126" s="130">
        <v>0</v>
      </c>
      <c r="AR126" s="130">
        <v>0</v>
      </c>
      <c r="AS126" s="130">
        <v>5197.920000000001</v>
      </c>
      <c r="AU126" s="134">
        <v>33.17</v>
      </c>
      <c r="AV126" s="192">
        <v>13.89</v>
      </c>
      <c r="AW126" s="193"/>
      <c r="AX126" s="134">
        <v>5.9</v>
      </c>
      <c r="AY126" s="134">
        <v>1.53</v>
      </c>
      <c r="AZ126" s="134">
        <v>0.32</v>
      </c>
      <c r="BA126" s="134">
        <v>0.6</v>
      </c>
      <c r="BB126" s="134">
        <v>5.01</v>
      </c>
      <c r="BC126" s="134">
        <v>4.99</v>
      </c>
      <c r="BD126" s="134">
        <v>0</v>
      </c>
      <c r="BE126" s="134">
        <v>0</v>
      </c>
      <c r="BF126" s="134">
        <v>0</v>
      </c>
      <c r="BG126" s="135">
        <v>0.93</v>
      </c>
      <c r="BH126" s="134">
        <v>37.581610000000005</v>
      </c>
      <c r="BI126" s="192">
        <v>15.737370000000004</v>
      </c>
      <c r="BJ126" s="193">
        <v>0</v>
      </c>
      <c r="BK126" s="134">
        <v>6.6847000000000012</v>
      </c>
      <c r="BL126" s="134">
        <v>1.7334900000000002</v>
      </c>
      <c r="BM126" s="134">
        <v>0.36256000000000005</v>
      </c>
      <c r="BN126" s="134">
        <v>0.67980000000000007</v>
      </c>
      <c r="BO126" s="134">
        <v>5.6763300000000001</v>
      </c>
      <c r="BP126" s="134">
        <v>5.65367</v>
      </c>
      <c r="BQ126" s="134">
        <v>0</v>
      </c>
      <c r="BR126" s="134">
        <v>0</v>
      </c>
      <c r="BS126" s="134">
        <v>0</v>
      </c>
      <c r="BT126" s="135">
        <v>1.0536900000000002</v>
      </c>
      <c r="BU126" s="136">
        <v>1473264.1252000006</v>
      </c>
      <c r="BV126" s="194">
        <v>616932.12840000028</v>
      </c>
      <c r="BW126" s="194">
        <v>0</v>
      </c>
      <c r="BX126" s="136">
        <v>262051.80400000006</v>
      </c>
      <c r="BY126" s="136">
        <v>67955.806800000006</v>
      </c>
      <c r="BZ126" s="136">
        <v>14212.979200000002</v>
      </c>
      <c r="CA126" s="136">
        <v>26649.336000000007</v>
      </c>
      <c r="CB126" s="136">
        <v>222521.95560000002</v>
      </c>
      <c r="CC126" s="136">
        <v>221633.64440000002</v>
      </c>
      <c r="CD126" s="136">
        <v>0</v>
      </c>
      <c r="CE126" s="136">
        <v>0</v>
      </c>
      <c r="CF126" s="136">
        <v>0</v>
      </c>
      <c r="CG126" s="136">
        <v>41306.47080000001</v>
      </c>
      <c r="CH126" s="112">
        <v>1</v>
      </c>
      <c r="CJ126" s="137">
        <v>264715.91000000003</v>
      </c>
      <c r="CK126" s="134">
        <v>1377201.2799999996</v>
      </c>
      <c r="CL126" s="134">
        <v>1343206.52</v>
      </c>
      <c r="CM126" s="134">
        <v>1468837.1629539058</v>
      </c>
      <c r="CN126" s="138">
        <v>92515.272976943437</v>
      </c>
      <c r="CO126" s="136">
        <v>0</v>
      </c>
      <c r="CP126" s="136">
        <v>0</v>
      </c>
      <c r="CQ126" s="136">
        <v>0</v>
      </c>
      <c r="CR126" s="136">
        <v>0</v>
      </c>
      <c r="CS126" s="136">
        <v>0</v>
      </c>
      <c r="CT126" s="136">
        <v>0</v>
      </c>
      <c r="CU126" s="136">
        <v>0</v>
      </c>
      <c r="CV126" s="136">
        <v>0</v>
      </c>
      <c r="CW126" s="136">
        <v>0</v>
      </c>
      <c r="CX126" s="136">
        <v>48029.16</v>
      </c>
      <c r="CY126" s="136">
        <v>0</v>
      </c>
      <c r="CZ126" s="136">
        <v>0</v>
      </c>
      <c r="DA126" s="136">
        <v>0</v>
      </c>
      <c r="DB126" s="136">
        <v>0</v>
      </c>
      <c r="DC126" s="136">
        <v>44486.112976943441</v>
      </c>
      <c r="DD126" s="139">
        <v>632859.99781931681</v>
      </c>
      <c r="DE126" s="136">
        <v>0</v>
      </c>
      <c r="DF126" s="136">
        <v>27044.539239227164</v>
      </c>
      <c r="DG126" s="136">
        <v>0</v>
      </c>
      <c r="DH126" s="136">
        <v>33807.672908727545</v>
      </c>
      <c r="DI126" s="136">
        <v>4868.9444885245384</v>
      </c>
      <c r="DJ126" s="136">
        <v>59320.544642540102</v>
      </c>
      <c r="DK126" s="136">
        <v>30126.069281582098</v>
      </c>
      <c r="DL126" s="136">
        <v>39681.839999999997</v>
      </c>
      <c r="DM126" s="136">
        <v>0</v>
      </c>
      <c r="DN126" s="136">
        <v>430982.99548795138</v>
      </c>
      <c r="DO126" s="136">
        <v>7027.3917707640057</v>
      </c>
      <c r="DP126" s="136"/>
      <c r="DQ126" s="136">
        <v>215990.35120913849</v>
      </c>
      <c r="DR126" s="136">
        <v>130735.46675072527</v>
      </c>
      <c r="DS126" s="136">
        <v>20060.762518038766</v>
      </c>
      <c r="DT126" s="136">
        <v>3134.1775183803593</v>
      </c>
      <c r="DU126" s="136">
        <v>24285.22750117653</v>
      </c>
      <c r="DV126" s="136">
        <v>37774.716920817569</v>
      </c>
      <c r="DW126" s="136"/>
      <c r="DX126" s="136">
        <v>203550.89400392017</v>
      </c>
      <c r="DY126" s="136">
        <v>179012.08506345502</v>
      </c>
      <c r="DZ126" s="136">
        <v>0</v>
      </c>
      <c r="EA126" s="139">
        <v>0</v>
      </c>
      <c r="EB126" s="136"/>
      <c r="EC126" s="136">
        <v>0</v>
      </c>
      <c r="ED126" s="113"/>
      <c r="EE126" s="138">
        <v>69290.681010564454</v>
      </c>
      <c r="EF126" s="136">
        <v>5569.6452093584367</v>
      </c>
      <c r="EG126" s="136">
        <v>60551.929513998984</v>
      </c>
      <c r="EH126" s="136">
        <v>3169.1062872070374</v>
      </c>
      <c r="EI126" s="136">
        <v>16482.173941033652</v>
      </c>
      <c r="EJ126" s="136">
        <v>59135.706929533859</v>
      </c>
      <c r="EK126" s="136">
        <v>59135.706929533859</v>
      </c>
      <c r="EL126" s="140"/>
      <c r="EM126" s="134">
        <v>1648.9418280094956</v>
      </c>
      <c r="EN126" s="136">
        <v>311910.89</v>
      </c>
      <c r="EO126" s="140">
        <f t="shared" si="14"/>
        <v>37.01</v>
      </c>
      <c r="EP126" s="140">
        <f t="shared" si="15"/>
        <v>15.498007235453723</v>
      </c>
      <c r="EQ126" s="140">
        <f t="shared" si="16"/>
        <v>0</v>
      </c>
      <c r="ER126" s="140">
        <f t="shared" si="17"/>
        <v>6.5830268314742231</v>
      </c>
      <c r="ES126" s="140">
        <f t="shared" si="18"/>
        <v>1.7071239071450104</v>
      </c>
      <c r="ET126" s="140">
        <f t="shared" si="19"/>
        <v>0.35704552306300869</v>
      </c>
      <c r="EU126" s="140">
        <f t="shared" si="20"/>
        <v>0.66946035574314133</v>
      </c>
      <c r="EV126" s="140">
        <f t="shared" si="21"/>
        <v>5.5899939704552297</v>
      </c>
      <c r="EW126" s="140">
        <f t="shared" si="22"/>
        <v>5.5676786252637909</v>
      </c>
      <c r="EX126" s="140">
        <f t="shared" si="23"/>
        <v>0</v>
      </c>
      <c r="EY126" s="140">
        <f t="shared" si="24"/>
        <v>0</v>
      </c>
      <c r="EZ126" s="140">
        <f t="shared" si="25"/>
        <v>0</v>
      </c>
      <c r="FA126" s="140">
        <f t="shared" si="26"/>
        <v>1.0376635514018693</v>
      </c>
      <c r="HD126" s="112">
        <v>2</v>
      </c>
    </row>
    <row r="127" spans="1:212" ht="12" customHeight="1" x14ac:dyDescent="0.25">
      <c r="A127" s="126">
        <v>123</v>
      </c>
      <c r="B127" s="62" t="s">
        <v>125</v>
      </c>
      <c r="C127" s="62" t="s">
        <v>125</v>
      </c>
      <c r="D127" s="127">
        <v>3359.2</v>
      </c>
      <c r="E127" s="141">
        <v>3359.2</v>
      </c>
      <c r="F127" s="141">
        <v>0</v>
      </c>
      <c r="G127" s="141">
        <v>382.8</v>
      </c>
      <c r="H127" s="127">
        <v>0</v>
      </c>
      <c r="I127" s="127">
        <v>0</v>
      </c>
      <c r="J127" s="127">
        <v>1</v>
      </c>
      <c r="K127" s="128">
        <v>3359.2</v>
      </c>
      <c r="L127" s="127"/>
      <c r="M127" s="126" t="s">
        <v>42</v>
      </c>
      <c r="N127" s="129">
        <v>7</v>
      </c>
      <c r="O127" s="129" t="s">
        <v>21</v>
      </c>
      <c r="P127" s="130">
        <v>37.01</v>
      </c>
      <c r="Q127" s="131">
        <v>31</v>
      </c>
      <c r="R127" s="130">
        <v>5.0999999999999996</v>
      </c>
      <c r="S127" s="130">
        <v>6.59</v>
      </c>
      <c r="T127" s="130">
        <v>8.98</v>
      </c>
      <c r="U127" s="130">
        <v>6.92</v>
      </c>
      <c r="V127" s="130">
        <v>3.15</v>
      </c>
      <c r="W127" s="130">
        <v>0</v>
      </c>
      <c r="X127" s="130">
        <v>0</v>
      </c>
      <c r="Y127" s="130">
        <v>0.26</v>
      </c>
      <c r="Z127" s="132">
        <v>40</v>
      </c>
      <c r="AA127" s="132">
        <v>40</v>
      </c>
      <c r="AB127" s="132">
        <v>2604.04</v>
      </c>
      <c r="AC127" s="130">
        <v>195.98199600000001</v>
      </c>
      <c r="AD127" s="132">
        <v>42.3</v>
      </c>
      <c r="AE127" s="132">
        <v>2604.04</v>
      </c>
      <c r="AF127" s="130">
        <v>7.85</v>
      </c>
      <c r="AG127" s="133">
        <v>0</v>
      </c>
      <c r="AH127" s="130">
        <v>6.73</v>
      </c>
      <c r="AI127" s="130">
        <v>10.67</v>
      </c>
      <c r="AJ127" s="130">
        <v>14</v>
      </c>
      <c r="AK127" s="131">
        <v>624811.19999999995</v>
      </c>
      <c r="AL127" s="130">
        <v>102791.51999999999</v>
      </c>
      <c r="AM127" s="130">
        <v>132822.76799999998</v>
      </c>
      <c r="AN127" s="130">
        <v>180993.696</v>
      </c>
      <c r="AO127" s="130">
        <v>139473.984</v>
      </c>
      <c r="AP127" s="130">
        <v>63488.88</v>
      </c>
      <c r="AQ127" s="130">
        <v>0</v>
      </c>
      <c r="AR127" s="130">
        <v>0</v>
      </c>
      <c r="AS127" s="130">
        <v>5240.3519999999999</v>
      </c>
      <c r="AU127" s="134">
        <v>33.17</v>
      </c>
      <c r="AV127" s="192">
        <v>13.89</v>
      </c>
      <c r="AW127" s="193"/>
      <c r="AX127" s="134">
        <v>5.9</v>
      </c>
      <c r="AY127" s="134">
        <v>1.53</v>
      </c>
      <c r="AZ127" s="134">
        <v>0.32</v>
      </c>
      <c r="BA127" s="134">
        <v>0.6</v>
      </c>
      <c r="BB127" s="134">
        <v>5.01</v>
      </c>
      <c r="BC127" s="134">
        <v>4.99</v>
      </c>
      <c r="BD127" s="134">
        <v>0</v>
      </c>
      <c r="BE127" s="134">
        <v>0</v>
      </c>
      <c r="BF127" s="134">
        <v>0</v>
      </c>
      <c r="BG127" s="135">
        <v>0.93</v>
      </c>
      <c r="BH127" s="134">
        <v>37.581610000000005</v>
      </c>
      <c r="BI127" s="192">
        <v>15.737370000000004</v>
      </c>
      <c r="BJ127" s="193">
        <v>0</v>
      </c>
      <c r="BK127" s="134">
        <v>6.6847000000000012</v>
      </c>
      <c r="BL127" s="134">
        <v>1.7334900000000002</v>
      </c>
      <c r="BM127" s="134">
        <v>0.36256000000000005</v>
      </c>
      <c r="BN127" s="134">
        <v>0.67980000000000007</v>
      </c>
      <c r="BO127" s="134">
        <v>5.6763300000000001</v>
      </c>
      <c r="BP127" s="134">
        <v>5.65367</v>
      </c>
      <c r="BQ127" s="134">
        <v>0</v>
      </c>
      <c r="BR127" s="134">
        <v>0</v>
      </c>
      <c r="BS127" s="134">
        <v>0</v>
      </c>
      <c r="BT127" s="135">
        <v>1.0536900000000002</v>
      </c>
      <c r="BU127" s="136">
        <v>1485290.7711199999</v>
      </c>
      <c r="BV127" s="194">
        <v>621968.30904000008</v>
      </c>
      <c r="BW127" s="194">
        <v>0</v>
      </c>
      <c r="BX127" s="136">
        <v>264191.0024</v>
      </c>
      <c r="BY127" s="136">
        <v>68510.548079999993</v>
      </c>
      <c r="BZ127" s="136">
        <v>14329.00352</v>
      </c>
      <c r="CA127" s="136">
        <v>26866.881600000001</v>
      </c>
      <c r="CB127" s="136">
        <v>224338.46135999999</v>
      </c>
      <c r="CC127" s="136">
        <v>223442.89864</v>
      </c>
      <c r="CD127" s="136">
        <v>0</v>
      </c>
      <c r="CE127" s="136">
        <v>0</v>
      </c>
      <c r="CF127" s="136">
        <v>0</v>
      </c>
      <c r="CG127" s="136">
        <v>41643.666480000007</v>
      </c>
      <c r="CH127" s="112">
        <v>1</v>
      </c>
      <c r="CJ127" s="137">
        <v>468383.21</v>
      </c>
      <c r="CK127" s="134">
        <v>1388652.1600000001</v>
      </c>
      <c r="CL127" s="134">
        <v>1352130.0999999999</v>
      </c>
      <c r="CM127" s="134">
        <v>1653336.0674678152</v>
      </c>
      <c r="CN127" s="138">
        <v>296521.85691961233</v>
      </c>
      <c r="CO127" s="136">
        <v>0</v>
      </c>
      <c r="CP127" s="136">
        <v>11059.355999999998</v>
      </c>
      <c r="CQ127" s="136">
        <v>0</v>
      </c>
      <c r="CR127" s="136">
        <v>0</v>
      </c>
      <c r="CS127" s="136">
        <v>0</v>
      </c>
      <c r="CT127" s="136">
        <v>0</v>
      </c>
      <c r="CU127" s="136">
        <v>0</v>
      </c>
      <c r="CV127" s="136">
        <v>0</v>
      </c>
      <c r="CW127" s="136">
        <v>0</v>
      </c>
      <c r="CX127" s="136">
        <v>240613.23599999998</v>
      </c>
      <c r="CY127" s="136">
        <v>0</v>
      </c>
      <c r="CZ127" s="136">
        <v>0</v>
      </c>
      <c r="DA127" s="136">
        <v>0</v>
      </c>
      <c r="DB127" s="136">
        <v>0</v>
      </c>
      <c r="DC127" s="136">
        <v>44849.26491961236</v>
      </c>
      <c r="DD127" s="139">
        <v>609737.18049539276</v>
      </c>
      <c r="DE127" s="136">
        <v>0</v>
      </c>
      <c r="DF127" s="136">
        <v>27265.31098811881</v>
      </c>
      <c r="DG127" s="136">
        <v>0</v>
      </c>
      <c r="DH127" s="136">
        <v>34083.653912064095</v>
      </c>
      <c r="DI127" s="136">
        <v>4908.6909741451464</v>
      </c>
      <c r="DJ127" s="136">
        <v>59804.793986560835</v>
      </c>
      <c r="DK127" s="136">
        <v>30371.996377758274</v>
      </c>
      <c r="DL127" s="136">
        <v>11716.751999999999</v>
      </c>
      <c r="DM127" s="136">
        <v>0</v>
      </c>
      <c r="DN127" s="136">
        <v>434501.22402254684</v>
      </c>
      <c r="DO127" s="136">
        <v>7084.7582341988127</v>
      </c>
      <c r="DP127" s="136"/>
      <c r="DQ127" s="136">
        <v>217753.5377496212</v>
      </c>
      <c r="DR127" s="136">
        <v>131802.69505073116</v>
      </c>
      <c r="DS127" s="136">
        <v>20224.52384471663</v>
      </c>
      <c r="DT127" s="136">
        <v>3159.7626409793825</v>
      </c>
      <c r="DU127" s="136">
        <v>24483.474256288173</v>
      </c>
      <c r="DV127" s="136">
        <v>38083.081956905866</v>
      </c>
      <c r="DW127" s="136"/>
      <c r="DX127" s="136">
        <v>205212.53395497255</v>
      </c>
      <c r="DY127" s="136">
        <v>180473.40820683015</v>
      </c>
      <c r="DZ127" s="136">
        <v>0</v>
      </c>
      <c r="EA127" s="139">
        <v>0</v>
      </c>
      <c r="EB127" s="136"/>
      <c r="EC127" s="136">
        <v>0</v>
      </c>
      <c r="ED127" s="113"/>
      <c r="EE127" s="138">
        <v>69856.319222895589</v>
      </c>
      <c r="EF127" s="136">
        <v>5615.1117008634028</v>
      </c>
      <c r="EG127" s="136">
        <v>61046.230979419379</v>
      </c>
      <c r="EH127" s="136">
        <v>3194.9765426128088</v>
      </c>
      <c r="EI127" s="136">
        <v>16616.722299735964</v>
      </c>
      <c r="EJ127" s="136">
        <v>57164.508618754538</v>
      </c>
      <c r="EK127" s="136">
        <v>57164.508618754538</v>
      </c>
      <c r="EL127" s="140"/>
      <c r="EM127" s="134">
        <v>0</v>
      </c>
      <c r="EN127" s="136">
        <v>505629.57</v>
      </c>
      <c r="EO127" s="140">
        <f t="shared" si="14"/>
        <v>37.01</v>
      </c>
      <c r="EP127" s="140">
        <f t="shared" si="15"/>
        <v>15.498007235453723</v>
      </c>
      <c r="EQ127" s="140">
        <f t="shared" si="16"/>
        <v>0</v>
      </c>
      <c r="ER127" s="140">
        <f t="shared" si="17"/>
        <v>6.5830268314742231</v>
      </c>
      <c r="ES127" s="140">
        <f t="shared" si="18"/>
        <v>1.7071239071450104</v>
      </c>
      <c r="ET127" s="140">
        <f t="shared" si="19"/>
        <v>0.35704552306300869</v>
      </c>
      <c r="EU127" s="140">
        <f t="shared" si="20"/>
        <v>0.66946035574314133</v>
      </c>
      <c r="EV127" s="140">
        <f t="shared" si="21"/>
        <v>5.5899939704552297</v>
      </c>
      <c r="EW127" s="140">
        <f t="shared" si="22"/>
        <v>5.5676786252637909</v>
      </c>
      <c r="EX127" s="140">
        <f t="shared" si="23"/>
        <v>0</v>
      </c>
      <c r="EY127" s="140">
        <f t="shared" si="24"/>
        <v>0</v>
      </c>
      <c r="EZ127" s="140">
        <f t="shared" si="25"/>
        <v>0</v>
      </c>
      <c r="FA127" s="140">
        <f t="shared" si="26"/>
        <v>1.0376635514018693</v>
      </c>
      <c r="HD127" s="112">
        <v>2</v>
      </c>
    </row>
    <row r="128" spans="1:212" ht="12" customHeight="1" x14ac:dyDescent="0.25">
      <c r="A128" s="126">
        <v>124</v>
      </c>
      <c r="B128" s="62" t="s">
        <v>124</v>
      </c>
      <c r="C128" s="62" t="s">
        <v>124</v>
      </c>
      <c r="D128" s="127">
        <v>6399.3</v>
      </c>
      <c r="E128" s="141">
        <v>6399.3</v>
      </c>
      <c r="F128" s="141">
        <v>0</v>
      </c>
      <c r="G128" s="141">
        <v>1625.4</v>
      </c>
      <c r="H128" s="127">
        <v>2</v>
      </c>
      <c r="I128" s="127">
        <v>0</v>
      </c>
      <c r="J128" s="127">
        <v>1</v>
      </c>
      <c r="K128" s="128">
        <v>6399.3</v>
      </c>
      <c r="L128" s="127"/>
      <c r="M128" s="126" t="s">
        <v>42</v>
      </c>
      <c r="N128" s="129">
        <v>3</v>
      </c>
      <c r="O128" s="129" t="s">
        <v>21</v>
      </c>
      <c r="P128" s="130">
        <v>53.96</v>
      </c>
      <c r="Q128" s="131">
        <v>45.06</v>
      </c>
      <c r="R128" s="130">
        <v>5.0999999999999996</v>
      </c>
      <c r="S128" s="130">
        <v>8.6300000000000008</v>
      </c>
      <c r="T128" s="130">
        <v>13.43</v>
      </c>
      <c r="U128" s="130">
        <v>6.91</v>
      </c>
      <c r="V128" s="130">
        <v>3.15</v>
      </c>
      <c r="W128" s="130">
        <v>1.81</v>
      </c>
      <c r="X128" s="130">
        <v>5.77</v>
      </c>
      <c r="Y128" s="130">
        <v>0.26</v>
      </c>
      <c r="Z128" s="132">
        <v>40</v>
      </c>
      <c r="AA128" s="132">
        <v>40</v>
      </c>
      <c r="AB128" s="132">
        <v>2604.04</v>
      </c>
      <c r="AC128" s="130">
        <v>195.98199600000001</v>
      </c>
      <c r="AD128" s="132">
        <v>42.3</v>
      </c>
      <c r="AE128" s="132">
        <v>2604.04</v>
      </c>
      <c r="AF128" s="130">
        <v>7.85</v>
      </c>
      <c r="AG128" s="133">
        <v>0</v>
      </c>
      <c r="AH128" s="130">
        <v>6.73</v>
      </c>
      <c r="AI128" s="130">
        <v>10.67</v>
      </c>
      <c r="AJ128" s="130">
        <v>14</v>
      </c>
      <c r="AK128" s="131">
        <v>1730114.7480000001</v>
      </c>
      <c r="AL128" s="130">
        <v>195818.58000000002</v>
      </c>
      <c r="AM128" s="130">
        <v>331355.75400000007</v>
      </c>
      <c r="AN128" s="130">
        <v>515655.59400000004</v>
      </c>
      <c r="AO128" s="130">
        <v>265314.978</v>
      </c>
      <c r="AP128" s="130">
        <v>120946.76999999999</v>
      </c>
      <c r="AQ128" s="130">
        <v>69496.398000000001</v>
      </c>
      <c r="AR128" s="130">
        <v>221543.76599999997</v>
      </c>
      <c r="AS128" s="130">
        <v>9982.9080000000013</v>
      </c>
      <c r="AU128" s="134">
        <v>48.44</v>
      </c>
      <c r="AV128" s="192">
        <v>18.489999999999998</v>
      </c>
      <c r="AW128" s="193"/>
      <c r="AX128" s="134">
        <v>6.67</v>
      </c>
      <c r="AY128" s="134">
        <v>1.53</v>
      </c>
      <c r="AZ128" s="134">
        <v>0.32</v>
      </c>
      <c r="BA128" s="134">
        <v>0.87</v>
      </c>
      <c r="BB128" s="134">
        <v>5.01</v>
      </c>
      <c r="BC128" s="134">
        <v>4.99</v>
      </c>
      <c r="BD128" s="134">
        <v>2.7</v>
      </c>
      <c r="BE128" s="134">
        <v>6.46</v>
      </c>
      <c r="BF128" s="134">
        <v>0.47</v>
      </c>
      <c r="BG128" s="135">
        <v>0.93</v>
      </c>
      <c r="BH128" s="134">
        <v>54.88252</v>
      </c>
      <c r="BI128" s="192">
        <v>20.949169999999999</v>
      </c>
      <c r="BJ128" s="193">
        <v>0</v>
      </c>
      <c r="BK128" s="134">
        <v>7.5571100000000007</v>
      </c>
      <c r="BL128" s="134">
        <v>1.7334900000000002</v>
      </c>
      <c r="BM128" s="134">
        <v>0.36256000000000005</v>
      </c>
      <c r="BN128" s="134">
        <v>0.98571000000000009</v>
      </c>
      <c r="BO128" s="134">
        <v>5.6763300000000001</v>
      </c>
      <c r="BP128" s="134">
        <v>5.65367</v>
      </c>
      <c r="BQ128" s="134">
        <v>3.0591000000000004</v>
      </c>
      <c r="BR128" s="134">
        <v>7.3191800000000002</v>
      </c>
      <c r="BS128" s="134">
        <v>0.53250999999999993</v>
      </c>
      <c r="BT128" s="135">
        <v>1.05369</v>
      </c>
      <c r="BU128" s="136">
        <v>4132061.2863600003</v>
      </c>
      <c r="BV128" s="194">
        <v>1577246.3498099998</v>
      </c>
      <c r="BW128" s="194">
        <v>0</v>
      </c>
      <c r="BX128" s="136">
        <v>568968.80223000003</v>
      </c>
      <c r="BY128" s="136">
        <v>130513.08357</v>
      </c>
      <c r="BZ128" s="136">
        <v>27296.854080000001</v>
      </c>
      <c r="CA128" s="136">
        <v>74213.32203000001</v>
      </c>
      <c r="CB128" s="136">
        <v>427366.37169</v>
      </c>
      <c r="CC128" s="136">
        <v>425660.31831</v>
      </c>
      <c r="CD128" s="136">
        <v>230317.20630000005</v>
      </c>
      <c r="CE128" s="136">
        <v>551055.24174000008</v>
      </c>
      <c r="CF128" s="136">
        <v>40092.254429999994</v>
      </c>
      <c r="CG128" s="136">
        <v>79331.482169999988</v>
      </c>
      <c r="CH128" s="112">
        <v>1</v>
      </c>
      <c r="CJ128" s="137">
        <v>865539.49</v>
      </c>
      <c r="CK128" s="134">
        <v>3862590.0800000005</v>
      </c>
      <c r="CL128" s="134">
        <v>3823863.3000000007</v>
      </c>
      <c r="CM128" s="134">
        <v>7164644.3111637346</v>
      </c>
      <c r="CN128" s="138">
        <v>4288861.4461000459</v>
      </c>
      <c r="CO128" s="136">
        <v>0</v>
      </c>
      <c r="CP128" s="136">
        <v>0</v>
      </c>
      <c r="CQ128" s="136">
        <v>0</v>
      </c>
      <c r="CR128" s="136">
        <v>0</v>
      </c>
      <c r="CS128" s="136">
        <v>0</v>
      </c>
      <c r="CT128" s="136">
        <v>0</v>
      </c>
      <c r="CU128" s="136">
        <v>0</v>
      </c>
      <c r="CV128" s="136">
        <v>0</v>
      </c>
      <c r="CW128" s="136">
        <v>0</v>
      </c>
      <c r="CX128" s="136">
        <v>11477.051999999998</v>
      </c>
      <c r="CY128" s="136">
        <v>32776.644</v>
      </c>
      <c r="CZ128" s="136">
        <v>4159169.5799999996</v>
      </c>
      <c r="DA128" s="136">
        <v>0</v>
      </c>
      <c r="DB128" s="136">
        <v>0</v>
      </c>
      <c r="DC128" s="136">
        <v>85438.170100046264</v>
      </c>
      <c r="DD128" s="139">
        <v>1139233.1888754964</v>
      </c>
      <c r="DE128" s="136">
        <v>0</v>
      </c>
      <c r="DF128" s="136">
        <v>51940.612230968305</v>
      </c>
      <c r="DG128" s="136">
        <v>0</v>
      </c>
      <c r="DH128" s="136">
        <v>64929.604215132109</v>
      </c>
      <c r="DI128" s="136">
        <v>9351.0913761749944</v>
      </c>
      <c r="DJ128" s="136">
        <v>113928.55982323136</v>
      </c>
      <c r="DK128" s="136">
        <v>57858.870094126149</v>
      </c>
      <c r="DL128" s="136">
        <v>0</v>
      </c>
      <c r="DM128" s="136">
        <v>0</v>
      </c>
      <c r="DN128" s="136">
        <v>827727.93608224706</v>
      </c>
      <c r="DO128" s="136">
        <v>13496.515053616478</v>
      </c>
      <c r="DP128" s="136"/>
      <c r="DQ128" s="136">
        <v>414822.04516585829</v>
      </c>
      <c r="DR128" s="136">
        <v>251085.07574367229</v>
      </c>
      <c r="DS128" s="136">
        <v>38527.862419473429</v>
      </c>
      <c r="DT128" s="136">
        <v>6019.3704061738999</v>
      </c>
      <c r="DU128" s="136">
        <v>46641.193381836427</v>
      </c>
      <c r="DV128" s="136">
        <v>72548.543214702237</v>
      </c>
      <c r="DW128" s="136"/>
      <c r="DX128" s="136">
        <v>390931.34333712072</v>
      </c>
      <c r="DY128" s="136">
        <v>343803.13203678501</v>
      </c>
      <c r="DZ128" s="136">
        <v>63613.799558551582</v>
      </c>
      <c r="EA128" s="139">
        <v>282730.70231618953</v>
      </c>
      <c r="EB128" s="136"/>
      <c r="EC128" s="136">
        <v>282730.70231618953</v>
      </c>
      <c r="ED128" s="136"/>
      <c r="EE128" s="138">
        <v>133076.7872121564</v>
      </c>
      <c r="EF128" s="136">
        <v>10696.827907637289</v>
      </c>
      <c r="EG128" s="136">
        <v>116293.50616414577</v>
      </c>
      <c r="EH128" s="136">
        <v>6086.4531403733481</v>
      </c>
      <c r="EI128" s="136">
        <v>31654.974700137052</v>
      </c>
      <c r="EJ128" s="136">
        <v>75916.891861394353</v>
      </c>
      <c r="EK128" s="136">
        <v>75916.891861394353</v>
      </c>
      <c r="EL128" s="140"/>
      <c r="EM128" s="134">
        <v>3166.8887875093524</v>
      </c>
      <c r="EN128" s="136">
        <v>908775.92999999993</v>
      </c>
      <c r="EO128" s="140">
        <f t="shared" si="14"/>
        <v>53.96</v>
      </c>
      <c r="EP128" s="140">
        <f t="shared" si="15"/>
        <v>20.597035507844755</v>
      </c>
      <c r="EQ128" s="140">
        <f t="shared" si="16"/>
        <v>0</v>
      </c>
      <c r="ER128" s="140">
        <f t="shared" si="17"/>
        <v>7.4300825763831551</v>
      </c>
      <c r="ES128" s="140">
        <f t="shared" si="18"/>
        <v>1.7043517753922381</v>
      </c>
      <c r="ET128" s="140">
        <f t="shared" si="19"/>
        <v>0.35646573080099098</v>
      </c>
      <c r="EU128" s="140">
        <f t="shared" si="20"/>
        <v>0.96914120561519412</v>
      </c>
      <c r="EV128" s="140">
        <f t="shared" si="21"/>
        <v>5.5809165978530135</v>
      </c>
      <c r="EW128" s="140">
        <f t="shared" si="22"/>
        <v>5.5586374896779525</v>
      </c>
      <c r="EX128" s="140">
        <f t="shared" si="23"/>
        <v>3.0076796036333611</v>
      </c>
      <c r="EY128" s="140">
        <f t="shared" si="24"/>
        <v>7.1961519405450041</v>
      </c>
      <c r="EZ128" s="140">
        <f t="shared" si="25"/>
        <v>0.52355904211395532</v>
      </c>
      <c r="FA128" s="140">
        <f t="shared" si="26"/>
        <v>1.0359785301403799</v>
      </c>
      <c r="HD128" s="112">
        <v>2</v>
      </c>
    </row>
    <row r="129" spans="1:212" ht="12" customHeight="1" x14ac:dyDescent="0.25">
      <c r="A129" s="126">
        <v>125</v>
      </c>
      <c r="B129" s="62" t="s">
        <v>123</v>
      </c>
      <c r="C129" s="62" t="s">
        <v>123</v>
      </c>
      <c r="D129" s="127">
        <v>4686.3</v>
      </c>
      <c r="E129" s="141">
        <v>3481.8</v>
      </c>
      <c r="F129" s="141">
        <v>1204.5</v>
      </c>
      <c r="G129" s="141">
        <v>477.7</v>
      </c>
      <c r="H129" s="127">
        <v>2</v>
      </c>
      <c r="I129" s="127">
        <v>0</v>
      </c>
      <c r="J129" s="127">
        <v>1</v>
      </c>
      <c r="K129" s="128">
        <v>4686.3</v>
      </c>
      <c r="L129" s="127"/>
      <c r="M129" s="126" t="s">
        <v>42</v>
      </c>
      <c r="N129" s="129">
        <v>3</v>
      </c>
      <c r="O129" s="129" t="s">
        <v>21</v>
      </c>
      <c r="P129" s="130">
        <v>53.96</v>
      </c>
      <c r="Q129" s="131">
        <v>45.06</v>
      </c>
      <c r="R129" s="130">
        <v>5.0999999999999996</v>
      </c>
      <c r="S129" s="130">
        <v>8.6300000000000008</v>
      </c>
      <c r="T129" s="130">
        <v>13.43</v>
      </c>
      <c r="U129" s="130">
        <v>6.91</v>
      </c>
      <c r="V129" s="130">
        <v>3.15</v>
      </c>
      <c r="W129" s="130">
        <v>1.81</v>
      </c>
      <c r="X129" s="130">
        <v>5.77</v>
      </c>
      <c r="Y129" s="130">
        <v>0.26</v>
      </c>
      <c r="Z129" s="132">
        <v>40</v>
      </c>
      <c r="AA129" s="132">
        <v>40</v>
      </c>
      <c r="AB129" s="132">
        <v>2604.04</v>
      </c>
      <c r="AC129" s="130">
        <v>195.98199600000001</v>
      </c>
      <c r="AD129" s="132">
        <v>42.3</v>
      </c>
      <c r="AE129" s="132">
        <v>2604.04</v>
      </c>
      <c r="AF129" s="130">
        <v>7.85</v>
      </c>
      <c r="AG129" s="133">
        <v>0</v>
      </c>
      <c r="AH129" s="130">
        <v>6.73</v>
      </c>
      <c r="AI129" s="130">
        <v>10.67</v>
      </c>
      <c r="AJ129" s="130">
        <v>14</v>
      </c>
      <c r="AK129" s="131">
        <v>1266988.068</v>
      </c>
      <c r="AL129" s="130">
        <v>143400.78</v>
      </c>
      <c r="AM129" s="130">
        <v>242656.61400000006</v>
      </c>
      <c r="AN129" s="130">
        <v>377622.054</v>
      </c>
      <c r="AO129" s="130">
        <v>194293.99800000002</v>
      </c>
      <c r="AP129" s="130">
        <v>88571.069999999992</v>
      </c>
      <c r="AQ129" s="130">
        <v>50893.218000000008</v>
      </c>
      <c r="AR129" s="130">
        <v>162239.70599999998</v>
      </c>
      <c r="AS129" s="130">
        <v>7310.6280000000006</v>
      </c>
      <c r="AU129" s="134">
        <v>48.44</v>
      </c>
      <c r="AV129" s="192">
        <v>18.489999999999998</v>
      </c>
      <c r="AW129" s="193"/>
      <c r="AX129" s="134">
        <v>6.67</v>
      </c>
      <c r="AY129" s="134">
        <v>1.53</v>
      </c>
      <c r="AZ129" s="134">
        <v>0.32</v>
      </c>
      <c r="BA129" s="134">
        <v>0.87</v>
      </c>
      <c r="BB129" s="134">
        <v>5.01</v>
      </c>
      <c r="BC129" s="134">
        <v>4.99</v>
      </c>
      <c r="BD129" s="134">
        <v>2.7</v>
      </c>
      <c r="BE129" s="134">
        <v>6.46</v>
      </c>
      <c r="BF129" s="134">
        <v>0.47</v>
      </c>
      <c r="BG129" s="135">
        <v>0.93</v>
      </c>
      <c r="BH129" s="134">
        <v>54.88252</v>
      </c>
      <c r="BI129" s="192">
        <v>20.949169999999999</v>
      </c>
      <c r="BJ129" s="193">
        <v>0</v>
      </c>
      <c r="BK129" s="134">
        <v>7.5571100000000007</v>
      </c>
      <c r="BL129" s="134">
        <v>1.7334900000000002</v>
      </c>
      <c r="BM129" s="134">
        <v>0.36256000000000005</v>
      </c>
      <c r="BN129" s="134">
        <v>0.98571000000000009</v>
      </c>
      <c r="BO129" s="134">
        <v>5.6763300000000001</v>
      </c>
      <c r="BP129" s="134">
        <v>5.65367</v>
      </c>
      <c r="BQ129" s="134">
        <v>3.0591000000000004</v>
      </c>
      <c r="BR129" s="134">
        <v>7.3191800000000002</v>
      </c>
      <c r="BS129" s="134">
        <v>0.53250999999999993</v>
      </c>
      <c r="BT129" s="135">
        <v>1.05369</v>
      </c>
      <c r="BU129" s="136">
        <v>3025968.2787599997</v>
      </c>
      <c r="BV129" s="194">
        <v>1155040.3277099999</v>
      </c>
      <c r="BW129" s="194">
        <v>0</v>
      </c>
      <c r="BX129" s="136">
        <v>416664.08793000004</v>
      </c>
      <c r="BY129" s="136">
        <v>95576.61987000001</v>
      </c>
      <c r="BZ129" s="136">
        <v>19989.881280000001</v>
      </c>
      <c r="CA129" s="136">
        <v>54347.489730000008</v>
      </c>
      <c r="CB129" s="136">
        <v>312966.57879</v>
      </c>
      <c r="CC129" s="136">
        <v>311717.21121000004</v>
      </c>
      <c r="CD129" s="136">
        <v>168664.62330000004</v>
      </c>
      <c r="CE129" s="136">
        <v>403545.72834000003</v>
      </c>
      <c r="CF129" s="136">
        <v>29360.138129999996</v>
      </c>
      <c r="CG129" s="136">
        <v>58095.592469999996</v>
      </c>
      <c r="CH129" s="112">
        <v>1</v>
      </c>
      <c r="CJ129" s="137">
        <v>378788.25999999995</v>
      </c>
      <c r="CK129" s="134">
        <v>2100477.04</v>
      </c>
      <c r="CL129" s="134">
        <v>1997672.2200000002</v>
      </c>
      <c r="CM129" s="134">
        <v>2191768.2861087807</v>
      </c>
      <c r="CN129" s="138">
        <v>62567.608416521616</v>
      </c>
      <c r="CO129" s="136">
        <v>0</v>
      </c>
      <c r="CP129" s="136">
        <v>0</v>
      </c>
      <c r="CQ129" s="136">
        <v>0</v>
      </c>
      <c r="CR129" s="136">
        <v>0</v>
      </c>
      <c r="CS129" s="136">
        <v>0</v>
      </c>
      <c r="CT129" s="136">
        <v>0</v>
      </c>
      <c r="CU129" s="136">
        <v>0</v>
      </c>
      <c r="CV129" s="136">
        <v>0</v>
      </c>
      <c r="CW129" s="136">
        <v>0</v>
      </c>
      <c r="CX129" s="136">
        <v>0</v>
      </c>
      <c r="CY129" s="136">
        <v>0</v>
      </c>
      <c r="CZ129" s="136">
        <v>0</v>
      </c>
      <c r="DA129" s="136">
        <v>0</v>
      </c>
      <c r="DB129" s="136">
        <v>0</v>
      </c>
      <c r="DC129" s="136">
        <v>62567.608416521616</v>
      </c>
      <c r="DD129" s="139">
        <v>864503.52721868735</v>
      </c>
      <c r="DE129" s="136">
        <v>30226.576141657159</v>
      </c>
      <c r="DF129" s="136">
        <v>38036.862015843413</v>
      </c>
      <c r="DG129" s="136">
        <v>0</v>
      </c>
      <c r="DH129" s="136">
        <v>47548.888821179447</v>
      </c>
      <c r="DI129" s="136">
        <v>6847.9395427888785</v>
      </c>
      <c r="DJ129" s="136">
        <v>83431.533120749009</v>
      </c>
      <c r="DK129" s="136">
        <v>42370.88789744243</v>
      </c>
      <c r="DL129" s="136">
        <v>0</v>
      </c>
      <c r="DM129" s="136">
        <v>0</v>
      </c>
      <c r="DN129" s="136">
        <v>606157.14638510998</v>
      </c>
      <c r="DO129" s="136">
        <v>9883.6932939169747</v>
      </c>
      <c r="DP129" s="136"/>
      <c r="DQ129" s="136">
        <v>303780.18693619018</v>
      </c>
      <c r="DR129" s="136">
        <v>183873.23464403473</v>
      </c>
      <c r="DS129" s="136">
        <v>28214.511220973905</v>
      </c>
      <c r="DT129" s="136">
        <v>4408.0720601398189</v>
      </c>
      <c r="DU129" s="136">
        <v>34156.020899989067</v>
      </c>
      <c r="DV129" s="136">
        <v>53128.348111052634</v>
      </c>
      <c r="DW129" s="136"/>
      <c r="DX129" s="136">
        <v>286284.68024326861</v>
      </c>
      <c r="DY129" s="136">
        <v>251772.00907349016</v>
      </c>
      <c r="DZ129" s="136">
        <v>46585.306028978215</v>
      </c>
      <c r="EA129" s="139">
        <v>207047.78495528558</v>
      </c>
      <c r="EB129" s="136"/>
      <c r="EC129" s="136">
        <v>207047.78495528558</v>
      </c>
      <c r="ED129" s="136"/>
      <c r="EE129" s="138">
        <v>97454.057148801992</v>
      </c>
      <c r="EF129" s="136">
        <v>7833.4418801369875</v>
      </c>
      <c r="EG129" s="136">
        <v>85163.417551456616</v>
      </c>
      <c r="EH129" s="136">
        <v>4457.1977172083853</v>
      </c>
      <c r="EI129" s="136">
        <v>23181.396080391958</v>
      </c>
      <c r="EJ129" s="136">
        <v>48591.730007165213</v>
      </c>
      <c r="EK129" s="136">
        <v>48591.730007165213</v>
      </c>
      <c r="EL129" s="140"/>
      <c r="EM129" s="134">
        <v>2319.1584899762597</v>
      </c>
      <c r="EN129" s="136">
        <v>485611.68</v>
      </c>
      <c r="EO129" s="140">
        <f t="shared" si="14"/>
        <v>53.96</v>
      </c>
      <c r="EP129" s="140">
        <f t="shared" si="15"/>
        <v>20.597035507844755</v>
      </c>
      <c r="EQ129" s="140">
        <f t="shared" si="16"/>
        <v>0</v>
      </c>
      <c r="ER129" s="140">
        <f t="shared" si="17"/>
        <v>7.4300825763831551</v>
      </c>
      <c r="ES129" s="140">
        <f t="shared" si="18"/>
        <v>1.7043517753922381</v>
      </c>
      <c r="ET129" s="140">
        <f t="shared" si="19"/>
        <v>0.35646573080099098</v>
      </c>
      <c r="EU129" s="140">
        <f t="shared" si="20"/>
        <v>0.96914120561519412</v>
      </c>
      <c r="EV129" s="140">
        <f t="shared" si="21"/>
        <v>5.5809165978530135</v>
      </c>
      <c r="EW129" s="140">
        <f t="shared" si="22"/>
        <v>5.5586374896779525</v>
      </c>
      <c r="EX129" s="140">
        <f t="shared" si="23"/>
        <v>3.0076796036333611</v>
      </c>
      <c r="EY129" s="140">
        <f t="shared" si="24"/>
        <v>7.1961519405450041</v>
      </c>
      <c r="EZ129" s="140">
        <f t="shared" si="25"/>
        <v>0.52355904211395532</v>
      </c>
      <c r="FA129" s="140">
        <f t="shared" si="26"/>
        <v>1.0359785301403799</v>
      </c>
      <c r="HD129" s="112">
        <v>2</v>
      </c>
    </row>
    <row r="130" spans="1:212" ht="12" customHeight="1" x14ac:dyDescent="0.25">
      <c r="A130" s="126">
        <v>126</v>
      </c>
      <c r="B130" s="62" t="s">
        <v>122</v>
      </c>
      <c r="C130" s="62" t="s">
        <v>122</v>
      </c>
      <c r="D130" s="127">
        <v>6395.7</v>
      </c>
      <c r="E130" s="141">
        <v>6395.7</v>
      </c>
      <c r="F130" s="141">
        <v>0</v>
      </c>
      <c r="G130" s="141">
        <v>654.4</v>
      </c>
      <c r="H130" s="127">
        <v>0</v>
      </c>
      <c r="I130" s="127">
        <v>0</v>
      </c>
      <c r="J130" s="127">
        <v>1</v>
      </c>
      <c r="K130" s="128">
        <v>6395.7</v>
      </c>
      <c r="L130" s="127"/>
      <c r="M130" s="126" t="s">
        <v>42</v>
      </c>
      <c r="N130" s="129">
        <v>7</v>
      </c>
      <c r="O130" s="129" t="s">
        <v>21</v>
      </c>
      <c r="P130" s="130">
        <v>37.01</v>
      </c>
      <c r="Q130" s="131">
        <v>31</v>
      </c>
      <c r="R130" s="130">
        <v>5.0999999999999996</v>
      </c>
      <c r="S130" s="130">
        <v>6.59</v>
      </c>
      <c r="T130" s="130">
        <v>8.98</v>
      </c>
      <c r="U130" s="130">
        <v>6.92</v>
      </c>
      <c r="V130" s="130">
        <v>3.15</v>
      </c>
      <c r="W130" s="130">
        <v>0</v>
      </c>
      <c r="X130" s="130">
        <v>0</v>
      </c>
      <c r="Y130" s="130">
        <v>0.26</v>
      </c>
      <c r="Z130" s="132">
        <v>40</v>
      </c>
      <c r="AA130" s="132">
        <v>40</v>
      </c>
      <c r="AB130" s="132">
        <v>2604.04</v>
      </c>
      <c r="AC130" s="130">
        <v>195.98199600000001</v>
      </c>
      <c r="AD130" s="132">
        <v>42.3</v>
      </c>
      <c r="AE130" s="132">
        <v>2604.04</v>
      </c>
      <c r="AF130" s="130">
        <v>7.85</v>
      </c>
      <c r="AG130" s="133">
        <v>0</v>
      </c>
      <c r="AH130" s="130">
        <v>6.73</v>
      </c>
      <c r="AI130" s="130">
        <v>10.67</v>
      </c>
      <c r="AJ130" s="130">
        <v>14</v>
      </c>
      <c r="AK130" s="131">
        <v>1189600.2</v>
      </c>
      <c r="AL130" s="130">
        <v>195708.41999999998</v>
      </c>
      <c r="AM130" s="130">
        <v>252885.978</v>
      </c>
      <c r="AN130" s="130">
        <v>344600.31599999999</v>
      </c>
      <c r="AO130" s="130">
        <v>265549.46399999998</v>
      </c>
      <c r="AP130" s="130">
        <v>120878.72999999998</v>
      </c>
      <c r="AQ130" s="130">
        <v>0</v>
      </c>
      <c r="AR130" s="130">
        <v>0</v>
      </c>
      <c r="AS130" s="130">
        <v>9977.2920000000013</v>
      </c>
      <c r="AU130" s="134">
        <v>33.17</v>
      </c>
      <c r="AV130" s="192">
        <v>13.89</v>
      </c>
      <c r="AW130" s="193"/>
      <c r="AX130" s="134">
        <v>5.9</v>
      </c>
      <c r="AY130" s="134">
        <v>1.53</v>
      </c>
      <c r="AZ130" s="134">
        <v>0.32</v>
      </c>
      <c r="BA130" s="134">
        <v>0.6</v>
      </c>
      <c r="BB130" s="134">
        <v>5.01</v>
      </c>
      <c r="BC130" s="134">
        <v>4.99</v>
      </c>
      <c r="BD130" s="134">
        <v>0</v>
      </c>
      <c r="BE130" s="134">
        <v>0</v>
      </c>
      <c r="BF130" s="134">
        <v>0</v>
      </c>
      <c r="BG130" s="135">
        <v>0.93</v>
      </c>
      <c r="BH130" s="134">
        <v>37.581610000000005</v>
      </c>
      <c r="BI130" s="192">
        <v>15.737370000000004</v>
      </c>
      <c r="BJ130" s="193">
        <v>0</v>
      </c>
      <c r="BK130" s="134">
        <v>6.6847000000000012</v>
      </c>
      <c r="BL130" s="134">
        <v>1.7334900000000002</v>
      </c>
      <c r="BM130" s="134">
        <v>0.36256000000000005</v>
      </c>
      <c r="BN130" s="134">
        <v>0.67980000000000007</v>
      </c>
      <c r="BO130" s="134">
        <v>5.6763300000000001</v>
      </c>
      <c r="BP130" s="134">
        <v>5.65367</v>
      </c>
      <c r="BQ130" s="134">
        <v>0</v>
      </c>
      <c r="BR130" s="134">
        <v>0</v>
      </c>
      <c r="BS130" s="134">
        <v>0</v>
      </c>
      <c r="BT130" s="135">
        <v>1.0536900000000002</v>
      </c>
      <c r="BU130" s="136">
        <v>2827897.76877</v>
      </c>
      <c r="BV130" s="194">
        <v>1184187.5190900003</v>
      </c>
      <c r="BW130" s="194">
        <v>0</v>
      </c>
      <c r="BX130" s="136">
        <v>503002.61790000001</v>
      </c>
      <c r="BY130" s="136">
        <v>130439.66193</v>
      </c>
      <c r="BZ130" s="136">
        <v>27281.497919999998</v>
      </c>
      <c r="CA130" s="136">
        <v>51152.808600000004</v>
      </c>
      <c r="CB130" s="136">
        <v>427125.95180999994</v>
      </c>
      <c r="CC130" s="136">
        <v>425420.85819</v>
      </c>
      <c r="CD130" s="136">
        <v>0</v>
      </c>
      <c r="CE130" s="136">
        <v>0</v>
      </c>
      <c r="CF130" s="136">
        <v>0</v>
      </c>
      <c r="CG130" s="136">
        <v>79286.853330000013</v>
      </c>
      <c r="CH130" s="112">
        <v>1</v>
      </c>
      <c r="CJ130" s="137">
        <v>596635.31999999995</v>
      </c>
      <c r="CK130" s="134">
        <v>2643735.56</v>
      </c>
      <c r="CL130" s="134">
        <v>2700486.6900000004</v>
      </c>
      <c r="CM130" s="134">
        <v>3413258.4568680357</v>
      </c>
      <c r="CN130" s="138">
        <v>801755.23387233994</v>
      </c>
      <c r="CO130" s="136">
        <v>564715.12800000003</v>
      </c>
      <c r="CP130" s="136">
        <v>0</v>
      </c>
      <c r="CQ130" s="136">
        <v>0</v>
      </c>
      <c r="CR130" s="136">
        <v>0</v>
      </c>
      <c r="CS130" s="136">
        <v>0</v>
      </c>
      <c r="CT130" s="136">
        <v>0</v>
      </c>
      <c r="CU130" s="136">
        <v>0</v>
      </c>
      <c r="CV130" s="136">
        <v>7807.7160000000003</v>
      </c>
      <c r="CW130" s="136">
        <v>119440.11599999998</v>
      </c>
      <c r="CX130" s="136">
        <v>24402.167999999998</v>
      </c>
      <c r="CY130" s="136">
        <v>0</v>
      </c>
      <c r="CZ130" s="136">
        <v>0</v>
      </c>
      <c r="DA130" s="136">
        <v>0</v>
      </c>
      <c r="DB130" s="136">
        <v>0</v>
      </c>
      <c r="DC130" s="136">
        <v>85390.105872340078</v>
      </c>
      <c r="DD130" s="139">
        <v>1182359.0121095451</v>
      </c>
      <c r="DE130" s="136">
        <v>0</v>
      </c>
      <c r="DF130" s="136">
        <v>51911.392440673822</v>
      </c>
      <c r="DG130" s="136">
        <v>0</v>
      </c>
      <c r="DH130" s="136">
        <v>64893.077317631687</v>
      </c>
      <c r="DI130" s="136">
        <v>9345.8308119016783</v>
      </c>
      <c r="DJ130" s="136">
        <v>113864.46799828744</v>
      </c>
      <c r="DK130" s="136">
        <v>57826.320919632242</v>
      </c>
      <c r="DL130" s="136">
        <v>43766.712</v>
      </c>
      <c r="DM130" s="136">
        <v>0</v>
      </c>
      <c r="DN130" s="136">
        <v>827262.28818796237</v>
      </c>
      <c r="DO130" s="136">
        <v>13488.922433455988</v>
      </c>
      <c r="DP130" s="136"/>
      <c r="DQ130" s="136">
        <v>414588.68224138266</v>
      </c>
      <c r="DR130" s="136">
        <v>250943.82493925974</v>
      </c>
      <c r="DS130" s="136">
        <v>38506.188126236651</v>
      </c>
      <c r="DT130" s="136">
        <v>6015.9841399475581</v>
      </c>
      <c r="DU130" s="136">
        <v>46614.95484071871</v>
      </c>
      <c r="DV130" s="136">
        <v>72507.730195219963</v>
      </c>
      <c r="DW130" s="136"/>
      <c r="DX130" s="136">
        <v>390711.42040242266</v>
      </c>
      <c r="DY130" s="136">
        <v>343609.72162075009</v>
      </c>
      <c r="DZ130" s="136">
        <v>0</v>
      </c>
      <c r="EA130" s="139">
        <v>0</v>
      </c>
      <c r="EB130" s="136"/>
      <c r="EC130" s="136">
        <v>0</v>
      </c>
      <c r="ED130" s="113"/>
      <c r="EE130" s="138">
        <v>133001.92333111257</v>
      </c>
      <c r="EF130" s="136">
        <v>10690.810283761632</v>
      </c>
      <c r="EG130" s="136">
        <v>116228.08391136954</v>
      </c>
      <c r="EH130" s="136">
        <v>6083.0291359814073</v>
      </c>
      <c r="EI130" s="136">
        <v>31637.166829132333</v>
      </c>
      <c r="EJ130" s="136">
        <v>115595.29646135044</v>
      </c>
      <c r="EK130" s="136">
        <v>115595.29646135044</v>
      </c>
      <c r="EL130" s="140"/>
      <c r="EM130" s="134">
        <v>3165.1072177071815</v>
      </c>
      <c r="EN130" s="136">
        <v>553385.35</v>
      </c>
      <c r="EO130" s="140">
        <f t="shared" si="14"/>
        <v>37.01</v>
      </c>
      <c r="EP130" s="140">
        <f t="shared" si="15"/>
        <v>15.498007235453723</v>
      </c>
      <c r="EQ130" s="140">
        <f t="shared" si="16"/>
        <v>0</v>
      </c>
      <c r="ER130" s="140">
        <f t="shared" si="17"/>
        <v>6.5830268314742231</v>
      </c>
      <c r="ES130" s="140">
        <f t="shared" si="18"/>
        <v>1.7071239071450104</v>
      </c>
      <c r="ET130" s="140">
        <f t="shared" si="19"/>
        <v>0.35704552306300869</v>
      </c>
      <c r="EU130" s="140">
        <f t="shared" si="20"/>
        <v>0.66946035574314133</v>
      </c>
      <c r="EV130" s="140">
        <f t="shared" si="21"/>
        <v>5.5899939704552297</v>
      </c>
      <c r="EW130" s="140">
        <f t="shared" si="22"/>
        <v>5.5676786252637909</v>
      </c>
      <c r="EX130" s="140">
        <f t="shared" si="23"/>
        <v>0</v>
      </c>
      <c r="EY130" s="140">
        <f t="shared" si="24"/>
        <v>0</v>
      </c>
      <c r="EZ130" s="140">
        <f t="shared" si="25"/>
        <v>0</v>
      </c>
      <c r="FA130" s="140">
        <f t="shared" si="26"/>
        <v>1.0376635514018693</v>
      </c>
      <c r="HD130" s="112">
        <v>2</v>
      </c>
    </row>
    <row r="131" spans="1:212" ht="12" customHeight="1" x14ac:dyDescent="0.25">
      <c r="A131" s="126">
        <v>127</v>
      </c>
      <c r="B131" s="62" t="s">
        <v>121</v>
      </c>
      <c r="C131" s="62" t="s">
        <v>121</v>
      </c>
      <c r="D131" s="127">
        <v>4049.3</v>
      </c>
      <c r="E131" s="141">
        <v>3428</v>
      </c>
      <c r="F131" s="141">
        <v>621.29999999999995</v>
      </c>
      <c r="G131" s="141">
        <v>540.6</v>
      </c>
      <c r="H131" s="127">
        <v>2</v>
      </c>
      <c r="I131" s="127">
        <v>0</v>
      </c>
      <c r="J131" s="127">
        <v>1</v>
      </c>
      <c r="K131" s="128">
        <v>4049.3</v>
      </c>
      <c r="L131" s="127"/>
      <c r="M131" s="126" t="s">
        <v>42</v>
      </c>
      <c r="N131" s="129">
        <v>3</v>
      </c>
      <c r="O131" s="129" t="s">
        <v>21</v>
      </c>
      <c r="P131" s="130">
        <v>53.96</v>
      </c>
      <c r="Q131" s="131">
        <v>45.06</v>
      </c>
      <c r="R131" s="130">
        <v>5.0999999999999996</v>
      </c>
      <c r="S131" s="130">
        <v>8.6300000000000008</v>
      </c>
      <c r="T131" s="130">
        <v>13.43</v>
      </c>
      <c r="U131" s="130">
        <v>6.91</v>
      </c>
      <c r="V131" s="130">
        <v>3.15</v>
      </c>
      <c r="W131" s="130">
        <v>1.81</v>
      </c>
      <c r="X131" s="130">
        <v>5.77</v>
      </c>
      <c r="Y131" s="130">
        <v>0.26</v>
      </c>
      <c r="Z131" s="132">
        <v>40</v>
      </c>
      <c r="AA131" s="132">
        <v>40</v>
      </c>
      <c r="AB131" s="132">
        <v>2604.04</v>
      </c>
      <c r="AC131" s="130">
        <v>195.98199600000001</v>
      </c>
      <c r="AD131" s="132">
        <v>42.3</v>
      </c>
      <c r="AE131" s="132">
        <v>2604.04</v>
      </c>
      <c r="AF131" s="130">
        <v>7.85</v>
      </c>
      <c r="AG131" s="133">
        <v>0</v>
      </c>
      <c r="AH131" s="130">
        <v>6.73</v>
      </c>
      <c r="AI131" s="130">
        <v>10.67</v>
      </c>
      <c r="AJ131" s="130">
        <v>14</v>
      </c>
      <c r="AK131" s="131">
        <v>1094768.7480000001</v>
      </c>
      <c r="AL131" s="130">
        <v>123908.58</v>
      </c>
      <c r="AM131" s="130">
        <v>209672.75400000002</v>
      </c>
      <c r="AN131" s="130">
        <v>326292.59400000004</v>
      </c>
      <c r="AO131" s="130">
        <v>167883.978</v>
      </c>
      <c r="AP131" s="130">
        <v>76531.77</v>
      </c>
      <c r="AQ131" s="130">
        <v>43975.398000000001</v>
      </c>
      <c r="AR131" s="130">
        <v>140186.766</v>
      </c>
      <c r="AS131" s="130">
        <v>6316.9079999999994</v>
      </c>
      <c r="AU131" s="134">
        <v>48.44</v>
      </c>
      <c r="AV131" s="192">
        <v>18.489999999999998</v>
      </c>
      <c r="AW131" s="193"/>
      <c r="AX131" s="134">
        <v>6.67</v>
      </c>
      <c r="AY131" s="134">
        <v>1.53</v>
      </c>
      <c r="AZ131" s="134">
        <v>0.32</v>
      </c>
      <c r="BA131" s="134">
        <v>0.87</v>
      </c>
      <c r="BB131" s="134">
        <v>5.01</v>
      </c>
      <c r="BC131" s="134">
        <v>4.99</v>
      </c>
      <c r="BD131" s="134">
        <v>2.7</v>
      </c>
      <c r="BE131" s="134">
        <v>6.46</v>
      </c>
      <c r="BF131" s="134">
        <v>0.47</v>
      </c>
      <c r="BG131" s="135">
        <v>0.93</v>
      </c>
      <c r="BH131" s="134">
        <v>54.88252</v>
      </c>
      <c r="BI131" s="192">
        <v>20.949169999999999</v>
      </c>
      <c r="BJ131" s="193">
        <v>0</v>
      </c>
      <c r="BK131" s="134">
        <v>7.5571100000000007</v>
      </c>
      <c r="BL131" s="134">
        <v>1.7334900000000002</v>
      </c>
      <c r="BM131" s="134">
        <v>0.36256000000000005</v>
      </c>
      <c r="BN131" s="134">
        <v>0.98571000000000009</v>
      </c>
      <c r="BO131" s="134">
        <v>5.6763300000000001</v>
      </c>
      <c r="BP131" s="134">
        <v>5.65367</v>
      </c>
      <c r="BQ131" s="134">
        <v>3.0591000000000004</v>
      </c>
      <c r="BR131" s="134">
        <v>7.3191800000000002</v>
      </c>
      <c r="BS131" s="134">
        <v>0.53250999999999993</v>
      </c>
      <c r="BT131" s="135">
        <v>1.05369</v>
      </c>
      <c r="BU131" s="136">
        <v>2614654.0663600001</v>
      </c>
      <c r="BV131" s="194">
        <v>998037.85480999993</v>
      </c>
      <c r="BW131" s="194">
        <v>0</v>
      </c>
      <c r="BX131" s="136">
        <v>360027.71723000001</v>
      </c>
      <c r="BY131" s="136">
        <v>82585.068570000003</v>
      </c>
      <c r="BZ131" s="136">
        <v>17272.694080000001</v>
      </c>
      <c r="CA131" s="136">
        <v>46960.137030000005</v>
      </c>
      <c r="CB131" s="136">
        <v>270425.61669</v>
      </c>
      <c r="CC131" s="136">
        <v>269346.07331000001</v>
      </c>
      <c r="CD131" s="136">
        <v>145738.35630000004</v>
      </c>
      <c r="CE131" s="136">
        <v>348692.51174000005</v>
      </c>
      <c r="CF131" s="136">
        <v>25369.269429999997</v>
      </c>
      <c r="CG131" s="136">
        <v>50198.767169999999</v>
      </c>
      <c r="CH131" s="112">
        <v>1</v>
      </c>
      <c r="CJ131" s="137">
        <v>502603.09</v>
      </c>
      <c r="CK131" s="134">
        <v>2068318.12</v>
      </c>
      <c r="CL131" s="134">
        <v>1974459.6600000001</v>
      </c>
      <c r="CM131" s="134">
        <v>2089167.5129556125</v>
      </c>
      <c r="CN131" s="138">
        <v>244537.18234740008</v>
      </c>
      <c r="CO131" s="136">
        <v>0</v>
      </c>
      <c r="CP131" s="136">
        <v>0</v>
      </c>
      <c r="CQ131" s="136">
        <v>0</v>
      </c>
      <c r="CR131" s="136">
        <v>0</v>
      </c>
      <c r="CS131" s="136">
        <v>0</v>
      </c>
      <c r="CT131" s="136">
        <v>0</v>
      </c>
      <c r="CU131" s="136">
        <v>0</v>
      </c>
      <c r="CV131" s="136">
        <v>0</v>
      </c>
      <c r="CW131" s="136">
        <v>0</v>
      </c>
      <c r="CX131" s="136">
        <v>190474.272</v>
      </c>
      <c r="CY131" s="136">
        <v>0</v>
      </c>
      <c r="CZ131" s="136">
        <v>0</v>
      </c>
      <c r="DA131" s="136">
        <v>0</v>
      </c>
      <c r="DB131" s="136">
        <v>0</v>
      </c>
      <c r="DC131" s="136">
        <v>54062.91034740008</v>
      </c>
      <c r="DD131" s="139">
        <v>746993.17857726361</v>
      </c>
      <c r="DE131" s="136">
        <v>26117.934142161692</v>
      </c>
      <c r="DF131" s="136">
        <v>32866.582455402931</v>
      </c>
      <c r="DG131" s="136">
        <v>0</v>
      </c>
      <c r="DH131" s="136">
        <v>41085.657235687417</v>
      </c>
      <c r="DI131" s="136">
        <v>5917.1119199827181</v>
      </c>
      <c r="DJ131" s="136">
        <v>72090.840762616353</v>
      </c>
      <c r="DK131" s="136">
        <v>36611.492299492915</v>
      </c>
      <c r="DL131" s="136">
        <v>0</v>
      </c>
      <c r="DM131" s="136">
        <v>0</v>
      </c>
      <c r="DN131" s="136">
        <v>523763.33842417807</v>
      </c>
      <c r="DO131" s="136">
        <v>8540.2213377415046</v>
      </c>
      <c r="DP131" s="136"/>
      <c r="DQ131" s="136">
        <v>262487.91391091369</v>
      </c>
      <c r="DR131" s="136">
        <v>158879.6895299255</v>
      </c>
      <c r="DS131" s="136">
        <v>24379.365445466497</v>
      </c>
      <c r="DT131" s="136">
        <v>3808.8910639788687</v>
      </c>
      <c r="DU131" s="136">
        <v>29513.256818881793</v>
      </c>
      <c r="DV131" s="136">
        <v>45906.711052661041</v>
      </c>
      <c r="DW131" s="136"/>
      <c r="DX131" s="136">
        <v>247370.53874251919</v>
      </c>
      <c r="DY131" s="136">
        <v>217549.11045841791</v>
      </c>
      <c r="DZ131" s="136">
        <v>40253.052451431082</v>
      </c>
      <c r="EA131" s="139">
        <v>178904.16653211231</v>
      </c>
      <c r="EB131" s="136"/>
      <c r="EC131" s="136">
        <v>178904.16653211231</v>
      </c>
      <c r="ED131" s="136"/>
      <c r="EE131" s="138">
        <v>84207.309308547017</v>
      </c>
      <c r="EF131" s="136">
        <v>6768.656766583169</v>
      </c>
      <c r="EG131" s="136">
        <v>73587.313379662693</v>
      </c>
      <c r="EH131" s="136">
        <v>3851.3391623011576</v>
      </c>
      <c r="EI131" s="136">
        <v>20030.392238723762</v>
      </c>
      <c r="EJ131" s="136">
        <v>46834.668388283746</v>
      </c>
      <c r="EK131" s="136">
        <v>46834.668388283746</v>
      </c>
      <c r="EL131" s="140"/>
      <c r="EM131" s="134">
        <v>2003.9196110920914</v>
      </c>
      <c r="EN131" s="136">
        <v>597403.25</v>
      </c>
      <c r="EO131" s="140">
        <f t="shared" si="14"/>
        <v>53.96</v>
      </c>
      <c r="EP131" s="140">
        <f t="shared" si="15"/>
        <v>20.597035507844755</v>
      </c>
      <c r="EQ131" s="140">
        <f t="shared" si="16"/>
        <v>0</v>
      </c>
      <c r="ER131" s="140">
        <f t="shared" si="17"/>
        <v>7.4300825763831551</v>
      </c>
      <c r="ES131" s="140">
        <f t="shared" si="18"/>
        <v>1.7043517753922381</v>
      </c>
      <c r="ET131" s="140">
        <f t="shared" si="19"/>
        <v>0.35646573080099098</v>
      </c>
      <c r="EU131" s="140">
        <f t="shared" si="20"/>
        <v>0.96914120561519412</v>
      </c>
      <c r="EV131" s="140">
        <f t="shared" si="21"/>
        <v>5.5809165978530135</v>
      </c>
      <c r="EW131" s="140">
        <f t="shared" si="22"/>
        <v>5.5586374896779525</v>
      </c>
      <c r="EX131" s="140">
        <f t="shared" si="23"/>
        <v>3.0076796036333611</v>
      </c>
      <c r="EY131" s="140">
        <f t="shared" si="24"/>
        <v>7.1961519405450041</v>
      </c>
      <c r="EZ131" s="140">
        <f t="shared" si="25"/>
        <v>0.52355904211395532</v>
      </c>
      <c r="FA131" s="140">
        <f t="shared" si="26"/>
        <v>1.0359785301403799</v>
      </c>
      <c r="HD131" s="112">
        <v>2</v>
      </c>
    </row>
    <row r="132" spans="1:212" ht="12" customHeight="1" x14ac:dyDescent="0.25">
      <c r="A132" s="126">
        <v>128</v>
      </c>
      <c r="B132" s="62" t="s">
        <v>120</v>
      </c>
      <c r="C132" s="62" t="s">
        <v>120</v>
      </c>
      <c r="D132" s="127">
        <v>3494.8</v>
      </c>
      <c r="E132" s="141">
        <v>3494.8</v>
      </c>
      <c r="F132" s="141">
        <v>0</v>
      </c>
      <c r="G132" s="141">
        <v>393.2</v>
      </c>
      <c r="H132" s="127">
        <v>0</v>
      </c>
      <c r="I132" s="127">
        <v>0</v>
      </c>
      <c r="J132" s="127">
        <v>1</v>
      </c>
      <c r="K132" s="128">
        <v>3494.8</v>
      </c>
      <c r="L132" s="127"/>
      <c r="M132" s="126" t="s">
        <v>53</v>
      </c>
      <c r="N132" s="129">
        <v>7</v>
      </c>
      <c r="O132" s="129" t="s">
        <v>21</v>
      </c>
      <c r="P132" s="130">
        <v>37.01</v>
      </c>
      <c r="Q132" s="131">
        <v>31</v>
      </c>
      <c r="R132" s="130">
        <v>5.0999999999999996</v>
      </c>
      <c r="S132" s="130">
        <v>6.59</v>
      </c>
      <c r="T132" s="130">
        <v>8.98</v>
      </c>
      <c r="U132" s="130">
        <v>6.92</v>
      </c>
      <c r="V132" s="130">
        <v>3.15</v>
      </c>
      <c r="W132" s="130">
        <v>0</v>
      </c>
      <c r="X132" s="130">
        <v>0</v>
      </c>
      <c r="Y132" s="130">
        <v>0.26</v>
      </c>
      <c r="Z132" s="132">
        <v>40</v>
      </c>
      <c r="AA132" s="132">
        <v>40</v>
      </c>
      <c r="AB132" s="132">
        <v>2604.04</v>
      </c>
      <c r="AC132" s="130">
        <v>195.98199600000001</v>
      </c>
      <c r="AD132" s="132">
        <v>42.3</v>
      </c>
      <c r="AE132" s="132">
        <v>2604.04</v>
      </c>
      <c r="AF132" s="130">
        <v>7.85</v>
      </c>
      <c r="AG132" s="133">
        <v>0</v>
      </c>
      <c r="AH132" s="130">
        <v>6.73</v>
      </c>
      <c r="AI132" s="130">
        <v>10.67</v>
      </c>
      <c r="AJ132" s="130">
        <v>14</v>
      </c>
      <c r="AK132" s="131">
        <v>650032.80000000005</v>
      </c>
      <c r="AL132" s="130">
        <v>106940.88</v>
      </c>
      <c r="AM132" s="130">
        <v>138184.39199999999</v>
      </c>
      <c r="AN132" s="130">
        <v>188299.82400000002</v>
      </c>
      <c r="AO132" s="130">
        <v>145104.09599999999</v>
      </c>
      <c r="AP132" s="130">
        <v>66051.72</v>
      </c>
      <c r="AQ132" s="130">
        <v>0</v>
      </c>
      <c r="AR132" s="130">
        <v>0</v>
      </c>
      <c r="AS132" s="130">
        <v>5451.8879999999999</v>
      </c>
      <c r="AU132" s="134">
        <v>33.17</v>
      </c>
      <c r="AV132" s="192">
        <v>13.89</v>
      </c>
      <c r="AW132" s="193"/>
      <c r="AX132" s="134">
        <v>5.9</v>
      </c>
      <c r="AY132" s="134">
        <v>1.53</v>
      </c>
      <c r="AZ132" s="134">
        <v>0.32</v>
      </c>
      <c r="BA132" s="134">
        <v>0.6</v>
      </c>
      <c r="BB132" s="134">
        <v>5.01</v>
      </c>
      <c r="BC132" s="134">
        <v>4.99</v>
      </c>
      <c r="BD132" s="134">
        <v>0</v>
      </c>
      <c r="BE132" s="134">
        <v>0</v>
      </c>
      <c r="BF132" s="134">
        <v>0</v>
      </c>
      <c r="BG132" s="135">
        <v>0.93</v>
      </c>
      <c r="BH132" s="134">
        <v>37.581610000000005</v>
      </c>
      <c r="BI132" s="192">
        <v>15.737370000000004</v>
      </c>
      <c r="BJ132" s="193">
        <v>0</v>
      </c>
      <c r="BK132" s="134">
        <v>6.6847000000000012</v>
      </c>
      <c r="BL132" s="134">
        <v>1.7334900000000002</v>
      </c>
      <c r="BM132" s="134">
        <v>0.36256000000000005</v>
      </c>
      <c r="BN132" s="134">
        <v>0.67980000000000007</v>
      </c>
      <c r="BO132" s="134">
        <v>5.6763300000000001</v>
      </c>
      <c r="BP132" s="134">
        <v>5.65367</v>
      </c>
      <c r="BQ132" s="134">
        <v>0</v>
      </c>
      <c r="BR132" s="134">
        <v>0</v>
      </c>
      <c r="BS132" s="134">
        <v>0</v>
      </c>
      <c r="BT132" s="135">
        <v>1.0536900000000002</v>
      </c>
      <c r="BU132" s="136">
        <v>1545247.1382800003</v>
      </c>
      <c r="BV132" s="194">
        <v>647075.15076000022</v>
      </c>
      <c r="BW132" s="194">
        <v>0</v>
      </c>
      <c r="BX132" s="136">
        <v>274855.53560000006</v>
      </c>
      <c r="BY132" s="136">
        <v>71276.096520000006</v>
      </c>
      <c r="BZ132" s="136">
        <v>14907.418880000001</v>
      </c>
      <c r="CA132" s="136">
        <v>27951.410400000004</v>
      </c>
      <c r="CB132" s="136">
        <v>233394.27684000001</v>
      </c>
      <c r="CC132" s="136">
        <v>232462.56316000002</v>
      </c>
      <c r="CD132" s="136">
        <v>0</v>
      </c>
      <c r="CE132" s="136">
        <v>0</v>
      </c>
      <c r="CF132" s="136">
        <v>0</v>
      </c>
      <c r="CG132" s="136">
        <v>43324.686120000013</v>
      </c>
      <c r="CH132" s="112">
        <v>1</v>
      </c>
      <c r="CJ132" s="137">
        <v>236174.94</v>
      </c>
      <c r="CK132" s="134">
        <v>1444899.5499999998</v>
      </c>
      <c r="CL132" s="134">
        <v>1447260.7</v>
      </c>
      <c r="CM132" s="134">
        <v>1207894.220315194</v>
      </c>
      <c r="CN132" s="138">
        <v>46659.684163211859</v>
      </c>
      <c r="CO132" s="136">
        <v>0</v>
      </c>
      <c r="CP132" s="136">
        <v>0</v>
      </c>
      <c r="CQ132" s="136">
        <v>0</v>
      </c>
      <c r="CR132" s="136">
        <v>0</v>
      </c>
      <c r="CS132" s="136">
        <v>0</v>
      </c>
      <c r="CT132" s="136">
        <v>0</v>
      </c>
      <c r="CU132" s="136">
        <v>0</v>
      </c>
      <c r="CV132" s="136">
        <v>0</v>
      </c>
      <c r="CW132" s="136">
        <v>0</v>
      </c>
      <c r="CX132" s="136">
        <v>0</v>
      </c>
      <c r="CY132" s="136">
        <v>0</v>
      </c>
      <c r="CZ132" s="136">
        <v>0</v>
      </c>
      <c r="DA132" s="136">
        <v>0</v>
      </c>
      <c r="DB132" s="136">
        <v>0</v>
      </c>
      <c r="DC132" s="136">
        <v>46659.684163211859</v>
      </c>
      <c r="DD132" s="139">
        <v>443472.48569123645</v>
      </c>
      <c r="DE132" s="136">
        <v>0</v>
      </c>
      <c r="DF132" s="136">
        <v>28365.923089211014</v>
      </c>
      <c r="DG132" s="136">
        <v>0</v>
      </c>
      <c r="DH132" s="136">
        <v>35459.50038458014</v>
      </c>
      <c r="DI132" s="136">
        <v>5106.83889510671</v>
      </c>
      <c r="DJ132" s="136">
        <v>62218.919392781863</v>
      </c>
      <c r="DK132" s="136">
        <v>31598.015283695415</v>
      </c>
      <c r="DL132" s="136">
        <v>0</v>
      </c>
      <c r="DM132" s="136">
        <v>0</v>
      </c>
      <c r="DN132" s="136">
        <v>273352.54171895073</v>
      </c>
      <c r="DO132" s="136">
        <v>7370.7469269105786</v>
      </c>
      <c r="DP132" s="136"/>
      <c r="DQ132" s="136">
        <v>226543.5412382044</v>
      </c>
      <c r="DR132" s="136">
        <v>137123.14201693714</v>
      </c>
      <c r="DS132" s="136">
        <v>21040.922223301885</v>
      </c>
      <c r="DT132" s="136">
        <v>3287.3120021715727</v>
      </c>
      <c r="DU132" s="136">
        <v>25471.792638388881</v>
      </c>
      <c r="DV132" s="136">
        <v>39620.372357404936</v>
      </c>
      <c r="DW132" s="136"/>
      <c r="DX132" s="136">
        <v>213496.2978286015</v>
      </c>
      <c r="DY132" s="136">
        <v>187758.53387747979</v>
      </c>
      <c r="DZ132" s="136">
        <v>0</v>
      </c>
      <c r="EA132" s="139">
        <v>0</v>
      </c>
      <c r="EB132" s="136"/>
      <c r="EC132" s="136">
        <v>0</v>
      </c>
      <c r="ED132" s="113"/>
      <c r="EE132" s="138">
        <v>72676.192075546423</v>
      </c>
      <c r="EF132" s="136">
        <v>5841.7755335131651</v>
      </c>
      <c r="EG132" s="136">
        <v>63510.46916732403</v>
      </c>
      <c r="EH132" s="136">
        <v>3323.9473747092302</v>
      </c>
      <c r="EI132" s="136">
        <v>17287.48544091369</v>
      </c>
      <c r="EJ132" s="136">
        <v>0</v>
      </c>
      <c r="EK132" s="136">
        <v>0</v>
      </c>
      <c r="EL132" s="140"/>
      <c r="EM132" s="134">
        <v>0</v>
      </c>
      <c r="EN132" s="136">
        <v>233813.79</v>
      </c>
      <c r="EO132" s="140">
        <f t="shared" si="14"/>
        <v>37.01</v>
      </c>
      <c r="EP132" s="140">
        <f t="shared" si="15"/>
        <v>15.498007235453723</v>
      </c>
      <c r="EQ132" s="140">
        <f t="shared" si="16"/>
        <v>0</v>
      </c>
      <c r="ER132" s="140">
        <f t="shared" si="17"/>
        <v>6.5830268314742231</v>
      </c>
      <c r="ES132" s="140">
        <f t="shared" si="18"/>
        <v>1.7071239071450104</v>
      </c>
      <c r="ET132" s="140">
        <f t="shared" si="19"/>
        <v>0.35704552306300869</v>
      </c>
      <c r="EU132" s="140">
        <f t="shared" si="20"/>
        <v>0.66946035574314133</v>
      </c>
      <c r="EV132" s="140">
        <f t="shared" si="21"/>
        <v>5.5899939704552297</v>
      </c>
      <c r="EW132" s="140">
        <f t="shared" si="22"/>
        <v>5.5676786252637909</v>
      </c>
      <c r="EX132" s="140">
        <f t="shared" si="23"/>
        <v>0</v>
      </c>
      <c r="EY132" s="140">
        <f t="shared" si="24"/>
        <v>0</v>
      </c>
      <c r="EZ132" s="140">
        <f t="shared" si="25"/>
        <v>0</v>
      </c>
      <c r="FA132" s="140">
        <f t="shared" si="26"/>
        <v>1.0376635514018693</v>
      </c>
      <c r="HD132" s="112">
        <v>2</v>
      </c>
    </row>
    <row r="133" spans="1:212" ht="12" customHeight="1" x14ac:dyDescent="0.25">
      <c r="A133" s="126">
        <v>129</v>
      </c>
      <c r="B133" s="62" t="s">
        <v>119</v>
      </c>
      <c r="C133" s="62" t="s">
        <v>119</v>
      </c>
      <c r="D133" s="127">
        <v>7614.56</v>
      </c>
      <c r="E133" s="141">
        <v>7614.56</v>
      </c>
      <c r="F133" s="141">
        <v>0</v>
      </c>
      <c r="G133" s="141">
        <v>1937.4</v>
      </c>
      <c r="H133" s="127">
        <v>2</v>
      </c>
      <c r="I133" s="127">
        <v>2</v>
      </c>
      <c r="J133" s="127">
        <v>1</v>
      </c>
      <c r="K133" s="128">
        <v>7614.56</v>
      </c>
      <c r="L133" s="127"/>
      <c r="M133" s="126" t="s">
        <v>42</v>
      </c>
      <c r="N133" s="129">
        <v>3</v>
      </c>
      <c r="O133" s="129" t="s">
        <v>21</v>
      </c>
      <c r="P133" s="130">
        <v>53.96</v>
      </c>
      <c r="Q133" s="131">
        <v>45.06</v>
      </c>
      <c r="R133" s="130">
        <v>5.0999999999999996</v>
      </c>
      <c r="S133" s="130">
        <v>8.6300000000000008</v>
      </c>
      <c r="T133" s="130">
        <v>13.43</v>
      </c>
      <c r="U133" s="130">
        <v>6.91</v>
      </c>
      <c r="V133" s="130">
        <v>3.15</v>
      </c>
      <c r="W133" s="130">
        <v>1.81</v>
      </c>
      <c r="X133" s="130">
        <v>5.77</v>
      </c>
      <c r="Y133" s="130">
        <v>0.26</v>
      </c>
      <c r="Z133" s="132">
        <v>40</v>
      </c>
      <c r="AA133" s="132">
        <v>40</v>
      </c>
      <c r="AB133" s="132">
        <v>2604.04</v>
      </c>
      <c r="AC133" s="130">
        <v>195.98199600000001</v>
      </c>
      <c r="AD133" s="132">
        <v>42.3</v>
      </c>
      <c r="AE133" s="132">
        <v>2604.04</v>
      </c>
      <c r="AF133" s="130">
        <v>7.85</v>
      </c>
      <c r="AG133" s="133">
        <v>0</v>
      </c>
      <c r="AH133" s="130">
        <v>6.73</v>
      </c>
      <c r="AI133" s="130">
        <v>10.67</v>
      </c>
      <c r="AJ133" s="130">
        <v>14</v>
      </c>
      <c r="AK133" s="131">
        <v>2058672.4416000005</v>
      </c>
      <c r="AL133" s="130">
        <v>233005.53600000002</v>
      </c>
      <c r="AM133" s="130">
        <v>394281.91680000006</v>
      </c>
      <c r="AN133" s="130">
        <v>613581.24479999999</v>
      </c>
      <c r="AO133" s="130">
        <v>315699.65760000004</v>
      </c>
      <c r="AP133" s="130">
        <v>143915.18400000001</v>
      </c>
      <c r="AQ133" s="130">
        <v>82694.121599999999</v>
      </c>
      <c r="AR133" s="130">
        <v>263616.06719999999</v>
      </c>
      <c r="AS133" s="130">
        <v>11878.713600000001</v>
      </c>
      <c r="AU133" s="134">
        <v>48.44</v>
      </c>
      <c r="AV133" s="192">
        <v>18.489999999999998</v>
      </c>
      <c r="AW133" s="193"/>
      <c r="AX133" s="134">
        <v>6.67</v>
      </c>
      <c r="AY133" s="134">
        <v>1.53</v>
      </c>
      <c r="AZ133" s="134">
        <v>0.32</v>
      </c>
      <c r="BA133" s="134">
        <v>0.87</v>
      </c>
      <c r="BB133" s="134">
        <v>5.01</v>
      </c>
      <c r="BC133" s="134">
        <v>4.99</v>
      </c>
      <c r="BD133" s="134">
        <v>2.7</v>
      </c>
      <c r="BE133" s="134">
        <v>6.46</v>
      </c>
      <c r="BF133" s="134">
        <v>0.47</v>
      </c>
      <c r="BG133" s="135">
        <v>0.93</v>
      </c>
      <c r="BH133" s="134">
        <v>54.88252</v>
      </c>
      <c r="BI133" s="192">
        <v>20.949169999999999</v>
      </c>
      <c r="BJ133" s="193">
        <v>0</v>
      </c>
      <c r="BK133" s="134">
        <v>7.5571100000000007</v>
      </c>
      <c r="BL133" s="134">
        <v>1.7334900000000002</v>
      </c>
      <c r="BM133" s="134">
        <v>0.36256000000000005</v>
      </c>
      <c r="BN133" s="134">
        <v>0.98571000000000009</v>
      </c>
      <c r="BO133" s="134">
        <v>5.6763300000000001</v>
      </c>
      <c r="BP133" s="134">
        <v>5.65367</v>
      </c>
      <c r="BQ133" s="134">
        <v>3.0591000000000004</v>
      </c>
      <c r="BR133" s="134">
        <v>7.3191800000000002</v>
      </c>
      <c r="BS133" s="134">
        <v>0.53250999999999993</v>
      </c>
      <c r="BT133" s="135">
        <v>1.05369</v>
      </c>
      <c r="BU133" s="136">
        <v>4916760.9877120005</v>
      </c>
      <c r="BV133" s="194">
        <v>1876773.5479519998</v>
      </c>
      <c r="BW133" s="194">
        <v>0</v>
      </c>
      <c r="BX133" s="136">
        <v>677018.90561600006</v>
      </c>
      <c r="BY133" s="136">
        <v>155298.189744</v>
      </c>
      <c r="BZ133" s="136">
        <v>32480.667136000004</v>
      </c>
      <c r="CA133" s="136">
        <v>88306.81377600001</v>
      </c>
      <c r="CB133" s="136">
        <v>508525.44484800001</v>
      </c>
      <c r="CC133" s="136">
        <v>506495.40315200004</v>
      </c>
      <c r="CD133" s="136">
        <v>274055.62896000006</v>
      </c>
      <c r="CE133" s="136">
        <v>655703.46780800004</v>
      </c>
      <c r="CF133" s="136">
        <v>47705.979855999991</v>
      </c>
      <c r="CG133" s="136">
        <v>94396.938863999996</v>
      </c>
      <c r="CH133" s="112">
        <v>1</v>
      </c>
      <c r="CJ133" s="137">
        <v>986604.89</v>
      </c>
      <c r="CK133" s="134">
        <v>4593777.76</v>
      </c>
      <c r="CL133" s="134">
        <v>4483570.59</v>
      </c>
      <c r="CM133" s="134">
        <v>3576174.1003163434</v>
      </c>
      <c r="CN133" s="138">
        <v>101663.31825621681</v>
      </c>
      <c r="CO133" s="136">
        <v>0</v>
      </c>
      <c r="CP133" s="136">
        <v>0</v>
      </c>
      <c r="CQ133" s="136">
        <v>0</v>
      </c>
      <c r="CR133" s="136">
        <v>0</v>
      </c>
      <c r="CS133" s="136">
        <v>0</v>
      </c>
      <c r="CT133" s="136">
        <v>0</v>
      </c>
      <c r="CU133" s="136">
        <v>0</v>
      </c>
      <c r="CV133" s="136">
        <v>0</v>
      </c>
      <c r="CW133" s="136">
        <v>0</v>
      </c>
      <c r="CX133" s="136">
        <v>0</v>
      </c>
      <c r="CY133" s="136">
        <v>0</v>
      </c>
      <c r="CZ133" s="136">
        <v>0</v>
      </c>
      <c r="DA133" s="136">
        <v>0</v>
      </c>
      <c r="DB133" s="136">
        <v>0</v>
      </c>
      <c r="DC133" s="136">
        <v>101663.31825621681</v>
      </c>
      <c r="DD133" s="139">
        <v>1404693.2501586175</v>
      </c>
      <c r="DE133" s="136">
        <v>49113.816363702055</v>
      </c>
      <c r="DF133" s="136">
        <v>61804.401773544298</v>
      </c>
      <c r="DG133" s="136">
        <v>0</v>
      </c>
      <c r="DH133" s="136">
        <v>77260.070175234228</v>
      </c>
      <c r="DI133" s="136">
        <v>11126.911748061049</v>
      </c>
      <c r="DJ133" s="136">
        <v>135564.17959582841</v>
      </c>
      <c r="DK133" s="136">
        <v>68846.567259532952</v>
      </c>
      <c r="DL133" s="136">
        <v>0</v>
      </c>
      <c r="DM133" s="136">
        <v>0</v>
      </c>
      <c r="DN133" s="136">
        <v>984917.73052903218</v>
      </c>
      <c r="DO133" s="136">
        <v>16059.572713682104</v>
      </c>
      <c r="DP133" s="136"/>
      <c r="DQ133" s="136">
        <v>493598.88616538339</v>
      </c>
      <c r="DR133" s="136">
        <v>298767.42367989267</v>
      </c>
      <c r="DS133" s="136">
        <v>45844.501752508186</v>
      </c>
      <c r="DT133" s="136">
        <v>7162.4798212359992</v>
      </c>
      <c r="DU133" s="136">
        <v>55498.596014813564</v>
      </c>
      <c r="DV133" s="136">
        <v>86325.884896932956</v>
      </c>
      <c r="DW133" s="136"/>
      <c r="DX133" s="136">
        <v>465171.21712079545</v>
      </c>
      <c r="DY133" s="136">
        <v>409093.11597862607</v>
      </c>
      <c r="DZ133" s="136">
        <v>75694.387443402346</v>
      </c>
      <c r="EA133" s="139">
        <v>336422.71758298</v>
      </c>
      <c r="EB133" s="136"/>
      <c r="EC133" s="136">
        <v>336422.71758298</v>
      </c>
      <c r="ED133" s="136"/>
      <c r="EE133" s="138">
        <v>158348.75390030126</v>
      </c>
      <c r="EF133" s="136">
        <v>12728.210571840451</v>
      </c>
      <c r="EG133" s="136">
        <v>138378.24141660149</v>
      </c>
      <c r="EH133" s="136">
        <v>7242.3019118593102</v>
      </c>
      <c r="EI133" s="136">
        <v>37666.417288246463</v>
      </c>
      <c r="EJ133" s="136">
        <v>93822.036421774101</v>
      </c>
      <c r="EK133" s="136">
        <v>93822.036421774101</v>
      </c>
      <c r="EL133" s="140"/>
      <c r="EM133" s="134">
        <v>3768.2972646722633</v>
      </c>
      <c r="EN133" s="136">
        <v>1106960.8199999998</v>
      </c>
      <c r="EO133" s="140">
        <f t="shared" si="14"/>
        <v>53.96</v>
      </c>
      <c r="EP133" s="140">
        <f t="shared" si="15"/>
        <v>20.597035507844755</v>
      </c>
      <c r="EQ133" s="140">
        <f t="shared" si="16"/>
        <v>0</v>
      </c>
      <c r="ER133" s="140">
        <f t="shared" si="17"/>
        <v>7.4300825763831551</v>
      </c>
      <c r="ES133" s="140">
        <f t="shared" si="18"/>
        <v>1.7043517753922381</v>
      </c>
      <c r="ET133" s="140">
        <f t="shared" si="19"/>
        <v>0.35646573080099098</v>
      </c>
      <c r="EU133" s="140">
        <f t="shared" si="20"/>
        <v>0.96914120561519412</v>
      </c>
      <c r="EV133" s="140">
        <f t="shared" si="21"/>
        <v>5.5809165978530135</v>
      </c>
      <c r="EW133" s="140">
        <f t="shared" si="22"/>
        <v>5.5586374896779525</v>
      </c>
      <c r="EX133" s="140">
        <f t="shared" si="23"/>
        <v>3.0076796036333611</v>
      </c>
      <c r="EY133" s="140">
        <f t="shared" si="24"/>
        <v>7.1961519405450041</v>
      </c>
      <c r="EZ133" s="140">
        <f t="shared" si="25"/>
        <v>0.52355904211395532</v>
      </c>
      <c r="FA133" s="140">
        <f t="shared" si="26"/>
        <v>1.0359785301403799</v>
      </c>
      <c r="HD133" s="112">
        <v>2</v>
      </c>
    </row>
    <row r="134" spans="1:212" ht="12" customHeight="1" x14ac:dyDescent="0.25">
      <c r="A134" s="126">
        <v>130</v>
      </c>
      <c r="B134" s="62" t="s">
        <v>118</v>
      </c>
      <c r="C134" s="62" t="s">
        <v>118</v>
      </c>
      <c r="D134" s="127">
        <v>5017.28</v>
      </c>
      <c r="E134" s="141">
        <v>5017.28</v>
      </c>
      <c r="F134" s="141">
        <v>0</v>
      </c>
      <c r="G134" s="141">
        <v>860.8</v>
      </c>
      <c r="H134" s="127">
        <v>4</v>
      </c>
      <c r="I134" s="127">
        <v>0</v>
      </c>
      <c r="J134" s="127">
        <v>1</v>
      </c>
      <c r="K134" s="128">
        <v>5017.28</v>
      </c>
      <c r="L134" s="127"/>
      <c r="M134" s="126" t="s">
        <v>42</v>
      </c>
      <c r="N134" s="129">
        <v>1</v>
      </c>
      <c r="O134" s="129" t="s">
        <v>21</v>
      </c>
      <c r="P134" s="130">
        <v>53.46</v>
      </c>
      <c r="Q134" s="131">
        <v>44.8</v>
      </c>
      <c r="R134" s="130">
        <v>5.0999999999999996</v>
      </c>
      <c r="S134" s="130">
        <v>8.6300000000000008</v>
      </c>
      <c r="T134" s="130">
        <v>13.43</v>
      </c>
      <c r="U134" s="130">
        <v>6.91</v>
      </c>
      <c r="V134" s="130">
        <v>3.15</v>
      </c>
      <c r="W134" s="130">
        <v>1.81</v>
      </c>
      <c r="X134" s="130">
        <v>5.77</v>
      </c>
      <c r="Y134" s="130">
        <v>0</v>
      </c>
      <c r="Z134" s="132">
        <v>40</v>
      </c>
      <c r="AA134" s="132">
        <v>40</v>
      </c>
      <c r="AB134" s="132">
        <v>2604.04</v>
      </c>
      <c r="AC134" s="130">
        <v>195.98199600000001</v>
      </c>
      <c r="AD134" s="132">
        <v>42.3</v>
      </c>
      <c r="AE134" s="132">
        <v>2604.04</v>
      </c>
      <c r="AF134" s="130">
        <v>0</v>
      </c>
      <c r="AG134" s="133">
        <v>0</v>
      </c>
      <c r="AH134" s="130">
        <v>5.05</v>
      </c>
      <c r="AI134" s="130">
        <v>10.67</v>
      </c>
      <c r="AJ134" s="130">
        <v>14</v>
      </c>
      <c r="AK134" s="131">
        <v>1348644.8639999998</v>
      </c>
      <c r="AL134" s="130">
        <v>153528.76799999998</v>
      </c>
      <c r="AM134" s="130">
        <v>259794.75839999999</v>
      </c>
      <c r="AN134" s="130">
        <v>404292.42239999998</v>
      </c>
      <c r="AO134" s="130">
        <v>208016.42879999999</v>
      </c>
      <c r="AP134" s="130">
        <v>94826.59199999999</v>
      </c>
      <c r="AQ134" s="130">
        <v>54487.660799999998</v>
      </c>
      <c r="AR134" s="130">
        <v>173698.23359999998</v>
      </c>
      <c r="AS134" s="130">
        <v>0</v>
      </c>
      <c r="AU134" s="134">
        <v>48.16</v>
      </c>
      <c r="AV134" s="192">
        <v>18.649999999999999</v>
      </c>
      <c r="AW134" s="193"/>
      <c r="AX134" s="134">
        <v>7.16</v>
      </c>
      <c r="AY134" s="134">
        <v>1.53</v>
      </c>
      <c r="AZ134" s="134">
        <v>0.32</v>
      </c>
      <c r="BA134" s="134">
        <v>0.87</v>
      </c>
      <c r="BB134" s="134">
        <v>5.01</v>
      </c>
      <c r="BC134" s="134">
        <v>4.99</v>
      </c>
      <c r="BD134" s="134">
        <v>2.7</v>
      </c>
      <c r="BE134" s="134">
        <v>6.46</v>
      </c>
      <c r="BF134" s="134">
        <v>0.47</v>
      </c>
      <c r="BG134" s="135">
        <v>0</v>
      </c>
      <c r="BH134" s="134">
        <v>54.565279999999994</v>
      </c>
      <c r="BI134" s="192">
        <v>21.130449999999996</v>
      </c>
      <c r="BJ134" s="193">
        <v>0</v>
      </c>
      <c r="BK134" s="134">
        <v>8.1122800000000002</v>
      </c>
      <c r="BL134" s="134">
        <v>1.7334900000000002</v>
      </c>
      <c r="BM134" s="134">
        <v>0.36255999999999999</v>
      </c>
      <c r="BN134" s="134">
        <v>0.98570999999999998</v>
      </c>
      <c r="BO134" s="134">
        <v>5.6763299999999992</v>
      </c>
      <c r="BP134" s="134">
        <v>5.6536700000000009</v>
      </c>
      <c r="BQ134" s="134">
        <v>3.0591000000000004</v>
      </c>
      <c r="BR134" s="134">
        <v>7.3191800000000002</v>
      </c>
      <c r="BS134" s="134">
        <v>0.53250999999999993</v>
      </c>
      <c r="BT134" s="135">
        <v>0</v>
      </c>
      <c r="BU134" s="136">
        <v>3220957.2899839994</v>
      </c>
      <c r="BV134" s="194">
        <v>1247318.3857599997</v>
      </c>
      <c r="BW134" s="194">
        <v>0</v>
      </c>
      <c r="BX134" s="136">
        <v>478863.25158400001</v>
      </c>
      <c r="BY134" s="136">
        <v>102326.923872</v>
      </c>
      <c r="BZ134" s="136">
        <v>21401.709567999998</v>
      </c>
      <c r="CA134" s="136">
        <v>58185.897887999992</v>
      </c>
      <c r="CB134" s="136">
        <v>335070.51542399998</v>
      </c>
      <c r="CC134" s="136">
        <v>333732.90857600007</v>
      </c>
      <c r="CD134" s="136">
        <v>180576.92448000002</v>
      </c>
      <c r="CE134" s="136">
        <v>432047.01190400001</v>
      </c>
      <c r="CF134" s="136">
        <v>31433.760927999992</v>
      </c>
      <c r="CG134" s="136">
        <v>0</v>
      </c>
      <c r="CH134" s="112">
        <v>1</v>
      </c>
      <c r="CJ134" s="137">
        <v>234490.07</v>
      </c>
      <c r="CK134" s="134">
        <v>3005952.76</v>
      </c>
      <c r="CL134" s="134">
        <v>3065100.6599999997</v>
      </c>
      <c r="CM134" s="134">
        <v>2786456.0262400429</v>
      </c>
      <c r="CN134" s="138">
        <v>558899.60410713044</v>
      </c>
      <c r="CO134" s="136">
        <v>119682.44399999999</v>
      </c>
      <c r="CP134" s="136">
        <v>122471.87999999999</v>
      </c>
      <c r="CQ134" s="136">
        <v>0</v>
      </c>
      <c r="CR134" s="136">
        <v>0</v>
      </c>
      <c r="CS134" s="136">
        <v>18857.148000000001</v>
      </c>
      <c r="CT134" s="136">
        <v>0</v>
      </c>
      <c r="CU134" s="136">
        <v>0</v>
      </c>
      <c r="CV134" s="136">
        <v>0</v>
      </c>
      <c r="CW134" s="136">
        <v>230901.552</v>
      </c>
      <c r="CX134" s="136">
        <v>0</v>
      </c>
      <c r="CY134" s="136">
        <v>0</v>
      </c>
      <c r="CZ134" s="136">
        <v>0</v>
      </c>
      <c r="DA134" s="136">
        <v>0</v>
      </c>
      <c r="DB134" s="136">
        <v>0</v>
      </c>
      <c r="DC134" s="136">
        <v>66986.580107130474</v>
      </c>
      <c r="DD134" s="139">
        <v>925560.94510461867</v>
      </c>
      <c r="DE134" s="136">
        <v>32361.392984660313</v>
      </c>
      <c r="DF134" s="136">
        <v>40723.297069084525</v>
      </c>
      <c r="DG134" s="136">
        <v>0</v>
      </c>
      <c r="DH134" s="136">
        <v>50907.131191926928</v>
      </c>
      <c r="DI134" s="136">
        <v>7331.5899770061205</v>
      </c>
      <c r="DJ134" s="136">
        <v>89324.064292954252</v>
      </c>
      <c r="DK134" s="136">
        <v>45363.422834662728</v>
      </c>
      <c r="DL134" s="136">
        <v>0</v>
      </c>
      <c r="DM134" s="136">
        <v>0</v>
      </c>
      <c r="DN134" s="136">
        <v>648968.29639909614</v>
      </c>
      <c r="DO134" s="136">
        <v>10581.750355227739</v>
      </c>
      <c r="DP134" s="136"/>
      <c r="DQ134" s="136">
        <v>325235.31492034398</v>
      </c>
      <c r="DR134" s="136">
        <v>196859.67665638617</v>
      </c>
      <c r="DS134" s="136">
        <v>30207.221658615097</v>
      </c>
      <c r="DT134" s="136">
        <v>4719.4016144716106</v>
      </c>
      <c r="DU134" s="136">
        <v>36568.363216417456</v>
      </c>
      <c r="DV134" s="136">
        <v>56880.651774453647</v>
      </c>
      <c r="DW134" s="136"/>
      <c r="DX134" s="136">
        <v>306504.15050059679</v>
      </c>
      <c r="DY134" s="136">
        <v>269553.94782328076</v>
      </c>
      <c r="DZ134" s="136">
        <v>49875.493296005763</v>
      </c>
      <c r="EA134" s="139">
        <v>221670.97934414251</v>
      </c>
      <c r="EB134" s="136"/>
      <c r="EC134" s="136">
        <v>221670.97934414251</v>
      </c>
      <c r="ED134" s="136"/>
      <c r="EE134" s="138">
        <v>104336.95918988138</v>
      </c>
      <c r="EF134" s="136">
        <v>8386.6955330161745</v>
      </c>
      <c r="EG134" s="136">
        <v>91178.266780311154</v>
      </c>
      <c r="EH134" s="136">
        <v>4771.996876554058</v>
      </c>
      <c r="EI134" s="136">
        <v>24818.631954042412</v>
      </c>
      <c r="EJ134" s="136">
        <v>0</v>
      </c>
      <c r="EK134" s="136">
        <v>0</v>
      </c>
      <c r="EL134" s="113"/>
      <c r="EM134" s="134">
        <v>2482.95403806587</v>
      </c>
      <c r="EN134" s="136">
        <v>176557.88999999998</v>
      </c>
      <c r="EO134" s="140">
        <f t="shared" ref="EO134:EO197" si="42">P134</f>
        <v>53.46</v>
      </c>
      <c r="EP134" s="140">
        <f t="shared" ref="EP134:EP197" si="43">$EO134*BI134/$BH134</f>
        <v>20.702429401993353</v>
      </c>
      <c r="EQ134" s="140">
        <f t="shared" ref="EQ134:EQ197" si="44">$EO134*BJ134/$BH134</f>
        <v>0</v>
      </c>
      <c r="ER134" s="140">
        <f t="shared" ref="ER134:ER197" si="45">$EO134*BK134/$BH134</f>
        <v>7.9479568106312302</v>
      </c>
      <c r="ES134" s="140">
        <f t="shared" ref="ES134:ES197" si="46">$EO134*BL134/$BH134</f>
        <v>1.6983762458471763</v>
      </c>
      <c r="ET134" s="140">
        <f t="shared" ref="ET134:ET197" si="47">$EO134*BM134/$BH134</f>
        <v>0.35521594684385382</v>
      </c>
      <c r="EU134" s="140">
        <f t="shared" ref="EU134:EU197" si="48">$EO134*BN134/$BH134</f>
        <v>0.96574335548172763</v>
      </c>
      <c r="EV134" s="140">
        <f t="shared" ref="EV134:EV197" si="49">$EO134*BO134/$BH134</f>
        <v>5.5613496677740866</v>
      </c>
      <c r="EW134" s="140">
        <f t="shared" ref="EW134:EW197" si="50">$EO134*BP134/$BH134</f>
        <v>5.5391486710963473</v>
      </c>
      <c r="EX134" s="140">
        <f t="shared" ref="EX134:EX197" si="51">$EO134*BQ134/$BH134</f>
        <v>2.9971345514950172</v>
      </c>
      <c r="EY134" s="140">
        <f t="shared" ref="EY134:EY197" si="52">$EO134*BR134/$BH134</f>
        <v>7.1709219269103004</v>
      </c>
      <c r="EZ134" s="140">
        <f t="shared" ref="EZ134:EZ197" si="53">$EO134*BS134/$BH134</f>
        <v>0.52172342192691035</v>
      </c>
      <c r="FA134" s="140">
        <f t="shared" ref="FA134:FA197" si="54">$EO134*BT134/$BH134</f>
        <v>0</v>
      </c>
      <c r="HD134" s="112">
        <v>2</v>
      </c>
    </row>
    <row r="135" spans="1:212" ht="12" customHeight="1" x14ac:dyDescent="0.25">
      <c r="A135" s="126">
        <v>131</v>
      </c>
      <c r="B135" s="62" t="s">
        <v>117</v>
      </c>
      <c r="C135" s="62" t="s">
        <v>117</v>
      </c>
      <c r="D135" s="127">
        <v>9584.2799999999916</v>
      </c>
      <c r="E135" s="141">
        <v>9508.9799999999923</v>
      </c>
      <c r="F135" s="141">
        <v>75.3</v>
      </c>
      <c r="G135" s="141">
        <v>1379.8</v>
      </c>
      <c r="H135" s="127">
        <v>8</v>
      </c>
      <c r="I135" s="127">
        <v>0</v>
      </c>
      <c r="J135" s="127">
        <v>1</v>
      </c>
      <c r="K135" s="128">
        <v>9584.2799999999916</v>
      </c>
      <c r="L135" s="127"/>
      <c r="M135" s="126" t="s">
        <v>42</v>
      </c>
      <c r="N135" s="129">
        <v>3</v>
      </c>
      <c r="O135" s="129" t="s">
        <v>21</v>
      </c>
      <c r="P135" s="130">
        <v>53.96</v>
      </c>
      <c r="Q135" s="131">
        <v>45.06</v>
      </c>
      <c r="R135" s="130">
        <v>5.0999999999999996</v>
      </c>
      <c r="S135" s="130">
        <v>8.6300000000000008</v>
      </c>
      <c r="T135" s="130">
        <v>13.43</v>
      </c>
      <c r="U135" s="130">
        <v>6.91</v>
      </c>
      <c r="V135" s="130">
        <v>3.15</v>
      </c>
      <c r="W135" s="130">
        <v>1.81</v>
      </c>
      <c r="X135" s="130">
        <v>5.77</v>
      </c>
      <c r="Y135" s="130">
        <v>0.26</v>
      </c>
      <c r="Z135" s="132">
        <v>40</v>
      </c>
      <c r="AA135" s="132">
        <v>40</v>
      </c>
      <c r="AB135" s="132">
        <v>2604.04</v>
      </c>
      <c r="AC135" s="130">
        <v>195.98199600000001</v>
      </c>
      <c r="AD135" s="132">
        <v>42.3</v>
      </c>
      <c r="AE135" s="132">
        <v>2604.04</v>
      </c>
      <c r="AF135" s="130">
        <v>7.85</v>
      </c>
      <c r="AG135" s="133">
        <v>0</v>
      </c>
      <c r="AH135" s="130">
        <v>6.73</v>
      </c>
      <c r="AI135" s="130">
        <v>10.67</v>
      </c>
      <c r="AJ135" s="130">
        <v>14</v>
      </c>
      <c r="AK135" s="131">
        <v>2591205.9407999981</v>
      </c>
      <c r="AL135" s="130">
        <v>293278.9679999997</v>
      </c>
      <c r="AM135" s="130">
        <v>496274.01839999965</v>
      </c>
      <c r="AN135" s="130">
        <v>772301.28239999921</v>
      </c>
      <c r="AO135" s="130">
        <v>397364.24879999971</v>
      </c>
      <c r="AP135" s="130">
        <v>181142.89199999982</v>
      </c>
      <c r="AQ135" s="130">
        <v>104085.28079999992</v>
      </c>
      <c r="AR135" s="130">
        <v>331807.77359999967</v>
      </c>
      <c r="AS135" s="130">
        <v>14951.476799999986</v>
      </c>
      <c r="AU135" s="134">
        <v>48.44</v>
      </c>
      <c r="AV135" s="192">
        <v>18.489999999999998</v>
      </c>
      <c r="AW135" s="193"/>
      <c r="AX135" s="134">
        <v>6.67</v>
      </c>
      <c r="AY135" s="134">
        <v>1.53</v>
      </c>
      <c r="AZ135" s="134">
        <v>0.32</v>
      </c>
      <c r="BA135" s="134">
        <v>0.87</v>
      </c>
      <c r="BB135" s="134">
        <v>5.01</v>
      </c>
      <c r="BC135" s="134">
        <v>4.99</v>
      </c>
      <c r="BD135" s="134">
        <v>2.7</v>
      </c>
      <c r="BE135" s="134">
        <v>6.46</v>
      </c>
      <c r="BF135" s="134">
        <v>0.47</v>
      </c>
      <c r="BG135" s="135">
        <v>0.93</v>
      </c>
      <c r="BH135" s="134">
        <v>54.88252</v>
      </c>
      <c r="BI135" s="192">
        <v>20.949169999999999</v>
      </c>
      <c r="BJ135" s="193">
        <v>0</v>
      </c>
      <c r="BK135" s="134">
        <v>7.5571100000000007</v>
      </c>
      <c r="BL135" s="134">
        <v>1.7334900000000002</v>
      </c>
      <c r="BM135" s="134">
        <v>0.36256000000000005</v>
      </c>
      <c r="BN135" s="134">
        <v>0.98571000000000009</v>
      </c>
      <c r="BO135" s="134">
        <v>5.6763300000000001</v>
      </c>
      <c r="BP135" s="134">
        <v>5.65367</v>
      </c>
      <c r="BQ135" s="134">
        <v>3.0591000000000004</v>
      </c>
      <c r="BR135" s="134">
        <v>7.3191800000000002</v>
      </c>
      <c r="BS135" s="134">
        <v>0.53250999999999993</v>
      </c>
      <c r="BT135" s="135">
        <v>1.05369</v>
      </c>
      <c r="BU135" s="136">
        <v>6188619.4342559949</v>
      </c>
      <c r="BV135" s="194">
        <v>2362253.7848759978</v>
      </c>
      <c r="BW135" s="194">
        <v>0</v>
      </c>
      <c r="BX135" s="136">
        <v>852148.87750799931</v>
      </c>
      <c r="BY135" s="136">
        <v>195470.43217199983</v>
      </c>
      <c r="BZ135" s="136">
        <v>40882.704767999967</v>
      </c>
      <c r="CA135" s="136">
        <v>111149.85358799991</v>
      </c>
      <c r="CB135" s="136">
        <v>640069.84652399935</v>
      </c>
      <c r="CC135" s="136">
        <v>637514.67747599946</v>
      </c>
      <c r="CD135" s="136">
        <v>344947.82147999975</v>
      </c>
      <c r="CE135" s="136">
        <v>825319.60250399925</v>
      </c>
      <c r="CF135" s="136">
        <v>60046.47262799993</v>
      </c>
      <c r="CG135" s="136">
        <v>118815.36073199988</v>
      </c>
      <c r="CH135" s="112">
        <v>1</v>
      </c>
      <c r="CJ135" s="137">
        <v>1433074.61</v>
      </c>
      <c r="CK135" s="134">
        <v>5737303.4799999995</v>
      </c>
      <c r="CL135" s="134">
        <v>5747592.8799999999</v>
      </c>
      <c r="CM135" s="134">
        <v>4583738.8613761496</v>
      </c>
      <c r="CN135" s="138">
        <v>218861.80142216658</v>
      </c>
      <c r="CO135" s="136">
        <v>0</v>
      </c>
      <c r="CP135" s="136">
        <v>0</v>
      </c>
      <c r="CQ135" s="136">
        <v>0</v>
      </c>
      <c r="CR135" s="136">
        <v>0</v>
      </c>
      <c r="CS135" s="136">
        <v>0</v>
      </c>
      <c r="CT135" s="136">
        <v>0</v>
      </c>
      <c r="CU135" s="136">
        <v>0</v>
      </c>
      <c r="CV135" s="136">
        <v>0</v>
      </c>
      <c r="CW135" s="136">
        <v>90900.407999999996</v>
      </c>
      <c r="CX135" s="136">
        <v>0</v>
      </c>
      <c r="CY135" s="136">
        <v>0</v>
      </c>
      <c r="CZ135" s="136">
        <v>0</v>
      </c>
      <c r="DA135" s="136">
        <v>0</v>
      </c>
      <c r="DB135" s="136">
        <v>0</v>
      </c>
      <c r="DC135" s="136">
        <v>127961.39342216658</v>
      </c>
      <c r="DD135" s="139">
        <v>1768056.6472166767</v>
      </c>
      <c r="DE135" s="136">
        <v>61818.485624685069</v>
      </c>
      <c r="DF135" s="136">
        <v>77791.847701002363</v>
      </c>
      <c r="DG135" s="136">
        <v>0</v>
      </c>
      <c r="DH135" s="136">
        <v>97245.559215383852</v>
      </c>
      <c r="DI135" s="136">
        <v>14005.200264848716</v>
      </c>
      <c r="DJ135" s="136">
        <v>170631.66554820043</v>
      </c>
      <c r="DK135" s="136">
        <v>86655.667255126478</v>
      </c>
      <c r="DL135" s="136">
        <v>0</v>
      </c>
      <c r="DM135" s="136">
        <v>0</v>
      </c>
      <c r="DN135" s="136">
        <v>1239694.3889541591</v>
      </c>
      <c r="DO135" s="136">
        <v>20213.832653270703</v>
      </c>
      <c r="DP135" s="136"/>
      <c r="DQ135" s="136">
        <v>621282.11383154849</v>
      </c>
      <c r="DR135" s="136">
        <v>376052.01658752694</v>
      </c>
      <c r="DS135" s="136">
        <v>57703.470884270231</v>
      </c>
      <c r="DT135" s="136">
        <v>9015.2565743885007</v>
      </c>
      <c r="DU135" s="136">
        <v>69854.868017699875</v>
      </c>
      <c r="DV135" s="136">
        <v>108656.50176766299</v>
      </c>
      <c r="DW135" s="136"/>
      <c r="DX135" s="136">
        <v>585500.82904678583</v>
      </c>
      <c r="DY135" s="136">
        <v>514916.55060983467</v>
      </c>
      <c r="DZ135" s="136">
        <v>95274.868631418154</v>
      </c>
      <c r="EA135" s="139">
        <v>423447.91080196371</v>
      </c>
      <c r="EB135" s="136"/>
      <c r="EC135" s="136">
        <v>423447.91080196371</v>
      </c>
      <c r="ED135" s="136"/>
      <c r="EE135" s="138">
        <v>199310.11050298082</v>
      </c>
      <c r="EF135" s="136">
        <v>16020.720044162614</v>
      </c>
      <c r="EG135" s="136">
        <v>174173.66356615536</v>
      </c>
      <c r="EH135" s="136">
        <v>9115.7268926628567</v>
      </c>
      <c r="EI135" s="136">
        <v>47409.894975861309</v>
      </c>
      <c r="EJ135" s="136">
        <v>109678.13433691257</v>
      </c>
      <c r="EK135" s="136">
        <v>109678.13433691257</v>
      </c>
      <c r="EL135" s="140"/>
      <c r="EM135" s="134">
        <v>4743.0732843201777</v>
      </c>
      <c r="EN135" s="136">
        <v>1430572.49</v>
      </c>
      <c r="EO135" s="140">
        <f t="shared" si="42"/>
        <v>53.96</v>
      </c>
      <c r="EP135" s="140">
        <f t="shared" si="43"/>
        <v>20.597035507844755</v>
      </c>
      <c r="EQ135" s="140">
        <f t="shared" si="44"/>
        <v>0</v>
      </c>
      <c r="ER135" s="140">
        <f t="shared" si="45"/>
        <v>7.4300825763831551</v>
      </c>
      <c r="ES135" s="140">
        <f t="shared" si="46"/>
        <v>1.7043517753922381</v>
      </c>
      <c r="ET135" s="140">
        <f t="shared" si="47"/>
        <v>0.35646573080099098</v>
      </c>
      <c r="EU135" s="140">
        <f t="shared" si="48"/>
        <v>0.96914120561519412</v>
      </c>
      <c r="EV135" s="140">
        <f t="shared" si="49"/>
        <v>5.5809165978530135</v>
      </c>
      <c r="EW135" s="140">
        <f t="shared" si="50"/>
        <v>5.5586374896779525</v>
      </c>
      <c r="EX135" s="140">
        <f t="shared" si="51"/>
        <v>3.0076796036333611</v>
      </c>
      <c r="EY135" s="140">
        <f t="shared" si="52"/>
        <v>7.1961519405450041</v>
      </c>
      <c r="EZ135" s="140">
        <f t="shared" si="53"/>
        <v>0.52355904211395532</v>
      </c>
      <c r="FA135" s="140">
        <f t="shared" si="54"/>
        <v>1.0359785301403799</v>
      </c>
      <c r="HD135" s="112">
        <v>2</v>
      </c>
    </row>
    <row r="136" spans="1:212" ht="12" customHeight="1" x14ac:dyDescent="0.25">
      <c r="A136" s="126">
        <v>132</v>
      </c>
      <c r="B136" s="62" t="s">
        <v>116</v>
      </c>
      <c r="C136" s="62" t="s">
        <v>116</v>
      </c>
      <c r="D136" s="127">
        <v>3036.2</v>
      </c>
      <c r="E136" s="141">
        <v>3036.2</v>
      </c>
      <c r="F136" s="141">
        <v>0</v>
      </c>
      <c r="G136" s="141">
        <v>498</v>
      </c>
      <c r="H136" s="127">
        <v>1</v>
      </c>
      <c r="I136" s="127">
        <v>0</v>
      </c>
      <c r="J136" s="127">
        <v>1</v>
      </c>
      <c r="K136" s="128">
        <v>3036.2</v>
      </c>
      <c r="L136" s="127"/>
      <c r="M136" s="126" t="s">
        <v>42</v>
      </c>
      <c r="N136" s="129">
        <v>3</v>
      </c>
      <c r="O136" s="129" t="s">
        <v>21</v>
      </c>
      <c r="P136" s="130">
        <v>53.96</v>
      </c>
      <c r="Q136" s="131">
        <v>45.06</v>
      </c>
      <c r="R136" s="130">
        <v>5.0999999999999996</v>
      </c>
      <c r="S136" s="130">
        <v>8.6300000000000008</v>
      </c>
      <c r="T136" s="130">
        <v>13.43</v>
      </c>
      <c r="U136" s="130">
        <v>6.91</v>
      </c>
      <c r="V136" s="130">
        <v>3.15</v>
      </c>
      <c r="W136" s="130">
        <v>1.81</v>
      </c>
      <c r="X136" s="130">
        <v>5.77</v>
      </c>
      <c r="Y136" s="130">
        <v>0.26</v>
      </c>
      <c r="Z136" s="132">
        <v>40</v>
      </c>
      <c r="AA136" s="132">
        <v>40</v>
      </c>
      <c r="AB136" s="132">
        <v>2604.04</v>
      </c>
      <c r="AC136" s="130">
        <v>195.98199600000001</v>
      </c>
      <c r="AD136" s="132">
        <v>42.3</v>
      </c>
      <c r="AE136" s="132">
        <v>2604.04</v>
      </c>
      <c r="AF136" s="130">
        <v>7.85</v>
      </c>
      <c r="AG136" s="133">
        <v>0</v>
      </c>
      <c r="AH136" s="130">
        <v>6.73</v>
      </c>
      <c r="AI136" s="130">
        <v>10.67</v>
      </c>
      <c r="AJ136" s="130">
        <v>14</v>
      </c>
      <c r="AK136" s="131">
        <v>820867.03199999989</v>
      </c>
      <c r="AL136" s="130">
        <v>92907.719999999987</v>
      </c>
      <c r="AM136" s="130">
        <v>157214.43599999999</v>
      </c>
      <c r="AN136" s="130">
        <v>244656.99599999998</v>
      </c>
      <c r="AO136" s="130">
        <v>125880.852</v>
      </c>
      <c r="AP136" s="130">
        <v>57384.179999999993</v>
      </c>
      <c r="AQ136" s="130">
        <v>32973.131999999998</v>
      </c>
      <c r="AR136" s="130">
        <v>105113.24399999998</v>
      </c>
      <c r="AS136" s="130">
        <v>4736.4719999999998</v>
      </c>
      <c r="AU136" s="134">
        <v>48.44</v>
      </c>
      <c r="AV136" s="192">
        <v>18.489999999999998</v>
      </c>
      <c r="AW136" s="193"/>
      <c r="AX136" s="134">
        <v>6.67</v>
      </c>
      <c r="AY136" s="134">
        <v>1.53</v>
      </c>
      <c r="AZ136" s="134">
        <v>0.32</v>
      </c>
      <c r="BA136" s="134">
        <v>0.87</v>
      </c>
      <c r="BB136" s="134">
        <v>5.01</v>
      </c>
      <c r="BC136" s="134">
        <v>4.99</v>
      </c>
      <c r="BD136" s="134">
        <v>2.7</v>
      </c>
      <c r="BE136" s="134">
        <v>6.46</v>
      </c>
      <c r="BF136" s="134">
        <v>0.47</v>
      </c>
      <c r="BG136" s="135">
        <v>0.93</v>
      </c>
      <c r="BH136" s="134">
        <v>54.88252</v>
      </c>
      <c r="BI136" s="192">
        <v>20.949169999999999</v>
      </c>
      <c r="BJ136" s="193">
        <v>0</v>
      </c>
      <c r="BK136" s="134">
        <v>7.5571100000000007</v>
      </c>
      <c r="BL136" s="134">
        <v>1.7334900000000002</v>
      </c>
      <c r="BM136" s="134">
        <v>0.36256000000000005</v>
      </c>
      <c r="BN136" s="134">
        <v>0.98571000000000009</v>
      </c>
      <c r="BO136" s="134">
        <v>5.6763300000000001</v>
      </c>
      <c r="BP136" s="134">
        <v>5.65367</v>
      </c>
      <c r="BQ136" s="134">
        <v>3.0591000000000004</v>
      </c>
      <c r="BR136" s="134">
        <v>7.3191800000000002</v>
      </c>
      <c r="BS136" s="134">
        <v>0.53250999999999993</v>
      </c>
      <c r="BT136" s="135">
        <v>1.05369</v>
      </c>
      <c r="BU136" s="136">
        <v>1960490.1282399998</v>
      </c>
      <c r="BV136" s="194">
        <v>748337.37553999992</v>
      </c>
      <c r="BW136" s="194">
        <v>0</v>
      </c>
      <c r="BX136" s="136">
        <v>269951.88182000001</v>
      </c>
      <c r="BY136" s="136">
        <v>61922.995379999993</v>
      </c>
      <c r="BZ136" s="136">
        <v>12951.21472</v>
      </c>
      <c r="CA136" s="136">
        <v>35211.115020000005</v>
      </c>
      <c r="CB136" s="136">
        <v>202767.45545999997</v>
      </c>
      <c r="CC136" s="136">
        <v>201958.00453999999</v>
      </c>
      <c r="CD136" s="136">
        <v>109275.87420000002</v>
      </c>
      <c r="CE136" s="136">
        <v>261452.64715999999</v>
      </c>
      <c r="CF136" s="136">
        <v>19022.096619999993</v>
      </c>
      <c r="CG136" s="136">
        <v>37639.467779999992</v>
      </c>
      <c r="CH136" s="112">
        <v>1</v>
      </c>
      <c r="CJ136" s="137">
        <v>275012.15999999997</v>
      </c>
      <c r="CK136" s="134">
        <v>1833124.9899999998</v>
      </c>
      <c r="CL136" s="134">
        <v>1806986.75</v>
      </c>
      <c r="CM136" s="134">
        <v>1694652.7318605678</v>
      </c>
      <c r="CN136" s="138">
        <v>324793.65160041885</v>
      </c>
      <c r="CO136" s="136">
        <v>0</v>
      </c>
      <c r="CP136" s="136">
        <v>208417.34399999998</v>
      </c>
      <c r="CQ136" s="136">
        <v>0</v>
      </c>
      <c r="CR136" s="136">
        <v>0</v>
      </c>
      <c r="CS136" s="136">
        <v>18057.144</v>
      </c>
      <c r="CT136" s="136">
        <v>0</v>
      </c>
      <c r="CU136" s="136">
        <v>0</v>
      </c>
      <c r="CV136" s="136">
        <v>0</v>
      </c>
      <c r="CW136" s="136">
        <v>0</v>
      </c>
      <c r="CX136" s="136">
        <v>57782.328000000001</v>
      </c>
      <c r="CY136" s="136">
        <v>0</v>
      </c>
      <c r="CZ136" s="136">
        <v>0</v>
      </c>
      <c r="DA136" s="136">
        <v>0</v>
      </c>
      <c r="DB136" s="136">
        <v>0</v>
      </c>
      <c r="DC136" s="136">
        <v>40536.835600418861</v>
      </c>
      <c r="DD136" s="139">
        <v>540518.4642169897</v>
      </c>
      <c r="DE136" s="136">
        <v>0</v>
      </c>
      <c r="DF136" s="136">
        <v>24643.646470030464</v>
      </c>
      <c r="DG136" s="136">
        <v>0</v>
      </c>
      <c r="DH136" s="136">
        <v>30806.379497442551</v>
      </c>
      <c r="DI136" s="136">
        <v>4436.7014574004215</v>
      </c>
      <c r="DJ136" s="136">
        <v>54054.333026314605</v>
      </c>
      <c r="DK136" s="136">
        <v>27451.612110666134</v>
      </c>
      <c r="DL136" s="136">
        <v>0</v>
      </c>
      <c r="DM136" s="136">
        <v>0</v>
      </c>
      <c r="DN136" s="136">
        <v>392722.26017422503</v>
      </c>
      <c r="DO136" s="136">
        <v>6403.5314809104666</v>
      </c>
      <c r="DP136" s="136"/>
      <c r="DQ136" s="136">
        <v>196815.69758138846</v>
      </c>
      <c r="DR136" s="136">
        <v>119129.35898816088</v>
      </c>
      <c r="DS136" s="136">
        <v>18279.858090416954</v>
      </c>
      <c r="DT136" s="136">
        <v>2855.9393101159803</v>
      </c>
      <c r="DU136" s="136">
        <v>22129.29403933739</v>
      </c>
      <c r="DV136" s="136">
        <v>34421.247153357232</v>
      </c>
      <c r="DW136" s="136"/>
      <c r="DX136" s="136">
        <v>185480.55953622519</v>
      </c>
      <c r="DY136" s="136">
        <v>163120.19587925033</v>
      </c>
      <c r="DZ136" s="136">
        <v>30182.085262399683</v>
      </c>
      <c r="EA136" s="139">
        <v>134143.88423302775</v>
      </c>
      <c r="EB136" s="136"/>
      <c r="EC136" s="136">
        <v>134143.88423302775</v>
      </c>
      <c r="ED136" s="136"/>
      <c r="EE136" s="138">
        <v>63139.365451463324</v>
      </c>
      <c r="EF136" s="136">
        <v>5075.1971142419225</v>
      </c>
      <c r="EG136" s="136">
        <v>55176.401077552131</v>
      </c>
      <c r="EH136" s="136">
        <v>2887.7672596692696</v>
      </c>
      <c r="EI136" s="136">
        <v>15018.96054014597</v>
      </c>
      <c r="EJ136" s="136">
        <v>41439.867559258906</v>
      </c>
      <c r="EK136" s="136">
        <v>41439.867559258906</v>
      </c>
      <c r="EL136" s="140"/>
      <c r="EM136" s="134">
        <v>1502.5561759311013</v>
      </c>
      <c r="EN136" s="136">
        <v>309377.12</v>
      </c>
      <c r="EO136" s="140">
        <f t="shared" si="42"/>
        <v>53.96</v>
      </c>
      <c r="EP136" s="140">
        <f t="shared" si="43"/>
        <v>20.597035507844755</v>
      </c>
      <c r="EQ136" s="140">
        <f t="shared" si="44"/>
        <v>0</v>
      </c>
      <c r="ER136" s="140">
        <f t="shared" si="45"/>
        <v>7.4300825763831551</v>
      </c>
      <c r="ES136" s="140">
        <f t="shared" si="46"/>
        <v>1.7043517753922381</v>
      </c>
      <c r="ET136" s="140">
        <f t="shared" si="47"/>
        <v>0.35646573080099098</v>
      </c>
      <c r="EU136" s="140">
        <f t="shared" si="48"/>
        <v>0.96914120561519412</v>
      </c>
      <c r="EV136" s="140">
        <f t="shared" si="49"/>
        <v>5.5809165978530135</v>
      </c>
      <c r="EW136" s="140">
        <f t="shared" si="50"/>
        <v>5.5586374896779525</v>
      </c>
      <c r="EX136" s="140">
        <f t="shared" si="51"/>
        <v>3.0076796036333611</v>
      </c>
      <c r="EY136" s="140">
        <f t="shared" si="52"/>
        <v>7.1961519405450041</v>
      </c>
      <c r="EZ136" s="140">
        <f t="shared" si="53"/>
        <v>0.52355904211395532</v>
      </c>
      <c r="FA136" s="140">
        <f t="shared" si="54"/>
        <v>1.0359785301403799</v>
      </c>
      <c r="HD136" s="112">
        <v>2</v>
      </c>
    </row>
    <row r="137" spans="1:212" ht="12" customHeight="1" x14ac:dyDescent="0.25">
      <c r="A137" s="126">
        <v>133</v>
      </c>
      <c r="B137" s="62" t="s">
        <v>115</v>
      </c>
      <c r="C137" s="62" t="s">
        <v>115</v>
      </c>
      <c r="D137" s="127">
        <v>3037.3</v>
      </c>
      <c r="E137" s="141">
        <v>3037.3</v>
      </c>
      <c r="F137" s="141">
        <v>0</v>
      </c>
      <c r="G137" s="141">
        <v>489.8</v>
      </c>
      <c r="H137" s="127">
        <v>1</v>
      </c>
      <c r="I137" s="127">
        <v>0</v>
      </c>
      <c r="J137" s="127">
        <v>1</v>
      </c>
      <c r="K137" s="128">
        <v>3037.3</v>
      </c>
      <c r="L137" s="127"/>
      <c r="M137" s="126" t="s">
        <v>42</v>
      </c>
      <c r="N137" s="129">
        <v>3</v>
      </c>
      <c r="O137" s="129" t="s">
        <v>21</v>
      </c>
      <c r="P137" s="130">
        <v>53.96</v>
      </c>
      <c r="Q137" s="131">
        <v>45.06</v>
      </c>
      <c r="R137" s="130">
        <v>5.0999999999999996</v>
      </c>
      <c r="S137" s="130">
        <v>8.6300000000000008</v>
      </c>
      <c r="T137" s="130">
        <v>13.43</v>
      </c>
      <c r="U137" s="130">
        <v>6.91</v>
      </c>
      <c r="V137" s="130">
        <v>3.15</v>
      </c>
      <c r="W137" s="130">
        <v>1.81</v>
      </c>
      <c r="X137" s="130">
        <v>5.77</v>
      </c>
      <c r="Y137" s="130">
        <v>0.26</v>
      </c>
      <c r="Z137" s="132">
        <v>40</v>
      </c>
      <c r="AA137" s="132">
        <v>40</v>
      </c>
      <c r="AB137" s="132">
        <v>2604.04</v>
      </c>
      <c r="AC137" s="130">
        <v>195.98199600000001</v>
      </c>
      <c r="AD137" s="132">
        <v>42.3</v>
      </c>
      <c r="AE137" s="132">
        <v>2604.04</v>
      </c>
      <c r="AF137" s="130">
        <v>7.85</v>
      </c>
      <c r="AG137" s="133">
        <v>0</v>
      </c>
      <c r="AH137" s="130">
        <v>6.73</v>
      </c>
      <c r="AI137" s="130">
        <v>10.67</v>
      </c>
      <c r="AJ137" s="130">
        <v>14</v>
      </c>
      <c r="AK137" s="131">
        <v>821164.42800000007</v>
      </c>
      <c r="AL137" s="130">
        <v>92941.38</v>
      </c>
      <c r="AM137" s="130">
        <v>157271.39400000003</v>
      </c>
      <c r="AN137" s="130">
        <v>244745.63399999999</v>
      </c>
      <c r="AO137" s="130">
        <v>125926.45800000001</v>
      </c>
      <c r="AP137" s="130">
        <v>57404.97</v>
      </c>
      <c r="AQ137" s="130">
        <v>32985.078000000009</v>
      </c>
      <c r="AR137" s="130">
        <v>105151.326</v>
      </c>
      <c r="AS137" s="130">
        <v>4738.1880000000001</v>
      </c>
      <c r="AU137" s="134">
        <v>48.44</v>
      </c>
      <c r="AV137" s="192">
        <v>18.489999999999998</v>
      </c>
      <c r="AW137" s="193"/>
      <c r="AX137" s="134">
        <v>6.67</v>
      </c>
      <c r="AY137" s="134">
        <v>1.53</v>
      </c>
      <c r="AZ137" s="134">
        <v>0.32</v>
      </c>
      <c r="BA137" s="134">
        <v>0.87</v>
      </c>
      <c r="BB137" s="134">
        <v>5.01</v>
      </c>
      <c r="BC137" s="134">
        <v>4.99</v>
      </c>
      <c r="BD137" s="134">
        <v>2.7</v>
      </c>
      <c r="BE137" s="134">
        <v>6.46</v>
      </c>
      <c r="BF137" s="134">
        <v>0.47</v>
      </c>
      <c r="BG137" s="135">
        <v>0.93</v>
      </c>
      <c r="BH137" s="134">
        <v>54.88252</v>
      </c>
      <c r="BI137" s="192">
        <v>20.949169999999999</v>
      </c>
      <c r="BJ137" s="193">
        <v>0</v>
      </c>
      <c r="BK137" s="134">
        <v>7.5571100000000007</v>
      </c>
      <c r="BL137" s="134">
        <v>1.7334900000000002</v>
      </c>
      <c r="BM137" s="134">
        <v>0.36256000000000005</v>
      </c>
      <c r="BN137" s="134">
        <v>0.98571000000000009</v>
      </c>
      <c r="BO137" s="134">
        <v>5.6763300000000001</v>
      </c>
      <c r="BP137" s="134">
        <v>5.65367</v>
      </c>
      <c r="BQ137" s="134">
        <v>3.0591000000000004</v>
      </c>
      <c r="BR137" s="134">
        <v>7.3191800000000002</v>
      </c>
      <c r="BS137" s="134">
        <v>0.53250999999999993</v>
      </c>
      <c r="BT137" s="135">
        <v>1.05369</v>
      </c>
      <c r="BU137" s="136">
        <v>1961200.4039600003</v>
      </c>
      <c r="BV137" s="194">
        <v>748608.49440999993</v>
      </c>
      <c r="BW137" s="194">
        <v>0</v>
      </c>
      <c r="BX137" s="136">
        <v>270049.68403</v>
      </c>
      <c r="BY137" s="136">
        <v>61945.429770000002</v>
      </c>
      <c r="BZ137" s="136">
        <v>12955.90688</v>
      </c>
      <c r="CA137" s="136">
        <v>35223.871830000004</v>
      </c>
      <c r="CB137" s="136">
        <v>202840.91709</v>
      </c>
      <c r="CC137" s="136">
        <v>202031.17291000002</v>
      </c>
      <c r="CD137" s="136">
        <v>109315.46430000002</v>
      </c>
      <c r="CE137" s="136">
        <v>261547.37014000001</v>
      </c>
      <c r="CF137" s="136">
        <v>19028.988229999995</v>
      </c>
      <c r="CG137" s="136">
        <v>37653.104370000001</v>
      </c>
      <c r="CH137" s="112">
        <v>1</v>
      </c>
      <c r="CJ137" s="137">
        <v>126352.97</v>
      </c>
      <c r="CK137" s="134">
        <v>1832886.88</v>
      </c>
      <c r="CL137" s="134">
        <v>1845656.85</v>
      </c>
      <c r="CM137" s="134">
        <v>1674795.8747953712</v>
      </c>
      <c r="CN137" s="138">
        <v>304657.62589221797</v>
      </c>
      <c r="CO137" s="136">
        <v>0</v>
      </c>
      <c r="CP137" s="136">
        <v>0</v>
      </c>
      <c r="CQ137" s="136">
        <v>0</v>
      </c>
      <c r="CR137" s="136">
        <v>0</v>
      </c>
      <c r="CS137" s="136">
        <v>40914.287999999993</v>
      </c>
      <c r="CT137" s="136">
        <v>0</v>
      </c>
      <c r="CU137" s="136">
        <v>0</v>
      </c>
      <c r="CV137" s="136">
        <v>0</v>
      </c>
      <c r="CW137" s="136">
        <v>0</v>
      </c>
      <c r="CX137" s="136">
        <v>16845.251999999997</v>
      </c>
      <c r="CY137" s="136">
        <v>0</v>
      </c>
      <c r="CZ137" s="136">
        <v>206346.56399999998</v>
      </c>
      <c r="DA137" s="136">
        <v>0</v>
      </c>
      <c r="DB137" s="136">
        <v>0</v>
      </c>
      <c r="DC137" s="136">
        <v>40551.521892217977</v>
      </c>
      <c r="DD137" s="139">
        <v>540714.29133991944</v>
      </c>
      <c r="DE137" s="136">
        <v>0</v>
      </c>
      <c r="DF137" s="136">
        <v>24652.574739287113</v>
      </c>
      <c r="DG137" s="136">
        <v>0</v>
      </c>
      <c r="DH137" s="136">
        <v>30817.540493901015</v>
      </c>
      <c r="DI137" s="136">
        <v>4438.3088520394904</v>
      </c>
      <c r="DJ137" s="136">
        <v>54073.916639491908</v>
      </c>
      <c r="DK137" s="136">
        <v>27461.557691761496</v>
      </c>
      <c r="DL137" s="136">
        <v>0</v>
      </c>
      <c r="DM137" s="136">
        <v>0</v>
      </c>
      <c r="DN137" s="136">
        <v>392864.54147525656</v>
      </c>
      <c r="DO137" s="136">
        <v>6405.8514481817274</v>
      </c>
      <c r="DP137" s="136"/>
      <c r="DQ137" s="136">
        <v>196887.00291942264</v>
      </c>
      <c r="DR137" s="136">
        <v>119172.5189561758</v>
      </c>
      <c r="DS137" s="136">
        <v>18286.480791128193</v>
      </c>
      <c r="DT137" s="136">
        <v>2856.9740025740293</v>
      </c>
      <c r="DU137" s="136">
        <v>22137.311371345582</v>
      </c>
      <c r="DV137" s="136">
        <v>34433.717798199039</v>
      </c>
      <c r="DW137" s="136"/>
      <c r="DX137" s="136">
        <v>185547.7582107163</v>
      </c>
      <c r="DY137" s="136">
        <v>163179.29350637214</v>
      </c>
      <c r="DZ137" s="136">
        <v>30193.02008019451</v>
      </c>
      <c r="EA137" s="139">
        <v>134192.48388807566</v>
      </c>
      <c r="EB137" s="136"/>
      <c r="EC137" s="136">
        <v>134192.48388807566</v>
      </c>
      <c r="ED137" s="136"/>
      <c r="EE137" s="138">
        <v>63162.240526226728</v>
      </c>
      <c r="EF137" s="136">
        <v>5077.0358326483729</v>
      </c>
      <c r="EG137" s="136">
        <v>55196.391210344875</v>
      </c>
      <c r="EH137" s="136">
        <v>2888.8134832334736</v>
      </c>
      <c r="EI137" s="136">
        <v>15024.40183406408</v>
      </c>
      <c r="EJ137" s="136">
        <v>41237.756598161213</v>
      </c>
      <c r="EK137" s="136">
        <v>41237.756598161213</v>
      </c>
      <c r="EL137" s="140"/>
      <c r="EM137" s="134">
        <v>1503.1005444817645</v>
      </c>
      <c r="EN137" s="136">
        <v>117574.79999999999</v>
      </c>
      <c r="EO137" s="140">
        <f t="shared" si="42"/>
        <v>53.96</v>
      </c>
      <c r="EP137" s="140">
        <f t="shared" si="43"/>
        <v>20.597035507844755</v>
      </c>
      <c r="EQ137" s="140">
        <f t="shared" si="44"/>
        <v>0</v>
      </c>
      <c r="ER137" s="140">
        <f t="shared" si="45"/>
        <v>7.4300825763831551</v>
      </c>
      <c r="ES137" s="140">
        <f t="shared" si="46"/>
        <v>1.7043517753922381</v>
      </c>
      <c r="ET137" s="140">
        <f t="shared" si="47"/>
        <v>0.35646573080099098</v>
      </c>
      <c r="EU137" s="140">
        <f t="shared" si="48"/>
        <v>0.96914120561519412</v>
      </c>
      <c r="EV137" s="140">
        <f t="shared" si="49"/>
        <v>5.5809165978530135</v>
      </c>
      <c r="EW137" s="140">
        <f t="shared" si="50"/>
        <v>5.5586374896779525</v>
      </c>
      <c r="EX137" s="140">
        <f t="shared" si="51"/>
        <v>3.0076796036333611</v>
      </c>
      <c r="EY137" s="140">
        <f t="shared" si="52"/>
        <v>7.1961519405450041</v>
      </c>
      <c r="EZ137" s="140">
        <f t="shared" si="53"/>
        <v>0.52355904211395532</v>
      </c>
      <c r="FA137" s="140">
        <f t="shared" si="54"/>
        <v>1.0359785301403799</v>
      </c>
      <c r="HD137" s="112">
        <v>2</v>
      </c>
    </row>
    <row r="138" spans="1:212" ht="12" customHeight="1" x14ac:dyDescent="0.25">
      <c r="A138" s="126">
        <v>134</v>
      </c>
      <c r="B138" s="62" t="s">
        <v>114</v>
      </c>
      <c r="C138" s="62" t="s">
        <v>114</v>
      </c>
      <c r="D138" s="127">
        <v>2735.7</v>
      </c>
      <c r="E138" s="141">
        <v>2735.7</v>
      </c>
      <c r="F138" s="141">
        <v>0</v>
      </c>
      <c r="G138" s="141">
        <v>362.6</v>
      </c>
      <c r="H138" s="127">
        <v>0</v>
      </c>
      <c r="I138" s="127">
        <v>0</v>
      </c>
      <c r="J138" s="127">
        <v>1</v>
      </c>
      <c r="K138" s="128">
        <v>2735.7</v>
      </c>
      <c r="L138" s="127"/>
      <c r="M138" s="126" t="s">
        <v>42</v>
      </c>
      <c r="N138" s="129">
        <v>7</v>
      </c>
      <c r="O138" s="129" t="s">
        <v>21</v>
      </c>
      <c r="P138" s="130">
        <v>37.01</v>
      </c>
      <c r="Q138" s="131">
        <v>31</v>
      </c>
      <c r="R138" s="130">
        <v>5.0999999999999996</v>
      </c>
      <c r="S138" s="130">
        <v>6.59</v>
      </c>
      <c r="T138" s="130">
        <v>8.98</v>
      </c>
      <c r="U138" s="130">
        <v>6.92</v>
      </c>
      <c r="V138" s="130">
        <v>3.15</v>
      </c>
      <c r="W138" s="130">
        <v>0</v>
      </c>
      <c r="X138" s="130">
        <v>0</v>
      </c>
      <c r="Y138" s="130">
        <v>0.26</v>
      </c>
      <c r="Z138" s="132">
        <v>40</v>
      </c>
      <c r="AA138" s="132">
        <v>40</v>
      </c>
      <c r="AB138" s="132">
        <v>2604.04</v>
      </c>
      <c r="AC138" s="130">
        <v>195.98199600000001</v>
      </c>
      <c r="AD138" s="132">
        <v>42.3</v>
      </c>
      <c r="AE138" s="132">
        <v>2604.04</v>
      </c>
      <c r="AF138" s="130">
        <v>7.85</v>
      </c>
      <c r="AG138" s="133">
        <v>0</v>
      </c>
      <c r="AH138" s="130">
        <v>6.73</v>
      </c>
      <c r="AI138" s="130">
        <v>10.67</v>
      </c>
      <c r="AJ138" s="130">
        <v>14</v>
      </c>
      <c r="AK138" s="131">
        <v>508840.19999999995</v>
      </c>
      <c r="AL138" s="130">
        <v>83712.419999999984</v>
      </c>
      <c r="AM138" s="130">
        <v>108169.57799999999</v>
      </c>
      <c r="AN138" s="130">
        <v>147399.516</v>
      </c>
      <c r="AO138" s="130">
        <v>113586.264</v>
      </c>
      <c r="AP138" s="130">
        <v>51704.729999999996</v>
      </c>
      <c r="AQ138" s="130">
        <v>0</v>
      </c>
      <c r="AR138" s="130">
        <v>0</v>
      </c>
      <c r="AS138" s="130">
        <v>4267.6919999999991</v>
      </c>
      <c r="AU138" s="134">
        <v>33.17</v>
      </c>
      <c r="AV138" s="192">
        <v>13.89</v>
      </c>
      <c r="AW138" s="193"/>
      <c r="AX138" s="134">
        <v>5.9</v>
      </c>
      <c r="AY138" s="134">
        <v>1.53</v>
      </c>
      <c r="AZ138" s="134">
        <v>0.32</v>
      </c>
      <c r="BA138" s="134">
        <v>0.6</v>
      </c>
      <c r="BB138" s="134">
        <v>5.01</v>
      </c>
      <c r="BC138" s="134">
        <v>4.99</v>
      </c>
      <c r="BD138" s="134">
        <v>0</v>
      </c>
      <c r="BE138" s="134">
        <v>0</v>
      </c>
      <c r="BF138" s="134">
        <v>0</v>
      </c>
      <c r="BG138" s="135">
        <v>0.93</v>
      </c>
      <c r="BH138" s="134">
        <v>37.581610000000005</v>
      </c>
      <c r="BI138" s="192">
        <v>15.737370000000004</v>
      </c>
      <c r="BJ138" s="193">
        <v>0</v>
      </c>
      <c r="BK138" s="134">
        <v>6.6847000000000012</v>
      </c>
      <c r="BL138" s="134">
        <v>1.7334900000000002</v>
      </c>
      <c r="BM138" s="134">
        <v>0.36256000000000005</v>
      </c>
      <c r="BN138" s="134">
        <v>0.67980000000000007</v>
      </c>
      <c r="BO138" s="134">
        <v>5.6763300000000001</v>
      </c>
      <c r="BP138" s="134">
        <v>5.65367</v>
      </c>
      <c r="BQ138" s="134">
        <v>0</v>
      </c>
      <c r="BR138" s="134">
        <v>0</v>
      </c>
      <c r="BS138" s="134">
        <v>0</v>
      </c>
      <c r="BT138" s="135">
        <v>1.0536900000000002</v>
      </c>
      <c r="BU138" s="136">
        <v>1209606.4427700001</v>
      </c>
      <c r="BV138" s="194">
        <v>506524.97709000006</v>
      </c>
      <c r="BW138" s="194">
        <v>0</v>
      </c>
      <c r="BX138" s="136">
        <v>215154.59789999999</v>
      </c>
      <c r="BY138" s="136">
        <v>55794.327929999992</v>
      </c>
      <c r="BZ138" s="136">
        <v>11669.40192</v>
      </c>
      <c r="CA138" s="136">
        <v>21880.1286</v>
      </c>
      <c r="CB138" s="136">
        <v>182699.07380999997</v>
      </c>
      <c r="CC138" s="136">
        <v>181969.73619</v>
      </c>
      <c r="CD138" s="136">
        <v>0</v>
      </c>
      <c r="CE138" s="136">
        <v>0</v>
      </c>
      <c r="CF138" s="136">
        <v>0</v>
      </c>
      <c r="CG138" s="136">
        <v>33914.199330000003</v>
      </c>
      <c r="CH138" s="112">
        <v>1</v>
      </c>
      <c r="CJ138" s="137">
        <v>67428.56</v>
      </c>
      <c r="CK138" s="134">
        <v>1130938.44</v>
      </c>
      <c r="CL138" s="134">
        <v>1140783.2999999998</v>
      </c>
      <c r="CM138" s="134">
        <v>1619654.1088934573</v>
      </c>
      <c r="CN138" s="138">
        <v>525487.42770438897</v>
      </c>
      <c r="CO138" s="136">
        <v>316384.68</v>
      </c>
      <c r="CP138" s="136">
        <v>58818.923999999992</v>
      </c>
      <c r="CQ138" s="136">
        <v>0</v>
      </c>
      <c r="CR138" s="136">
        <v>0</v>
      </c>
      <c r="CS138" s="136">
        <v>0</v>
      </c>
      <c r="CT138" s="136">
        <v>0</v>
      </c>
      <c r="CU138" s="136">
        <v>0</v>
      </c>
      <c r="CV138" s="136">
        <v>0</v>
      </c>
      <c r="CW138" s="136">
        <v>0</v>
      </c>
      <c r="CX138" s="136">
        <v>113759.01599999999</v>
      </c>
      <c r="CY138" s="136">
        <v>0</v>
      </c>
      <c r="CZ138" s="136">
        <v>0</v>
      </c>
      <c r="DA138" s="136">
        <v>0</v>
      </c>
      <c r="DB138" s="136">
        <v>0</v>
      </c>
      <c r="DC138" s="136">
        <v>36524.807704389001</v>
      </c>
      <c r="DD138" s="139">
        <v>487022.05472578178</v>
      </c>
      <c r="DE138" s="136">
        <v>0</v>
      </c>
      <c r="DF138" s="136">
        <v>22204.605641282636</v>
      </c>
      <c r="DG138" s="136">
        <v>0</v>
      </c>
      <c r="DH138" s="136">
        <v>27757.39819219866</v>
      </c>
      <c r="DI138" s="136">
        <v>3997.5904673639188</v>
      </c>
      <c r="DJ138" s="136">
        <v>48704.445971967871</v>
      </c>
      <c r="DK138" s="136">
        <v>24734.660184160904</v>
      </c>
      <c r="DL138" s="136">
        <v>0</v>
      </c>
      <c r="DM138" s="136">
        <v>0</v>
      </c>
      <c r="DN138" s="136">
        <v>353853.59566518263</v>
      </c>
      <c r="DO138" s="136">
        <v>5769.7586036251769</v>
      </c>
      <c r="DP138" s="136"/>
      <c r="DQ138" s="136">
        <v>177336.37569112843</v>
      </c>
      <c r="DR138" s="136">
        <v>107338.84045316896</v>
      </c>
      <c r="DS138" s="136">
        <v>16470.656668847128</v>
      </c>
      <c r="DT138" s="136">
        <v>2573.280143167211</v>
      </c>
      <c r="DU138" s="136">
        <v>19939.104704372337</v>
      </c>
      <c r="DV138" s="136">
        <v>31014.493721572813</v>
      </c>
      <c r="DW138" s="136"/>
      <c r="DX138" s="136">
        <v>167123.10345934101</v>
      </c>
      <c r="DY138" s="136">
        <v>146975.79865188891</v>
      </c>
      <c r="DZ138" s="136">
        <v>0</v>
      </c>
      <c r="EA138" s="139">
        <v>0</v>
      </c>
      <c r="EB138" s="136"/>
      <c r="EC138" s="136">
        <v>0</v>
      </c>
      <c r="ED138" s="113"/>
      <c r="EE138" s="138">
        <v>56890.310936554975</v>
      </c>
      <c r="EF138" s="136">
        <v>4572.8926768432993</v>
      </c>
      <c r="EG138" s="136">
        <v>49715.460255536316</v>
      </c>
      <c r="EH138" s="136">
        <v>2601.9580041753575</v>
      </c>
      <c r="EI138" s="136">
        <v>13532.497974335462</v>
      </c>
      <c r="EJ138" s="136">
        <v>45286.539750037744</v>
      </c>
      <c r="EK138" s="136">
        <v>45286.539750037744</v>
      </c>
      <c r="EL138" s="140"/>
      <c r="EM138" s="134">
        <v>1353.8445854998727</v>
      </c>
      <c r="EN138" s="136">
        <v>65282.9</v>
      </c>
      <c r="EO138" s="140">
        <f t="shared" si="42"/>
        <v>37.01</v>
      </c>
      <c r="EP138" s="140">
        <f t="shared" si="43"/>
        <v>15.498007235453723</v>
      </c>
      <c r="EQ138" s="140">
        <f t="shared" si="44"/>
        <v>0</v>
      </c>
      <c r="ER138" s="140">
        <f t="shared" si="45"/>
        <v>6.5830268314742231</v>
      </c>
      <c r="ES138" s="140">
        <f t="shared" si="46"/>
        <v>1.7071239071450104</v>
      </c>
      <c r="ET138" s="140">
        <f t="shared" si="47"/>
        <v>0.35704552306300869</v>
      </c>
      <c r="EU138" s="140">
        <f t="shared" si="48"/>
        <v>0.66946035574314133</v>
      </c>
      <c r="EV138" s="140">
        <f t="shared" si="49"/>
        <v>5.5899939704552297</v>
      </c>
      <c r="EW138" s="140">
        <f t="shared" si="50"/>
        <v>5.5676786252637909</v>
      </c>
      <c r="EX138" s="140">
        <f t="shared" si="51"/>
        <v>0</v>
      </c>
      <c r="EY138" s="140">
        <f t="shared" si="52"/>
        <v>0</v>
      </c>
      <c r="EZ138" s="140">
        <f t="shared" si="53"/>
        <v>0</v>
      </c>
      <c r="FA138" s="140">
        <f t="shared" si="54"/>
        <v>1.0376635514018693</v>
      </c>
      <c r="HD138" s="112">
        <v>2</v>
      </c>
    </row>
    <row r="139" spans="1:212" ht="12" customHeight="1" x14ac:dyDescent="0.25">
      <c r="A139" s="126">
        <v>135</v>
      </c>
      <c r="B139" s="62" t="s">
        <v>113</v>
      </c>
      <c r="C139" s="62" t="s">
        <v>113</v>
      </c>
      <c r="D139" s="127">
        <v>3002.9</v>
      </c>
      <c r="E139" s="141">
        <v>3002.9</v>
      </c>
      <c r="F139" s="141">
        <v>0</v>
      </c>
      <c r="G139" s="141">
        <v>516.70000000000005</v>
      </c>
      <c r="H139" s="127">
        <v>1</v>
      </c>
      <c r="I139" s="127">
        <v>0</v>
      </c>
      <c r="J139" s="127">
        <v>1</v>
      </c>
      <c r="K139" s="128">
        <v>3002.9</v>
      </c>
      <c r="L139" s="127"/>
      <c r="M139" s="126" t="s">
        <v>42</v>
      </c>
      <c r="N139" s="129">
        <v>3</v>
      </c>
      <c r="O139" s="129" t="s">
        <v>21</v>
      </c>
      <c r="P139" s="130">
        <v>53.96</v>
      </c>
      <c r="Q139" s="131">
        <v>45.06</v>
      </c>
      <c r="R139" s="130">
        <v>5.0999999999999996</v>
      </c>
      <c r="S139" s="130">
        <v>8.6300000000000008</v>
      </c>
      <c r="T139" s="130">
        <v>13.43</v>
      </c>
      <c r="U139" s="130">
        <v>6.91</v>
      </c>
      <c r="V139" s="130">
        <v>3.15</v>
      </c>
      <c r="W139" s="130">
        <v>1.81</v>
      </c>
      <c r="X139" s="130">
        <v>5.77</v>
      </c>
      <c r="Y139" s="130">
        <v>0.26</v>
      </c>
      <c r="Z139" s="132">
        <v>40</v>
      </c>
      <c r="AA139" s="132">
        <v>40</v>
      </c>
      <c r="AB139" s="132">
        <v>2604.04</v>
      </c>
      <c r="AC139" s="130">
        <v>195.98199600000001</v>
      </c>
      <c r="AD139" s="132">
        <v>42.3</v>
      </c>
      <c r="AE139" s="132">
        <v>2604.04</v>
      </c>
      <c r="AF139" s="130">
        <v>7.85</v>
      </c>
      <c r="AG139" s="133">
        <v>0</v>
      </c>
      <c r="AH139" s="130">
        <v>6.73</v>
      </c>
      <c r="AI139" s="130">
        <v>10.67</v>
      </c>
      <c r="AJ139" s="130">
        <v>14</v>
      </c>
      <c r="AK139" s="131">
        <v>811864.04399999999</v>
      </c>
      <c r="AL139" s="130">
        <v>91888.739999999991</v>
      </c>
      <c r="AM139" s="130">
        <v>155490.16200000001</v>
      </c>
      <c r="AN139" s="130">
        <v>241973.682</v>
      </c>
      <c r="AO139" s="130">
        <v>124500.234</v>
      </c>
      <c r="AP139" s="130">
        <v>56754.81</v>
      </c>
      <c r="AQ139" s="130">
        <v>32611.494000000006</v>
      </c>
      <c r="AR139" s="130">
        <v>103960.398</v>
      </c>
      <c r="AS139" s="130">
        <v>4684.5240000000003</v>
      </c>
      <c r="AU139" s="134">
        <v>48.44</v>
      </c>
      <c r="AV139" s="192">
        <v>18.489999999999998</v>
      </c>
      <c r="AW139" s="193"/>
      <c r="AX139" s="134">
        <v>6.67</v>
      </c>
      <c r="AY139" s="134">
        <v>1.53</v>
      </c>
      <c r="AZ139" s="134">
        <v>0.32</v>
      </c>
      <c r="BA139" s="134">
        <v>0.87</v>
      </c>
      <c r="BB139" s="134">
        <v>5.01</v>
      </c>
      <c r="BC139" s="134">
        <v>4.99</v>
      </c>
      <c r="BD139" s="134">
        <v>2.7</v>
      </c>
      <c r="BE139" s="134">
        <v>6.46</v>
      </c>
      <c r="BF139" s="134">
        <v>0.47</v>
      </c>
      <c r="BG139" s="135">
        <v>0.93</v>
      </c>
      <c r="BH139" s="134">
        <v>54.88252</v>
      </c>
      <c r="BI139" s="192">
        <v>20.949169999999999</v>
      </c>
      <c r="BJ139" s="193">
        <v>0</v>
      </c>
      <c r="BK139" s="134">
        <v>7.5571100000000007</v>
      </c>
      <c r="BL139" s="134">
        <v>1.7334900000000002</v>
      </c>
      <c r="BM139" s="134">
        <v>0.36256000000000005</v>
      </c>
      <c r="BN139" s="134">
        <v>0.98571000000000009</v>
      </c>
      <c r="BO139" s="134">
        <v>5.6763300000000001</v>
      </c>
      <c r="BP139" s="134">
        <v>5.65367</v>
      </c>
      <c r="BQ139" s="134">
        <v>3.0591000000000004</v>
      </c>
      <c r="BR139" s="134">
        <v>7.3191800000000002</v>
      </c>
      <c r="BS139" s="134">
        <v>0.53250999999999993</v>
      </c>
      <c r="BT139" s="135">
        <v>1.05369</v>
      </c>
      <c r="BU139" s="136">
        <v>1938988.1450799997</v>
      </c>
      <c r="BV139" s="194">
        <v>740129.86792999995</v>
      </c>
      <c r="BW139" s="194">
        <v>0</v>
      </c>
      <c r="BX139" s="136">
        <v>266991.14219000004</v>
      </c>
      <c r="BY139" s="136">
        <v>61243.845209999999</v>
      </c>
      <c r="BZ139" s="136">
        <v>12809.170240000001</v>
      </c>
      <c r="CA139" s="136">
        <v>34824.931590000007</v>
      </c>
      <c r="CB139" s="136">
        <v>200543.57157</v>
      </c>
      <c r="CC139" s="136">
        <v>199742.99843000001</v>
      </c>
      <c r="CD139" s="136">
        <v>108077.37390000002</v>
      </c>
      <c r="CE139" s="136">
        <v>258585.12422000003</v>
      </c>
      <c r="CF139" s="136">
        <v>18813.468789999995</v>
      </c>
      <c r="CG139" s="136">
        <v>37226.651009999994</v>
      </c>
      <c r="CH139" s="112">
        <v>1</v>
      </c>
      <c r="CJ139" s="137">
        <v>337899.24</v>
      </c>
      <c r="CK139" s="134">
        <v>1811829.73</v>
      </c>
      <c r="CL139" s="134">
        <v>1805110.6599999997</v>
      </c>
      <c r="CM139" s="134">
        <v>1424359.2201070087</v>
      </c>
      <c r="CN139" s="138">
        <v>69172.381494136687</v>
      </c>
      <c r="CO139" s="136">
        <v>0</v>
      </c>
      <c r="CP139" s="136">
        <v>0</v>
      </c>
      <c r="CQ139" s="136">
        <v>0</v>
      </c>
      <c r="CR139" s="136">
        <v>0</v>
      </c>
      <c r="CS139" s="136">
        <v>0</v>
      </c>
      <c r="CT139" s="136">
        <v>0</v>
      </c>
      <c r="CU139" s="136">
        <v>0</v>
      </c>
      <c r="CV139" s="136">
        <v>0</v>
      </c>
      <c r="CW139" s="136">
        <v>0</v>
      </c>
      <c r="CX139" s="136">
        <v>29080.14</v>
      </c>
      <c r="CY139" s="136">
        <v>0</v>
      </c>
      <c r="CZ139" s="136">
        <v>0</v>
      </c>
      <c r="DA139" s="136">
        <v>0</v>
      </c>
      <c r="DB139" s="136">
        <v>0</v>
      </c>
      <c r="DC139" s="136">
        <v>40092.241494136688</v>
      </c>
      <c r="DD139" s="139">
        <v>534590.24313194072</v>
      </c>
      <c r="DE139" s="136">
        <v>0</v>
      </c>
      <c r="DF139" s="136">
        <v>24373.363409806498</v>
      </c>
      <c r="DG139" s="136">
        <v>0</v>
      </c>
      <c r="DH139" s="136">
        <v>30468.50569556361</v>
      </c>
      <c r="DI139" s="136">
        <v>4388.0412378722503</v>
      </c>
      <c r="DJ139" s="136">
        <v>53461.483645583336</v>
      </c>
      <c r="DK139" s="136">
        <v>27150.532246597504</v>
      </c>
      <c r="DL139" s="136">
        <v>0</v>
      </c>
      <c r="DM139" s="136">
        <v>0</v>
      </c>
      <c r="DN139" s="136">
        <v>388415.0171520916</v>
      </c>
      <c r="DO139" s="136">
        <v>6333.2997444259408</v>
      </c>
      <c r="DP139" s="136"/>
      <c r="DQ139" s="136">
        <v>194657.09052998858</v>
      </c>
      <c r="DR139" s="136">
        <v>117822.78904734479</v>
      </c>
      <c r="DS139" s="136">
        <v>18079.370877976773</v>
      </c>
      <c r="DT139" s="136">
        <v>2824.6163475223234</v>
      </c>
      <c r="DU139" s="136">
        <v>21886.587533998503</v>
      </c>
      <c r="DV139" s="136">
        <v>34043.726723146181</v>
      </c>
      <c r="DW139" s="136"/>
      <c r="DX139" s="136">
        <v>183446.27239026767</v>
      </c>
      <c r="DY139" s="136">
        <v>161331.1495309271</v>
      </c>
      <c r="DZ139" s="136">
        <v>29851.058505520065</v>
      </c>
      <c r="EA139" s="139">
        <v>132672.64013021509</v>
      </c>
      <c r="EB139" s="136"/>
      <c r="EC139" s="136">
        <v>132672.64013021509</v>
      </c>
      <c r="ED139" s="136"/>
      <c r="EE139" s="138">
        <v>62446.874551807923</v>
      </c>
      <c r="EF139" s="136">
        <v>5019.5340933920916</v>
      </c>
      <c r="EG139" s="136">
        <v>54571.245239372016</v>
      </c>
      <c r="EH139" s="136">
        <v>2856.0952190438215</v>
      </c>
      <c r="EI139" s="136">
        <v>14854.237733352327</v>
      </c>
      <c r="EJ139" s="136">
        <v>41337.272108852703</v>
      </c>
      <c r="EK139" s="136">
        <v>41337.272108852703</v>
      </c>
      <c r="EL139" s="140"/>
      <c r="EM139" s="134">
        <v>1486.0766552610182</v>
      </c>
      <c r="EN139" s="136">
        <v>354391.50999999995</v>
      </c>
      <c r="EO139" s="140">
        <f t="shared" si="42"/>
        <v>53.96</v>
      </c>
      <c r="EP139" s="140">
        <f t="shared" si="43"/>
        <v>20.597035507844755</v>
      </c>
      <c r="EQ139" s="140">
        <f t="shared" si="44"/>
        <v>0</v>
      </c>
      <c r="ER139" s="140">
        <f t="shared" si="45"/>
        <v>7.4300825763831551</v>
      </c>
      <c r="ES139" s="140">
        <f t="shared" si="46"/>
        <v>1.7043517753922381</v>
      </c>
      <c r="ET139" s="140">
        <f t="shared" si="47"/>
        <v>0.35646573080099098</v>
      </c>
      <c r="EU139" s="140">
        <f t="shared" si="48"/>
        <v>0.96914120561519412</v>
      </c>
      <c r="EV139" s="140">
        <f t="shared" si="49"/>
        <v>5.5809165978530135</v>
      </c>
      <c r="EW139" s="140">
        <f t="shared" si="50"/>
        <v>5.5586374896779525</v>
      </c>
      <c r="EX139" s="140">
        <f t="shared" si="51"/>
        <v>3.0076796036333611</v>
      </c>
      <c r="EY139" s="140">
        <f t="shared" si="52"/>
        <v>7.1961519405450041</v>
      </c>
      <c r="EZ139" s="140">
        <f t="shared" si="53"/>
        <v>0.52355904211395532</v>
      </c>
      <c r="FA139" s="140">
        <f t="shared" si="54"/>
        <v>1.0359785301403799</v>
      </c>
      <c r="HD139" s="112">
        <v>2</v>
      </c>
    </row>
    <row r="140" spans="1:212" ht="12" customHeight="1" x14ac:dyDescent="0.25">
      <c r="A140" s="126">
        <v>136</v>
      </c>
      <c r="B140" s="62" t="s">
        <v>112</v>
      </c>
      <c r="C140" s="62" t="s">
        <v>112</v>
      </c>
      <c r="D140" s="127">
        <v>6958.9</v>
      </c>
      <c r="E140" s="141">
        <v>6930.2</v>
      </c>
      <c r="F140" s="141">
        <v>28.7</v>
      </c>
      <c r="G140" s="141">
        <v>1296.2</v>
      </c>
      <c r="H140" s="127">
        <v>4</v>
      </c>
      <c r="I140" s="127">
        <v>0</v>
      </c>
      <c r="J140" s="127">
        <v>1</v>
      </c>
      <c r="K140" s="128">
        <v>6958.9</v>
      </c>
      <c r="L140" s="127"/>
      <c r="M140" s="126" t="s">
        <v>42</v>
      </c>
      <c r="N140" s="129">
        <v>3</v>
      </c>
      <c r="O140" s="129" t="s">
        <v>21</v>
      </c>
      <c r="P140" s="130">
        <v>53.96</v>
      </c>
      <c r="Q140" s="131">
        <v>45.06</v>
      </c>
      <c r="R140" s="130">
        <v>5.0999999999999996</v>
      </c>
      <c r="S140" s="130">
        <v>8.6300000000000008</v>
      </c>
      <c r="T140" s="130">
        <v>13.43</v>
      </c>
      <c r="U140" s="130">
        <v>6.91</v>
      </c>
      <c r="V140" s="130">
        <v>3.15</v>
      </c>
      <c r="W140" s="130">
        <v>1.81</v>
      </c>
      <c r="X140" s="130">
        <v>5.77</v>
      </c>
      <c r="Y140" s="130">
        <v>0.26</v>
      </c>
      <c r="Z140" s="132">
        <v>40</v>
      </c>
      <c r="AA140" s="132">
        <v>40</v>
      </c>
      <c r="AB140" s="132">
        <v>2604.04</v>
      </c>
      <c r="AC140" s="130">
        <v>195.98199600000001</v>
      </c>
      <c r="AD140" s="132">
        <v>42.3</v>
      </c>
      <c r="AE140" s="132">
        <v>2604.04</v>
      </c>
      <c r="AF140" s="130">
        <v>7.85</v>
      </c>
      <c r="AG140" s="133">
        <v>0</v>
      </c>
      <c r="AH140" s="130">
        <v>6.73</v>
      </c>
      <c r="AI140" s="130">
        <v>10.67</v>
      </c>
      <c r="AJ140" s="130">
        <v>14</v>
      </c>
      <c r="AK140" s="131">
        <v>1881408.2039999999</v>
      </c>
      <c r="AL140" s="130">
        <v>212942.33999999997</v>
      </c>
      <c r="AM140" s="130">
        <v>360331.842</v>
      </c>
      <c r="AN140" s="130">
        <v>560748.16199999989</v>
      </c>
      <c r="AO140" s="130">
        <v>288515.99399999995</v>
      </c>
      <c r="AP140" s="130">
        <v>131523.21</v>
      </c>
      <c r="AQ140" s="130">
        <v>75573.65400000001</v>
      </c>
      <c r="AR140" s="130">
        <v>240917.11799999996</v>
      </c>
      <c r="AS140" s="130">
        <v>10855.884</v>
      </c>
      <c r="AU140" s="134">
        <v>48.44</v>
      </c>
      <c r="AV140" s="192">
        <v>18.489999999999998</v>
      </c>
      <c r="AW140" s="193"/>
      <c r="AX140" s="134">
        <v>6.67</v>
      </c>
      <c r="AY140" s="134">
        <v>1.53</v>
      </c>
      <c r="AZ140" s="134">
        <v>0.32</v>
      </c>
      <c r="BA140" s="134">
        <v>0.87</v>
      </c>
      <c r="BB140" s="134">
        <v>5.01</v>
      </c>
      <c r="BC140" s="134">
        <v>4.99</v>
      </c>
      <c r="BD140" s="134">
        <v>2.7</v>
      </c>
      <c r="BE140" s="134">
        <v>6.46</v>
      </c>
      <c r="BF140" s="134">
        <v>0.47</v>
      </c>
      <c r="BG140" s="135">
        <v>0.93</v>
      </c>
      <c r="BH140" s="134">
        <v>54.88252</v>
      </c>
      <c r="BI140" s="192">
        <v>20.949169999999999</v>
      </c>
      <c r="BJ140" s="193">
        <v>0</v>
      </c>
      <c r="BK140" s="134">
        <v>7.5571100000000007</v>
      </c>
      <c r="BL140" s="134">
        <v>1.7334900000000002</v>
      </c>
      <c r="BM140" s="134">
        <v>0.36256000000000005</v>
      </c>
      <c r="BN140" s="134">
        <v>0.98571000000000009</v>
      </c>
      <c r="BO140" s="134">
        <v>5.6763300000000001</v>
      </c>
      <c r="BP140" s="134">
        <v>5.65367</v>
      </c>
      <c r="BQ140" s="134">
        <v>3.0591000000000004</v>
      </c>
      <c r="BR140" s="134">
        <v>7.3191800000000002</v>
      </c>
      <c r="BS140" s="134">
        <v>0.53250999999999993</v>
      </c>
      <c r="BT140" s="135">
        <v>1.05369</v>
      </c>
      <c r="BU140" s="136">
        <v>4493397.9162799995</v>
      </c>
      <c r="BV140" s="194">
        <v>1715171.9131299998</v>
      </c>
      <c r="BW140" s="194">
        <v>0</v>
      </c>
      <c r="BX140" s="136">
        <v>618723.45379000006</v>
      </c>
      <c r="BY140" s="136">
        <v>141926.06960999998</v>
      </c>
      <c r="BZ140" s="136">
        <v>29683.883839999999</v>
      </c>
      <c r="CA140" s="136">
        <v>80703.05919</v>
      </c>
      <c r="CB140" s="136">
        <v>464738.30636999995</v>
      </c>
      <c r="CC140" s="136">
        <v>462883.06362999999</v>
      </c>
      <c r="CD140" s="136">
        <v>250457.76990000004</v>
      </c>
      <c r="CE140" s="136">
        <v>599243.40501999995</v>
      </c>
      <c r="CF140" s="136">
        <v>43598.204389999984</v>
      </c>
      <c r="CG140" s="136">
        <v>86268.78740999999</v>
      </c>
      <c r="CH140" s="112">
        <v>1</v>
      </c>
      <c r="CJ140" s="137">
        <v>723753.8</v>
      </c>
      <c r="CK140" s="134">
        <v>4181405.1200000006</v>
      </c>
      <c r="CL140" s="134">
        <v>4435970.78</v>
      </c>
      <c r="CM140" s="134">
        <v>3350869.3612685944</v>
      </c>
      <c r="CN140" s="138">
        <v>198506.3432734849</v>
      </c>
      <c r="CO140" s="136">
        <v>0</v>
      </c>
      <c r="CP140" s="136">
        <v>0</v>
      </c>
      <c r="CQ140" s="136">
        <v>0</v>
      </c>
      <c r="CR140" s="136">
        <v>0</v>
      </c>
      <c r="CS140" s="136">
        <v>0</v>
      </c>
      <c r="CT140" s="136">
        <v>0</v>
      </c>
      <c r="CU140" s="136">
        <v>0</v>
      </c>
      <c r="CV140" s="136">
        <v>0</v>
      </c>
      <c r="CW140" s="136">
        <v>0</v>
      </c>
      <c r="CX140" s="136">
        <v>100589.18400000001</v>
      </c>
      <c r="CY140" s="136">
        <v>5007.6720000000005</v>
      </c>
      <c r="CZ140" s="136">
        <v>0</v>
      </c>
      <c r="DA140" s="136">
        <v>0</v>
      </c>
      <c r="DB140" s="136">
        <v>0</v>
      </c>
      <c r="DC140" s="136">
        <v>92909.48727348489</v>
      </c>
      <c r="DD140" s="139">
        <v>1238855.7870494728</v>
      </c>
      <c r="DE140" s="136">
        <v>0</v>
      </c>
      <c r="DF140" s="136">
        <v>56482.666300077399</v>
      </c>
      <c r="DG140" s="136">
        <v>0</v>
      </c>
      <c r="DH140" s="136">
        <v>70607.507504364985</v>
      </c>
      <c r="DI140" s="136">
        <v>10168.816867104864</v>
      </c>
      <c r="DJ140" s="136">
        <v>123891.27794506971</v>
      </c>
      <c r="DK140" s="136">
        <v>62918.458440456678</v>
      </c>
      <c r="DL140" s="136">
        <v>0</v>
      </c>
      <c r="DM140" s="136">
        <v>0</v>
      </c>
      <c r="DN140" s="136">
        <v>900110.31431605783</v>
      </c>
      <c r="DO140" s="136">
        <v>14676.745676341427</v>
      </c>
      <c r="DP140" s="136"/>
      <c r="DQ140" s="136">
        <v>451097.01531490806</v>
      </c>
      <c r="DR140" s="136">
        <v>273041.72856291174</v>
      </c>
      <c r="DS140" s="136">
        <v>41897.010890390142</v>
      </c>
      <c r="DT140" s="136">
        <v>6545.7466784685112</v>
      </c>
      <c r="DU140" s="136">
        <v>50719.828828912767</v>
      </c>
      <c r="DV140" s="136">
        <v>78892.700354224886</v>
      </c>
      <c r="DW140" s="136"/>
      <c r="DX140" s="136">
        <v>425117.14174186072</v>
      </c>
      <c r="DY140" s="136">
        <v>373867.70670710591</v>
      </c>
      <c r="DZ140" s="136">
        <v>69176.6395930812</v>
      </c>
      <c r="EA140" s="139">
        <v>307454.67228417657</v>
      </c>
      <c r="EB140" s="136"/>
      <c r="EC140" s="136">
        <v>307454.67228417657</v>
      </c>
      <c r="ED140" s="136"/>
      <c r="EE140" s="138">
        <v>144713.96160996909</v>
      </c>
      <c r="EF140" s="136">
        <v>11632.234107864473</v>
      </c>
      <c r="EG140" s="136">
        <v>126463.03190125075</v>
      </c>
      <c r="EH140" s="136">
        <v>6618.6956008538564</v>
      </c>
      <c r="EI140" s="136">
        <v>34423.109315203801</v>
      </c>
      <c r="EJ140" s="136">
        <v>107656.98437933168</v>
      </c>
      <c r="EK140" s="136">
        <v>107656.98437933168</v>
      </c>
      <c r="EL140" s="140"/>
      <c r="EM140" s="134">
        <v>3443.8239156468417</v>
      </c>
      <c r="EN140" s="136">
        <v>475489.24</v>
      </c>
      <c r="EO140" s="140">
        <f t="shared" si="42"/>
        <v>53.96</v>
      </c>
      <c r="EP140" s="140">
        <f t="shared" si="43"/>
        <v>20.597035507844755</v>
      </c>
      <c r="EQ140" s="140">
        <f t="shared" si="44"/>
        <v>0</v>
      </c>
      <c r="ER140" s="140">
        <f t="shared" si="45"/>
        <v>7.4300825763831551</v>
      </c>
      <c r="ES140" s="140">
        <f t="shared" si="46"/>
        <v>1.7043517753922381</v>
      </c>
      <c r="ET140" s="140">
        <f t="shared" si="47"/>
        <v>0.35646573080099098</v>
      </c>
      <c r="EU140" s="140">
        <f t="shared" si="48"/>
        <v>0.96914120561519412</v>
      </c>
      <c r="EV140" s="140">
        <f t="shared" si="49"/>
        <v>5.5809165978530135</v>
      </c>
      <c r="EW140" s="140">
        <f t="shared" si="50"/>
        <v>5.5586374896779525</v>
      </c>
      <c r="EX140" s="140">
        <f t="shared" si="51"/>
        <v>3.0076796036333611</v>
      </c>
      <c r="EY140" s="140">
        <f t="shared" si="52"/>
        <v>7.1961519405450041</v>
      </c>
      <c r="EZ140" s="140">
        <f t="shared" si="53"/>
        <v>0.52355904211395532</v>
      </c>
      <c r="FA140" s="140">
        <f t="shared" si="54"/>
        <v>1.0359785301403799</v>
      </c>
      <c r="HD140" s="112">
        <v>2</v>
      </c>
    </row>
    <row r="141" spans="1:212" ht="12" customHeight="1" x14ac:dyDescent="0.25">
      <c r="A141" s="126">
        <v>137</v>
      </c>
      <c r="B141" s="62" t="s">
        <v>111</v>
      </c>
      <c r="C141" s="62" t="s">
        <v>111</v>
      </c>
      <c r="D141" s="127">
        <v>3314.2</v>
      </c>
      <c r="E141" s="141">
        <v>3314.2</v>
      </c>
      <c r="F141" s="141">
        <v>0</v>
      </c>
      <c r="G141" s="141">
        <v>845.1</v>
      </c>
      <c r="H141" s="127">
        <v>1</v>
      </c>
      <c r="I141" s="127">
        <v>1</v>
      </c>
      <c r="J141" s="127">
        <v>1</v>
      </c>
      <c r="K141" s="128">
        <v>3314.2</v>
      </c>
      <c r="L141" s="127"/>
      <c r="M141" s="126" t="s">
        <v>42</v>
      </c>
      <c r="N141" s="129">
        <v>3</v>
      </c>
      <c r="O141" s="129" t="s">
        <v>21</v>
      </c>
      <c r="P141" s="130">
        <v>53.96</v>
      </c>
      <c r="Q141" s="131">
        <v>45.06</v>
      </c>
      <c r="R141" s="130">
        <v>5.0999999999999996</v>
      </c>
      <c r="S141" s="130">
        <v>8.6300000000000008</v>
      </c>
      <c r="T141" s="130">
        <v>13.43</v>
      </c>
      <c r="U141" s="130">
        <v>6.91</v>
      </c>
      <c r="V141" s="130">
        <v>3.15</v>
      </c>
      <c r="W141" s="130">
        <v>1.81</v>
      </c>
      <c r="X141" s="130">
        <v>5.77</v>
      </c>
      <c r="Y141" s="130">
        <v>0.26</v>
      </c>
      <c r="Z141" s="132">
        <v>40</v>
      </c>
      <c r="AA141" s="132">
        <v>40</v>
      </c>
      <c r="AB141" s="132">
        <v>2604.04</v>
      </c>
      <c r="AC141" s="130">
        <v>195.98199600000001</v>
      </c>
      <c r="AD141" s="132">
        <v>42.3</v>
      </c>
      <c r="AE141" s="132">
        <v>2604.04</v>
      </c>
      <c r="AF141" s="130">
        <v>7.85</v>
      </c>
      <c r="AG141" s="133">
        <v>0</v>
      </c>
      <c r="AH141" s="130">
        <v>6.73</v>
      </c>
      <c r="AI141" s="130">
        <v>10.67</v>
      </c>
      <c r="AJ141" s="130">
        <v>14</v>
      </c>
      <c r="AK141" s="131">
        <v>896027.11200000008</v>
      </c>
      <c r="AL141" s="130">
        <v>101414.51999999999</v>
      </c>
      <c r="AM141" s="130">
        <v>171609.27600000001</v>
      </c>
      <c r="AN141" s="130">
        <v>267058.23599999998</v>
      </c>
      <c r="AO141" s="130">
        <v>137406.73199999999</v>
      </c>
      <c r="AP141" s="130">
        <v>62638.38</v>
      </c>
      <c r="AQ141" s="130">
        <v>35992.212</v>
      </c>
      <c r="AR141" s="130">
        <v>114737.60399999999</v>
      </c>
      <c r="AS141" s="130">
        <v>5170.152</v>
      </c>
      <c r="AU141" s="134">
        <v>48.44</v>
      </c>
      <c r="AV141" s="192">
        <v>18.489999999999998</v>
      </c>
      <c r="AW141" s="193"/>
      <c r="AX141" s="134">
        <v>6.67</v>
      </c>
      <c r="AY141" s="134">
        <v>1.53</v>
      </c>
      <c r="AZ141" s="134">
        <v>0.32</v>
      </c>
      <c r="BA141" s="134">
        <v>0.87</v>
      </c>
      <c r="BB141" s="134">
        <v>5.01</v>
      </c>
      <c r="BC141" s="134">
        <v>4.99</v>
      </c>
      <c r="BD141" s="134">
        <v>2.7</v>
      </c>
      <c r="BE141" s="134">
        <v>6.46</v>
      </c>
      <c r="BF141" s="134">
        <v>0.47</v>
      </c>
      <c r="BG141" s="135">
        <v>0.93</v>
      </c>
      <c r="BH141" s="134">
        <v>54.88252</v>
      </c>
      <c r="BI141" s="192">
        <v>20.949169999999999</v>
      </c>
      <c r="BJ141" s="193">
        <v>0</v>
      </c>
      <c r="BK141" s="134">
        <v>7.5571100000000007</v>
      </c>
      <c r="BL141" s="134">
        <v>1.7334900000000002</v>
      </c>
      <c r="BM141" s="134">
        <v>0.36256000000000005</v>
      </c>
      <c r="BN141" s="134">
        <v>0.98571000000000009</v>
      </c>
      <c r="BO141" s="134">
        <v>5.6763300000000001</v>
      </c>
      <c r="BP141" s="134">
        <v>5.65367</v>
      </c>
      <c r="BQ141" s="134">
        <v>3.0591000000000004</v>
      </c>
      <c r="BR141" s="134">
        <v>7.3191800000000002</v>
      </c>
      <c r="BS141" s="134">
        <v>0.53250999999999993</v>
      </c>
      <c r="BT141" s="135">
        <v>1.05369</v>
      </c>
      <c r="BU141" s="136">
        <v>2139996.1738400003</v>
      </c>
      <c r="BV141" s="194">
        <v>816856.50813999982</v>
      </c>
      <c r="BW141" s="194">
        <v>0</v>
      </c>
      <c r="BX141" s="136">
        <v>294669.16762000002</v>
      </c>
      <c r="BY141" s="136">
        <v>67592.777579999994</v>
      </c>
      <c r="BZ141" s="136">
        <v>14137.051519999999</v>
      </c>
      <c r="CA141" s="136">
        <v>38435.108820000001</v>
      </c>
      <c r="CB141" s="136">
        <v>221333.21285999997</v>
      </c>
      <c r="CC141" s="136">
        <v>220449.64713999999</v>
      </c>
      <c r="CD141" s="136">
        <v>119281.37220000001</v>
      </c>
      <c r="CE141" s="136">
        <v>285391.72755999997</v>
      </c>
      <c r="CF141" s="136">
        <v>20763.794419999995</v>
      </c>
      <c r="CG141" s="136">
        <v>41085.80597999999</v>
      </c>
      <c r="CH141" s="112">
        <v>1</v>
      </c>
      <c r="CJ141" s="137">
        <v>207546.22</v>
      </c>
      <c r="CK141" s="134">
        <v>1999655.7599999998</v>
      </c>
      <c r="CL141" s="134">
        <v>2034433.9999999998</v>
      </c>
      <c r="CM141" s="134">
        <v>2200996.8066560482</v>
      </c>
      <c r="CN141" s="138">
        <v>709265.24207328504</v>
      </c>
      <c r="CO141" s="136">
        <v>467873.54399999999</v>
      </c>
      <c r="CP141" s="136">
        <v>0</v>
      </c>
      <c r="CQ141" s="136">
        <v>0</v>
      </c>
      <c r="CR141" s="136">
        <v>0</v>
      </c>
      <c r="CS141" s="136">
        <v>19428.575999999997</v>
      </c>
      <c r="CT141" s="136">
        <v>0</v>
      </c>
      <c r="CU141" s="136">
        <v>0</v>
      </c>
      <c r="CV141" s="136">
        <v>0</v>
      </c>
      <c r="CW141" s="136">
        <v>140489.47199999998</v>
      </c>
      <c r="CX141" s="136">
        <v>37225.188000000002</v>
      </c>
      <c r="CY141" s="136">
        <v>0</v>
      </c>
      <c r="CZ141" s="136">
        <v>0</v>
      </c>
      <c r="DA141" s="136">
        <v>0</v>
      </c>
      <c r="DB141" s="136">
        <v>0</v>
      </c>
      <c r="DC141" s="136">
        <v>44248.462073285089</v>
      </c>
      <c r="DD141" s="139">
        <v>590009.31892100233</v>
      </c>
      <c r="DE141" s="136">
        <v>0</v>
      </c>
      <c r="DF141" s="136">
        <v>26900.06360943777</v>
      </c>
      <c r="DG141" s="136">
        <v>0</v>
      </c>
      <c r="DH141" s="136">
        <v>33627.067693308767</v>
      </c>
      <c r="DI141" s="136">
        <v>4842.9339207286985</v>
      </c>
      <c r="DJ141" s="136">
        <v>59003.646174761816</v>
      </c>
      <c r="DK141" s="136">
        <v>29965.131696584445</v>
      </c>
      <c r="DL141" s="136">
        <v>0</v>
      </c>
      <c r="DM141" s="136">
        <v>0</v>
      </c>
      <c r="DN141" s="136">
        <v>428680.62534398813</v>
      </c>
      <c r="DO141" s="136">
        <v>6989.8504821926963</v>
      </c>
      <c r="DP141" s="136"/>
      <c r="DQ141" s="136">
        <v>214836.50119367545</v>
      </c>
      <c r="DR141" s="136">
        <v>130037.05999557429</v>
      </c>
      <c r="DS141" s="136">
        <v>19953.595179256921</v>
      </c>
      <c r="DT141" s="136">
        <v>3117.4343131501159</v>
      </c>
      <c r="DU141" s="136">
        <v>24155.492492316702</v>
      </c>
      <c r="DV141" s="136">
        <v>37572.91921337742</v>
      </c>
      <c r="DW141" s="136"/>
      <c r="DX141" s="136">
        <v>202463.49727124613</v>
      </c>
      <c r="DY141" s="136">
        <v>178055.77800639332</v>
      </c>
      <c r="DZ141" s="136">
        <v>32945.611941454794</v>
      </c>
      <c r="EA141" s="139">
        <v>146426.34250876115</v>
      </c>
      <c r="EB141" s="136"/>
      <c r="EC141" s="136">
        <v>146426.34250876115</v>
      </c>
      <c r="ED141" s="136"/>
      <c r="EE141" s="138">
        <v>68920.520709847755</v>
      </c>
      <c r="EF141" s="136">
        <v>5539.8914024176856</v>
      </c>
      <c r="EG141" s="136">
        <v>60228.452819716505</v>
      </c>
      <c r="EH141" s="136">
        <v>3152.1764877135538</v>
      </c>
      <c r="EI141" s="136">
        <v>16394.123912176987</v>
      </c>
      <c r="EJ141" s="136">
        <v>41679.87011820561</v>
      </c>
      <c r="EK141" s="136">
        <v>41679.87011820561</v>
      </c>
      <c r="EL141" s="140"/>
      <c r="EM141" s="134">
        <v>1640.1329550987602</v>
      </c>
      <c r="EN141" s="136">
        <v>172767.98</v>
      </c>
      <c r="EO141" s="140">
        <f t="shared" si="42"/>
        <v>53.96</v>
      </c>
      <c r="EP141" s="140">
        <f t="shared" si="43"/>
        <v>20.597035507844755</v>
      </c>
      <c r="EQ141" s="140">
        <f t="shared" si="44"/>
        <v>0</v>
      </c>
      <c r="ER141" s="140">
        <f t="shared" si="45"/>
        <v>7.4300825763831551</v>
      </c>
      <c r="ES141" s="140">
        <f t="shared" si="46"/>
        <v>1.7043517753922381</v>
      </c>
      <c r="ET141" s="140">
        <f t="shared" si="47"/>
        <v>0.35646573080099098</v>
      </c>
      <c r="EU141" s="140">
        <f t="shared" si="48"/>
        <v>0.96914120561519412</v>
      </c>
      <c r="EV141" s="140">
        <f t="shared" si="49"/>
        <v>5.5809165978530135</v>
      </c>
      <c r="EW141" s="140">
        <f t="shared" si="50"/>
        <v>5.5586374896779525</v>
      </c>
      <c r="EX141" s="140">
        <f t="shared" si="51"/>
        <v>3.0076796036333611</v>
      </c>
      <c r="EY141" s="140">
        <f t="shared" si="52"/>
        <v>7.1961519405450041</v>
      </c>
      <c r="EZ141" s="140">
        <f t="shared" si="53"/>
        <v>0.52355904211395532</v>
      </c>
      <c r="FA141" s="140">
        <f t="shared" si="54"/>
        <v>1.0359785301403799</v>
      </c>
      <c r="HD141" s="112">
        <v>2</v>
      </c>
    </row>
    <row r="142" spans="1:212" ht="12" customHeight="1" x14ac:dyDescent="0.25">
      <c r="A142" s="126">
        <v>138</v>
      </c>
      <c r="B142" s="62" t="s">
        <v>110</v>
      </c>
      <c r="C142" s="62" t="s">
        <v>110</v>
      </c>
      <c r="D142" s="127">
        <v>7068.4</v>
      </c>
      <c r="E142" s="141">
        <v>7068.4</v>
      </c>
      <c r="F142" s="141">
        <v>0</v>
      </c>
      <c r="G142" s="141">
        <v>1732.7</v>
      </c>
      <c r="H142" s="127">
        <v>4</v>
      </c>
      <c r="I142" s="127">
        <v>0</v>
      </c>
      <c r="J142" s="127">
        <v>1</v>
      </c>
      <c r="K142" s="128">
        <v>7068.4</v>
      </c>
      <c r="L142" s="127"/>
      <c r="M142" s="126" t="s">
        <v>42</v>
      </c>
      <c r="N142" s="129">
        <v>3</v>
      </c>
      <c r="O142" s="129" t="s">
        <v>21</v>
      </c>
      <c r="P142" s="130">
        <v>53.96</v>
      </c>
      <c r="Q142" s="131">
        <v>45.06</v>
      </c>
      <c r="R142" s="130">
        <v>5.0999999999999996</v>
      </c>
      <c r="S142" s="130">
        <v>8.6300000000000008</v>
      </c>
      <c r="T142" s="130">
        <v>13.43</v>
      </c>
      <c r="U142" s="130">
        <v>6.91</v>
      </c>
      <c r="V142" s="130">
        <v>3.15</v>
      </c>
      <c r="W142" s="130">
        <v>1.81</v>
      </c>
      <c r="X142" s="130">
        <v>5.77</v>
      </c>
      <c r="Y142" s="130">
        <v>0.26</v>
      </c>
      <c r="Z142" s="132">
        <v>40</v>
      </c>
      <c r="AA142" s="132">
        <v>40</v>
      </c>
      <c r="AB142" s="132">
        <v>2604.04</v>
      </c>
      <c r="AC142" s="130">
        <v>195.98199600000001</v>
      </c>
      <c r="AD142" s="132">
        <v>42.3</v>
      </c>
      <c r="AE142" s="132">
        <v>2604.04</v>
      </c>
      <c r="AF142" s="130">
        <v>7.85</v>
      </c>
      <c r="AG142" s="133">
        <v>0</v>
      </c>
      <c r="AH142" s="130">
        <v>6.73</v>
      </c>
      <c r="AI142" s="130">
        <v>10.67</v>
      </c>
      <c r="AJ142" s="130">
        <v>14</v>
      </c>
      <c r="AK142" s="131">
        <v>1911012.6239999998</v>
      </c>
      <c r="AL142" s="130">
        <v>216293.03999999998</v>
      </c>
      <c r="AM142" s="130">
        <v>366001.75199999998</v>
      </c>
      <c r="AN142" s="130">
        <v>569571.67200000002</v>
      </c>
      <c r="AO142" s="130">
        <v>293055.864</v>
      </c>
      <c r="AP142" s="130">
        <v>133592.76</v>
      </c>
      <c r="AQ142" s="130">
        <v>76762.823999999993</v>
      </c>
      <c r="AR142" s="130">
        <v>244708.00799999997</v>
      </c>
      <c r="AS142" s="130">
        <v>11026.704</v>
      </c>
      <c r="AU142" s="134">
        <v>48.44</v>
      </c>
      <c r="AV142" s="192">
        <v>18.489999999999998</v>
      </c>
      <c r="AW142" s="193"/>
      <c r="AX142" s="134">
        <v>6.67</v>
      </c>
      <c r="AY142" s="134">
        <v>1.53</v>
      </c>
      <c r="AZ142" s="134">
        <v>0.32</v>
      </c>
      <c r="BA142" s="134">
        <v>0.87</v>
      </c>
      <c r="BB142" s="134">
        <v>5.01</v>
      </c>
      <c r="BC142" s="134">
        <v>4.99</v>
      </c>
      <c r="BD142" s="134">
        <v>2.7</v>
      </c>
      <c r="BE142" s="134">
        <v>6.46</v>
      </c>
      <c r="BF142" s="134">
        <v>0.47</v>
      </c>
      <c r="BG142" s="135">
        <v>0.93</v>
      </c>
      <c r="BH142" s="134">
        <v>54.88252</v>
      </c>
      <c r="BI142" s="192">
        <v>20.949169999999999</v>
      </c>
      <c r="BJ142" s="193">
        <v>0</v>
      </c>
      <c r="BK142" s="134">
        <v>7.5571100000000007</v>
      </c>
      <c r="BL142" s="134">
        <v>1.7334900000000002</v>
      </c>
      <c r="BM142" s="134">
        <v>0.36256000000000005</v>
      </c>
      <c r="BN142" s="134">
        <v>0.98571000000000009</v>
      </c>
      <c r="BO142" s="134">
        <v>5.6763300000000001</v>
      </c>
      <c r="BP142" s="134">
        <v>5.65367</v>
      </c>
      <c r="BQ142" s="134">
        <v>3.0591000000000004</v>
      </c>
      <c r="BR142" s="134">
        <v>7.3191800000000002</v>
      </c>
      <c r="BS142" s="134">
        <v>0.53250999999999993</v>
      </c>
      <c r="BT142" s="135">
        <v>1.05369</v>
      </c>
      <c r="BU142" s="136">
        <v>4564102.6356799994</v>
      </c>
      <c r="BV142" s="194">
        <v>1742160.5642799996</v>
      </c>
      <c r="BW142" s="194">
        <v>0</v>
      </c>
      <c r="BX142" s="136">
        <v>628459.21924000001</v>
      </c>
      <c r="BY142" s="136">
        <v>144159.31115999998</v>
      </c>
      <c r="BZ142" s="136">
        <v>30150.96704</v>
      </c>
      <c r="CA142" s="136">
        <v>81972.941640000005</v>
      </c>
      <c r="CB142" s="136">
        <v>472051.07771999994</v>
      </c>
      <c r="CC142" s="136">
        <v>470166.64227999997</v>
      </c>
      <c r="CD142" s="136">
        <v>254398.78440000003</v>
      </c>
      <c r="CE142" s="136">
        <v>608672.64711999998</v>
      </c>
      <c r="CF142" s="136">
        <v>44284.23283999999</v>
      </c>
      <c r="CG142" s="136">
        <v>87626.247959999993</v>
      </c>
      <c r="CH142" s="112">
        <v>1</v>
      </c>
      <c r="CJ142" s="137">
        <v>707183.08</v>
      </c>
      <c r="CK142" s="134">
        <v>4261982.54</v>
      </c>
      <c r="CL142" s="134">
        <v>4211021.12</v>
      </c>
      <c r="CM142" s="134">
        <v>3302307.7632330023</v>
      </c>
      <c r="CN142" s="138">
        <v>111216.69286621458</v>
      </c>
      <c r="CO142" s="136">
        <v>0</v>
      </c>
      <c r="CP142" s="136">
        <v>0</v>
      </c>
      <c r="CQ142" s="136">
        <v>0</v>
      </c>
      <c r="CR142" s="136">
        <v>0</v>
      </c>
      <c r="CS142" s="136">
        <v>0</v>
      </c>
      <c r="CT142" s="136">
        <v>0</v>
      </c>
      <c r="CU142" s="136">
        <v>0</v>
      </c>
      <c r="CV142" s="136">
        <v>0</v>
      </c>
      <c r="CW142" s="136">
        <v>0</v>
      </c>
      <c r="CX142" s="136">
        <v>16845.251999999997</v>
      </c>
      <c r="CY142" s="136">
        <v>0</v>
      </c>
      <c r="CZ142" s="136">
        <v>0</v>
      </c>
      <c r="DA142" s="136">
        <v>0</v>
      </c>
      <c r="DB142" s="136">
        <v>0</v>
      </c>
      <c r="DC142" s="136">
        <v>94371.440866214587</v>
      </c>
      <c r="DD142" s="139">
        <v>1258349.4870138231</v>
      </c>
      <c r="DE142" s="136">
        <v>0</v>
      </c>
      <c r="DF142" s="136">
        <v>57371.434921534594</v>
      </c>
      <c r="DG142" s="136">
        <v>0</v>
      </c>
      <c r="DH142" s="136">
        <v>71718.533970002929</v>
      </c>
      <c r="DI142" s="136">
        <v>10328.825697084887</v>
      </c>
      <c r="DJ142" s="136">
        <v>125840.73762044731</v>
      </c>
      <c r="DK142" s="136">
        <v>63908.49583131299</v>
      </c>
      <c r="DL142" s="136">
        <v>0</v>
      </c>
      <c r="DM142" s="136">
        <v>0</v>
      </c>
      <c r="DN142" s="136">
        <v>914273.77110055077</v>
      </c>
      <c r="DO142" s="136">
        <v>14907.687872889644</v>
      </c>
      <c r="DP142" s="136"/>
      <c r="DQ142" s="136">
        <v>458195.13760104269</v>
      </c>
      <c r="DR142" s="136">
        <v>277338.10719712672</v>
      </c>
      <c r="DS142" s="136">
        <v>42556.270643008764</v>
      </c>
      <c r="DT142" s="136">
        <v>6648.7456095197267</v>
      </c>
      <c r="DU142" s="136">
        <v>51517.917787910017</v>
      </c>
      <c r="DV142" s="136">
        <v>80134.096363477453</v>
      </c>
      <c r="DW142" s="136"/>
      <c r="DX142" s="136">
        <v>431806.46433892829</v>
      </c>
      <c r="DY142" s="136">
        <v>379750.60686150222</v>
      </c>
      <c r="DZ142" s="136">
        <v>70265.151000838523</v>
      </c>
      <c r="EA142" s="139">
        <v>312292.54703666863</v>
      </c>
      <c r="EB142" s="136"/>
      <c r="EC142" s="136">
        <v>312292.54703666863</v>
      </c>
      <c r="ED142" s="136"/>
      <c r="EE142" s="138">
        <v>146991.07132505215</v>
      </c>
      <c r="EF142" s="136">
        <v>11815.270167415718</v>
      </c>
      <c r="EG142" s="136">
        <v>128452.95875652773</v>
      </c>
      <c r="EH142" s="136">
        <v>6722.84240110871</v>
      </c>
      <c r="EI142" s="136">
        <v>34964.765391597313</v>
      </c>
      <c r="EJ142" s="136">
        <v>98475.839797334062</v>
      </c>
      <c r="EK142" s="136">
        <v>98475.839797334062</v>
      </c>
      <c r="EL142" s="140"/>
      <c r="EM142" s="134">
        <v>3498.0133304628794</v>
      </c>
      <c r="EN142" s="136">
        <v>791156.6399999999</v>
      </c>
      <c r="EO142" s="140">
        <f t="shared" si="42"/>
        <v>53.96</v>
      </c>
      <c r="EP142" s="140">
        <f t="shared" si="43"/>
        <v>20.597035507844755</v>
      </c>
      <c r="EQ142" s="140">
        <f t="shared" si="44"/>
        <v>0</v>
      </c>
      <c r="ER142" s="140">
        <f t="shared" si="45"/>
        <v>7.4300825763831551</v>
      </c>
      <c r="ES142" s="140">
        <f t="shared" si="46"/>
        <v>1.7043517753922381</v>
      </c>
      <c r="ET142" s="140">
        <f t="shared" si="47"/>
        <v>0.35646573080099098</v>
      </c>
      <c r="EU142" s="140">
        <f t="shared" si="48"/>
        <v>0.96914120561519412</v>
      </c>
      <c r="EV142" s="140">
        <f t="shared" si="49"/>
        <v>5.5809165978530135</v>
      </c>
      <c r="EW142" s="140">
        <f t="shared" si="50"/>
        <v>5.5586374896779525</v>
      </c>
      <c r="EX142" s="140">
        <f t="shared" si="51"/>
        <v>3.0076796036333611</v>
      </c>
      <c r="EY142" s="140">
        <f t="shared" si="52"/>
        <v>7.1961519405450041</v>
      </c>
      <c r="EZ142" s="140">
        <f t="shared" si="53"/>
        <v>0.52355904211395532</v>
      </c>
      <c r="FA142" s="140">
        <f t="shared" si="54"/>
        <v>1.0359785301403799</v>
      </c>
      <c r="HD142" s="112">
        <v>2</v>
      </c>
    </row>
    <row r="143" spans="1:212" ht="12" customHeight="1" x14ac:dyDescent="0.25">
      <c r="A143" s="126">
        <v>139</v>
      </c>
      <c r="B143" s="62" t="s">
        <v>109</v>
      </c>
      <c r="C143" s="62" t="s">
        <v>109</v>
      </c>
      <c r="D143" s="127">
        <v>6953.13</v>
      </c>
      <c r="E143" s="141">
        <v>6953.13</v>
      </c>
      <c r="F143" s="141">
        <v>0</v>
      </c>
      <c r="G143" s="141">
        <v>1296.2</v>
      </c>
      <c r="H143" s="127">
        <v>4</v>
      </c>
      <c r="I143" s="127">
        <v>0</v>
      </c>
      <c r="J143" s="127">
        <v>1</v>
      </c>
      <c r="K143" s="128">
        <v>6953.13</v>
      </c>
      <c r="L143" s="127"/>
      <c r="M143" s="126" t="s">
        <v>42</v>
      </c>
      <c r="N143" s="129">
        <v>3</v>
      </c>
      <c r="O143" s="129" t="s">
        <v>21</v>
      </c>
      <c r="P143" s="130">
        <v>53.96</v>
      </c>
      <c r="Q143" s="131">
        <v>45.06</v>
      </c>
      <c r="R143" s="130">
        <v>5.0999999999999996</v>
      </c>
      <c r="S143" s="130">
        <v>8.6300000000000008</v>
      </c>
      <c r="T143" s="130">
        <v>13.43</v>
      </c>
      <c r="U143" s="130">
        <v>6.91</v>
      </c>
      <c r="V143" s="130">
        <v>3.15</v>
      </c>
      <c r="W143" s="130">
        <v>1.81</v>
      </c>
      <c r="X143" s="130">
        <v>5.77</v>
      </c>
      <c r="Y143" s="130">
        <v>0.26</v>
      </c>
      <c r="Z143" s="132">
        <v>40</v>
      </c>
      <c r="AA143" s="132">
        <v>40</v>
      </c>
      <c r="AB143" s="132">
        <v>2604.04</v>
      </c>
      <c r="AC143" s="130">
        <v>195.98199600000001</v>
      </c>
      <c r="AD143" s="132">
        <v>42.3</v>
      </c>
      <c r="AE143" s="132">
        <v>2604.04</v>
      </c>
      <c r="AF143" s="130">
        <v>7.85</v>
      </c>
      <c r="AG143" s="133">
        <v>0</v>
      </c>
      <c r="AH143" s="130">
        <v>6.73</v>
      </c>
      <c r="AI143" s="130">
        <v>10.67</v>
      </c>
      <c r="AJ143" s="130">
        <v>14</v>
      </c>
      <c r="AK143" s="131">
        <v>1879848.2268000003</v>
      </c>
      <c r="AL143" s="130">
        <v>212765.77799999999</v>
      </c>
      <c r="AM143" s="130">
        <v>360033.07140000002</v>
      </c>
      <c r="AN143" s="130">
        <v>560283.21539999999</v>
      </c>
      <c r="AO143" s="130">
        <v>288276.76980000001</v>
      </c>
      <c r="AP143" s="130">
        <v>131414.15700000001</v>
      </c>
      <c r="AQ143" s="130">
        <v>75510.991800000003</v>
      </c>
      <c r="AR143" s="130">
        <v>240717.36059999996</v>
      </c>
      <c r="AS143" s="130">
        <v>10846.882800000001</v>
      </c>
      <c r="AU143" s="134">
        <v>48.44</v>
      </c>
      <c r="AV143" s="192">
        <v>18.489999999999998</v>
      </c>
      <c r="AW143" s="193"/>
      <c r="AX143" s="134">
        <v>6.67</v>
      </c>
      <c r="AY143" s="134">
        <v>1.53</v>
      </c>
      <c r="AZ143" s="134">
        <v>0.32</v>
      </c>
      <c r="BA143" s="134">
        <v>0.87</v>
      </c>
      <c r="BB143" s="134">
        <v>5.01</v>
      </c>
      <c r="BC143" s="134">
        <v>4.99</v>
      </c>
      <c r="BD143" s="134">
        <v>2.7</v>
      </c>
      <c r="BE143" s="134">
        <v>6.46</v>
      </c>
      <c r="BF143" s="134">
        <v>0.47</v>
      </c>
      <c r="BG143" s="135">
        <v>0.93</v>
      </c>
      <c r="BH143" s="134">
        <v>54.88252</v>
      </c>
      <c r="BI143" s="192">
        <v>20.949169999999999</v>
      </c>
      <c r="BJ143" s="193">
        <v>0</v>
      </c>
      <c r="BK143" s="134">
        <v>7.5571100000000007</v>
      </c>
      <c r="BL143" s="134">
        <v>1.7334900000000002</v>
      </c>
      <c r="BM143" s="134">
        <v>0.36256000000000005</v>
      </c>
      <c r="BN143" s="134">
        <v>0.98571000000000009</v>
      </c>
      <c r="BO143" s="134">
        <v>5.6763300000000001</v>
      </c>
      <c r="BP143" s="134">
        <v>5.65367</v>
      </c>
      <c r="BQ143" s="134">
        <v>3.0591000000000004</v>
      </c>
      <c r="BR143" s="134">
        <v>7.3191800000000002</v>
      </c>
      <c r="BS143" s="134">
        <v>0.53250999999999993</v>
      </c>
      <c r="BT143" s="135">
        <v>1.05369</v>
      </c>
      <c r="BU143" s="136">
        <v>4489672.1972759999</v>
      </c>
      <c r="BV143" s="194">
        <v>1713749.7714209999</v>
      </c>
      <c r="BW143" s="194">
        <v>0</v>
      </c>
      <c r="BX143" s="136">
        <v>618210.43674300006</v>
      </c>
      <c r="BY143" s="136">
        <v>141808.39103699999</v>
      </c>
      <c r="BZ143" s="136">
        <v>29659.271328000003</v>
      </c>
      <c r="CA143" s="136">
        <v>80636.143923000011</v>
      </c>
      <c r="CB143" s="136">
        <v>464352.96672899998</v>
      </c>
      <c r="CC143" s="136">
        <v>462499.26227100001</v>
      </c>
      <c r="CD143" s="136">
        <v>250250.10183000006</v>
      </c>
      <c r="CE143" s="136">
        <v>598746.539934</v>
      </c>
      <c r="CF143" s="136">
        <v>43562.054762999993</v>
      </c>
      <c r="CG143" s="136">
        <v>86197.257296999989</v>
      </c>
      <c r="CH143" s="112">
        <v>1</v>
      </c>
      <c r="CJ143" s="137">
        <v>946988.5</v>
      </c>
      <c r="CK143" s="134">
        <v>4195240.5199999996</v>
      </c>
      <c r="CL143" s="134">
        <v>4115429.25</v>
      </c>
      <c r="CM143" s="134">
        <v>3239157.0336560411</v>
      </c>
      <c r="CN143" s="138">
        <v>96680.322997411378</v>
      </c>
      <c r="CO143" s="136">
        <v>0</v>
      </c>
      <c r="CP143" s="136">
        <v>0</v>
      </c>
      <c r="CQ143" s="136">
        <v>0</v>
      </c>
      <c r="CR143" s="136">
        <v>0</v>
      </c>
      <c r="CS143" s="136">
        <v>0</v>
      </c>
      <c r="CT143" s="136">
        <v>0</v>
      </c>
      <c r="CU143" s="136">
        <v>0</v>
      </c>
      <c r="CV143" s="136">
        <v>0</v>
      </c>
      <c r="CW143" s="136">
        <v>0</v>
      </c>
      <c r="CX143" s="136">
        <v>3847.8719999999998</v>
      </c>
      <c r="CY143" s="136">
        <v>0</v>
      </c>
      <c r="CZ143" s="136">
        <v>0</v>
      </c>
      <c r="DA143" s="136">
        <v>0</v>
      </c>
      <c r="DB143" s="136">
        <v>0</v>
      </c>
      <c r="DC143" s="136">
        <v>92832.450997411375</v>
      </c>
      <c r="DD143" s="139">
        <v>1237828.5847773789</v>
      </c>
      <c r="DE143" s="136">
        <v>0</v>
      </c>
      <c r="DF143" s="136">
        <v>56435.833469522076</v>
      </c>
      <c r="DG143" s="136">
        <v>0</v>
      </c>
      <c r="DH143" s="136">
        <v>70548.963004760124</v>
      </c>
      <c r="DI143" s="136">
        <v>10160.385351589022</v>
      </c>
      <c r="DJ143" s="136">
        <v>123788.55299231238</v>
      </c>
      <c r="DK143" s="136">
        <v>62866.289346892831</v>
      </c>
      <c r="DL143" s="136">
        <v>0</v>
      </c>
      <c r="DM143" s="136">
        <v>0</v>
      </c>
      <c r="DN143" s="136">
        <v>899363.98421882931</v>
      </c>
      <c r="DO143" s="136">
        <v>14664.576393473088</v>
      </c>
      <c r="DP143" s="136"/>
      <c r="DQ143" s="136">
        <v>450722.9864054012</v>
      </c>
      <c r="DR143" s="136">
        <v>272815.33491250605</v>
      </c>
      <c r="DS143" s="136">
        <v>41862.271814841195</v>
      </c>
      <c r="DT143" s="136">
        <v>6540.319246211292</v>
      </c>
      <c r="DU143" s="136">
        <v>50677.774278287987</v>
      </c>
      <c r="DV143" s="136">
        <v>78827.286153554698</v>
      </c>
      <c r="DW143" s="136"/>
      <c r="DX143" s="136">
        <v>424764.65414930292</v>
      </c>
      <c r="DY143" s="136">
        <v>373557.71279029438</v>
      </c>
      <c r="DZ143" s="136">
        <v>69119.281503375649</v>
      </c>
      <c r="EA143" s="139">
        <v>307199.74500269821</v>
      </c>
      <c r="EB143" s="136"/>
      <c r="EC143" s="136">
        <v>307199.74500269821</v>
      </c>
      <c r="ED143" s="136"/>
      <c r="EE143" s="138">
        <v>144593.97144507384</v>
      </c>
      <c r="EF143" s="136">
        <v>11622.589194041544</v>
      </c>
      <c r="EG143" s="136">
        <v>126358.17456832885</v>
      </c>
      <c r="EH143" s="136">
        <v>6613.2076827034407</v>
      </c>
      <c r="EI143" s="136">
        <v>34394.567255287911</v>
      </c>
      <c r="EJ143" s="136">
        <v>100295.20732981685</v>
      </c>
      <c r="EK143" s="136">
        <v>100295.20732981685</v>
      </c>
      <c r="EL143" s="140"/>
      <c r="EM143" s="134">
        <v>3440.9684551583614</v>
      </c>
      <c r="EN143" s="136">
        <v>1040483.6699999999</v>
      </c>
      <c r="EO143" s="140">
        <f t="shared" si="42"/>
        <v>53.96</v>
      </c>
      <c r="EP143" s="140">
        <f t="shared" si="43"/>
        <v>20.597035507844755</v>
      </c>
      <c r="EQ143" s="140">
        <f t="shared" si="44"/>
        <v>0</v>
      </c>
      <c r="ER143" s="140">
        <f t="shared" si="45"/>
        <v>7.4300825763831551</v>
      </c>
      <c r="ES143" s="140">
        <f t="shared" si="46"/>
        <v>1.7043517753922381</v>
      </c>
      <c r="ET143" s="140">
        <f t="shared" si="47"/>
        <v>0.35646573080099098</v>
      </c>
      <c r="EU143" s="140">
        <f t="shared" si="48"/>
        <v>0.96914120561519412</v>
      </c>
      <c r="EV143" s="140">
        <f t="shared" si="49"/>
        <v>5.5809165978530135</v>
      </c>
      <c r="EW143" s="140">
        <f t="shared" si="50"/>
        <v>5.5586374896779525</v>
      </c>
      <c r="EX143" s="140">
        <f t="shared" si="51"/>
        <v>3.0076796036333611</v>
      </c>
      <c r="EY143" s="140">
        <f t="shared" si="52"/>
        <v>7.1961519405450041</v>
      </c>
      <c r="EZ143" s="140">
        <f t="shared" si="53"/>
        <v>0.52355904211395532</v>
      </c>
      <c r="FA143" s="140">
        <f t="shared" si="54"/>
        <v>1.0359785301403799</v>
      </c>
      <c r="HD143" s="112">
        <v>2</v>
      </c>
    </row>
    <row r="144" spans="1:212" ht="12" customHeight="1" x14ac:dyDescent="0.25">
      <c r="A144" s="126">
        <v>140</v>
      </c>
      <c r="B144" s="62" t="s">
        <v>108</v>
      </c>
      <c r="C144" s="62" t="s">
        <v>108</v>
      </c>
      <c r="D144" s="127">
        <v>2231.3000000000002</v>
      </c>
      <c r="E144" s="141">
        <v>2231.3000000000002</v>
      </c>
      <c r="F144" s="141">
        <v>0</v>
      </c>
      <c r="G144" s="141">
        <v>485.7</v>
      </c>
      <c r="H144" s="127">
        <v>1</v>
      </c>
      <c r="I144" s="127">
        <v>0</v>
      </c>
      <c r="J144" s="127">
        <v>1</v>
      </c>
      <c r="K144" s="128">
        <v>2231.3000000000002</v>
      </c>
      <c r="L144" s="127"/>
      <c r="M144" s="126" t="s">
        <v>42</v>
      </c>
      <c r="N144" s="129">
        <v>3</v>
      </c>
      <c r="O144" s="129" t="s">
        <v>8</v>
      </c>
      <c r="P144" s="130">
        <v>48.44</v>
      </c>
      <c r="Q144" s="131">
        <v>45.06</v>
      </c>
      <c r="R144" s="130">
        <v>5.0999999999999996</v>
      </c>
      <c r="S144" s="130">
        <v>8.6300000000000008</v>
      </c>
      <c r="T144" s="130">
        <v>13.43</v>
      </c>
      <c r="U144" s="130">
        <v>6.91</v>
      </c>
      <c r="V144" s="130">
        <v>3.15</v>
      </c>
      <c r="W144" s="130">
        <v>1.81</v>
      </c>
      <c r="X144" s="130">
        <v>5.77</v>
      </c>
      <c r="Y144" s="130">
        <v>0.26</v>
      </c>
      <c r="Z144" s="132">
        <v>40</v>
      </c>
      <c r="AA144" s="132">
        <v>40</v>
      </c>
      <c r="AB144" s="132">
        <v>2604.04</v>
      </c>
      <c r="AC144" s="130">
        <v>195.98199600000001</v>
      </c>
      <c r="AD144" s="132">
        <v>42.3</v>
      </c>
      <c r="AE144" s="132">
        <v>2604.04</v>
      </c>
      <c r="AF144" s="130">
        <v>7.85</v>
      </c>
      <c r="AG144" s="133">
        <v>0</v>
      </c>
      <c r="AH144" s="130">
        <v>6.73</v>
      </c>
      <c r="AI144" s="130">
        <v>10.67</v>
      </c>
      <c r="AJ144" s="130">
        <v>14</v>
      </c>
      <c r="AK144" s="131">
        <v>603254.26800000004</v>
      </c>
      <c r="AL144" s="130">
        <v>68277.78</v>
      </c>
      <c r="AM144" s="130">
        <v>115536.71400000001</v>
      </c>
      <c r="AN144" s="130">
        <v>179798.15400000001</v>
      </c>
      <c r="AO144" s="130">
        <v>92509.698000000004</v>
      </c>
      <c r="AP144" s="130">
        <v>42171.57</v>
      </c>
      <c r="AQ144" s="130">
        <v>24231.918000000001</v>
      </c>
      <c r="AR144" s="130">
        <v>77247.606</v>
      </c>
      <c r="AS144" s="130">
        <v>3480.8280000000004</v>
      </c>
      <c r="AU144" s="134">
        <v>48.44</v>
      </c>
      <c r="AV144" s="192">
        <v>18.489999999999998</v>
      </c>
      <c r="AW144" s="193"/>
      <c r="AX144" s="134">
        <v>6.67</v>
      </c>
      <c r="AY144" s="134">
        <v>1.53</v>
      </c>
      <c r="AZ144" s="134">
        <v>0.32</v>
      </c>
      <c r="BA144" s="134">
        <v>0.87</v>
      </c>
      <c r="BB144" s="134">
        <v>5.01</v>
      </c>
      <c r="BC144" s="134">
        <v>4.99</v>
      </c>
      <c r="BD144" s="134">
        <v>2.7</v>
      </c>
      <c r="BE144" s="134">
        <v>6.46</v>
      </c>
      <c r="BF144" s="134">
        <v>0.47</v>
      </c>
      <c r="BG144" s="135">
        <v>0.93</v>
      </c>
      <c r="BH144" s="134">
        <v>54.88252</v>
      </c>
      <c r="BI144" s="192">
        <v>20.949169999999999</v>
      </c>
      <c r="BJ144" s="193">
        <v>0</v>
      </c>
      <c r="BK144" s="134">
        <v>7.5571100000000007</v>
      </c>
      <c r="BL144" s="134">
        <v>1.7334900000000002</v>
      </c>
      <c r="BM144" s="134">
        <v>0.36256000000000005</v>
      </c>
      <c r="BN144" s="134">
        <v>0.98571000000000009</v>
      </c>
      <c r="BO144" s="134">
        <v>5.6763300000000001</v>
      </c>
      <c r="BP144" s="134">
        <v>5.65367</v>
      </c>
      <c r="BQ144" s="134">
        <v>3.0591000000000004</v>
      </c>
      <c r="BR144" s="134">
        <v>7.3191800000000002</v>
      </c>
      <c r="BS144" s="134">
        <v>0.53250999999999993</v>
      </c>
      <c r="BT144" s="135">
        <v>1.05369</v>
      </c>
      <c r="BU144" s="136">
        <v>1440762.0127600003</v>
      </c>
      <c r="BV144" s="194">
        <v>549952.30420999997</v>
      </c>
      <c r="BW144" s="194">
        <v>0</v>
      </c>
      <c r="BX144" s="136">
        <v>198387.33743000001</v>
      </c>
      <c r="BY144" s="136">
        <v>45507.140370000001</v>
      </c>
      <c r="BZ144" s="136">
        <v>9517.8332800000007</v>
      </c>
      <c r="CA144" s="136">
        <v>25876.609230000005</v>
      </c>
      <c r="CB144" s="136">
        <v>149013.57729000002</v>
      </c>
      <c r="CC144" s="136">
        <v>148418.71271000002</v>
      </c>
      <c r="CD144" s="136">
        <v>80306.718300000022</v>
      </c>
      <c r="CE144" s="136">
        <v>192141.25934000002</v>
      </c>
      <c r="CF144" s="136">
        <v>13979.317629999998</v>
      </c>
      <c r="CG144" s="136">
        <v>27661.202969999998</v>
      </c>
      <c r="CH144" s="112">
        <v>1</v>
      </c>
      <c r="CJ144" s="137">
        <v>106336.9</v>
      </c>
      <c r="CK144" s="134">
        <v>1297010.1599999995</v>
      </c>
      <c r="CL144" s="134">
        <v>1290052.48</v>
      </c>
      <c r="CM144" s="134">
        <v>1420994.1112948051</v>
      </c>
      <c r="CN144" s="138">
        <v>390756.99135577847</v>
      </c>
      <c r="CO144" s="136">
        <v>360966.516</v>
      </c>
      <c r="CP144" s="136">
        <v>0</v>
      </c>
      <c r="CQ144" s="136">
        <v>0</v>
      </c>
      <c r="CR144" s="136">
        <v>0</v>
      </c>
      <c r="CS144" s="136">
        <v>0</v>
      </c>
      <c r="CT144" s="136">
        <v>0</v>
      </c>
      <c r="CU144" s="136">
        <v>0</v>
      </c>
      <c r="CV144" s="136">
        <v>0</v>
      </c>
      <c r="CW144" s="136">
        <v>0</v>
      </c>
      <c r="CX144" s="136">
        <v>0</v>
      </c>
      <c r="CY144" s="136">
        <v>0</v>
      </c>
      <c r="CZ144" s="136">
        <v>0</v>
      </c>
      <c r="DA144" s="136">
        <v>0</v>
      </c>
      <c r="DB144" s="136">
        <v>0</v>
      </c>
      <c r="DC144" s="136">
        <v>29790.475355778479</v>
      </c>
      <c r="DD144" s="139">
        <v>397226.41762972448</v>
      </c>
      <c r="DE144" s="136">
        <v>0</v>
      </c>
      <c r="DF144" s="136">
        <v>18110.58835668895</v>
      </c>
      <c r="DG144" s="136">
        <v>0</v>
      </c>
      <c r="DH144" s="136">
        <v>22639.573997972322</v>
      </c>
      <c r="DI144" s="136">
        <v>3260.5269619582245</v>
      </c>
      <c r="DJ144" s="136">
        <v>39724.469165936302</v>
      </c>
      <c r="DK144" s="136">
        <v>20174.15918007027</v>
      </c>
      <c r="DL144" s="136">
        <v>0</v>
      </c>
      <c r="DM144" s="136">
        <v>0</v>
      </c>
      <c r="DN144" s="136">
        <v>288611.15181040397</v>
      </c>
      <c r="DO144" s="136">
        <v>4705.9481566943959</v>
      </c>
      <c r="DP144" s="136"/>
      <c r="DQ144" s="136">
        <v>144639.6370507055</v>
      </c>
      <c r="DR144" s="136">
        <v>87548.033301588614</v>
      </c>
      <c r="DS144" s="136">
        <v>13433.847360894328</v>
      </c>
      <c r="DT144" s="136">
        <v>2098.8266196764994</v>
      </c>
      <c r="DU144" s="136">
        <v>16262.793554434333</v>
      </c>
      <c r="DV144" s="136">
        <v>25296.136214111717</v>
      </c>
      <c r="DW144" s="136"/>
      <c r="DX144" s="136">
        <v>136309.45671997211</v>
      </c>
      <c r="DY144" s="136">
        <v>119876.85036077048</v>
      </c>
      <c r="DZ144" s="136">
        <v>22180.780859624672</v>
      </c>
      <c r="EA144" s="139">
        <v>98582.191189366597</v>
      </c>
      <c r="EB144" s="136"/>
      <c r="EC144" s="136">
        <v>98582.191189366597</v>
      </c>
      <c r="ED144" s="136"/>
      <c r="EE144" s="138">
        <v>46401.049381414319</v>
      </c>
      <c r="EF144" s="136">
        <v>3729.7567093761945</v>
      </c>
      <c r="EG144" s="136">
        <v>40549.075727666852</v>
      </c>
      <c r="EH144" s="136">
        <v>2122.2169443712673</v>
      </c>
      <c r="EI144" s="136">
        <v>11037.417381341054</v>
      </c>
      <c r="EJ144" s="136">
        <v>53983.319366107105</v>
      </c>
      <c r="EK144" s="136">
        <v>53983.319366107105</v>
      </c>
      <c r="EL144" s="140"/>
      <c r="EM144" s="134">
        <v>1104.2268609956743</v>
      </c>
      <c r="EN144" s="136">
        <v>115134.08</v>
      </c>
      <c r="EO144" s="140">
        <f t="shared" si="42"/>
        <v>48.44</v>
      </c>
      <c r="EP144" s="140">
        <f t="shared" si="43"/>
        <v>18.489999999999998</v>
      </c>
      <c r="EQ144" s="140">
        <f t="shared" si="44"/>
        <v>0</v>
      </c>
      <c r="ER144" s="140">
        <f t="shared" si="45"/>
        <v>6.67</v>
      </c>
      <c r="ES144" s="140">
        <f t="shared" si="46"/>
        <v>1.53</v>
      </c>
      <c r="ET144" s="140">
        <f t="shared" si="47"/>
        <v>0.32</v>
      </c>
      <c r="EU144" s="140">
        <f t="shared" si="48"/>
        <v>0.87</v>
      </c>
      <c r="EV144" s="140">
        <f t="shared" si="49"/>
        <v>5.01</v>
      </c>
      <c r="EW144" s="140">
        <f t="shared" si="50"/>
        <v>4.99</v>
      </c>
      <c r="EX144" s="140">
        <f t="shared" si="51"/>
        <v>2.7</v>
      </c>
      <c r="EY144" s="140">
        <f t="shared" si="52"/>
        <v>6.46</v>
      </c>
      <c r="EZ144" s="140">
        <f t="shared" si="53"/>
        <v>0.46999999999999992</v>
      </c>
      <c r="FA144" s="140">
        <f t="shared" si="54"/>
        <v>0.92999999999999994</v>
      </c>
      <c r="HD144" s="112">
        <v>2</v>
      </c>
    </row>
    <row r="145" spans="1:212" ht="12" customHeight="1" x14ac:dyDescent="0.25">
      <c r="A145" s="126">
        <v>141</v>
      </c>
      <c r="B145" s="62" t="s">
        <v>107</v>
      </c>
      <c r="C145" s="62" t="s">
        <v>107</v>
      </c>
      <c r="D145" s="127">
        <v>3500.1</v>
      </c>
      <c r="E145" s="141">
        <v>3454.1</v>
      </c>
      <c r="F145" s="141">
        <v>46</v>
      </c>
      <c r="G145" s="141">
        <v>221.6</v>
      </c>
      <c r="H145" s="127">
        <v>0</v>
      </c>
      <c r="I145" s="127">
        <v>0</v>
      </c>
      <c r="J145" s="127">
        <v>1</v>
      </c>
      <c r="K145" s="128">
        <v>3500.1</v>
      </c>
      <c r="L145" s="127"/>
      <c r="M145" s="126" t="s">
        <v>42</v>
      </c>
      <c r="N145" s="129">
        <v>7</v>
      </c>
      <c r="O145" s="129" t="s">
        <v>21</v>
      </c>
      <c r="P145" s="130">
        <v>37.01</v>
      </c>
      <c r="Q145" s="131">
        <v>31</v>
      </c>
      <c r="R145" s="130">
        <v>5.0999999999999996</v>
      </c>
      <c r="S145" s="130">
        <v>6.59</v>
      </c>
      <c r="T145" s="130">
        <v>8.98</v>
      </c>
      <c r="U145" s="130">
        <v>6.92</v>
      </c>
      <c r="V145" s="130">
        <v>3.15</v>
      </c>
      <c r="W145" s="130">
        <v>0</v>
      </c>
      <c r="X145" s="130">
        <v>0</v>
      </c>
      <c r="Y145" s="130">
        <v>0.26</v>
      </c>
      <c r="Z145" s="132">
        <v>40</v>
      </c>
      <c r="AA145" s="132">
        <v>40</v>
      </c>
      <c r="AB145" s="132">
        <v>2604.04</v>
      </c>
      <c r="AC145" s="130">
        <v>195.98199600000001</v>
      </c>
      <c r="AD145" s="132">
        <v>42.3</v>
      </c>
      <c r="AE145" s="132">
        <v>2604.04</v>
      </c>
      <c r="AF145" s="130">
        <v>7.85</v>
      </c>
      <c r="AG145" s="133">
        <v>0</v>
      </c>
      <c r="AH145" s="130">
        <v>6.73</v>
      </c>
      <c r="AI145" s="130">
        <v>10.67</v>
      </c>
      <c r="AJ145" s="130">
        <v>14</v>
      </c>
      <c r="AK145" s="131">
        <v>651018.6</v>
      </c>
      <c r="AL145" s="130">
        <v>107103.06</v>
      </c>
      <c r="AM145" s="130">
        <v>138393.954</v>
      </c>
      <c r="AN145" s="130">
        <v>188585.38800000001</v>
      </c>
      <c r="AO145" s="130">
        <v>145324.152</v>
      </c>
      <c r="AP145" s="130">
        <v>66151.889999999985</v>
      </c>
      <c r="AQ145" s="130">
        <v>0</v>
      </c>
      <c r="AR145" s="130">
        <v>0</v>
      </c>
      <c r="AS145" s="130">
        <v>5460.1559999999999</v>
      </c>
      <c r="AU145" s="134">
        <v>33.17</v>
      </c>
      <c r="AV145" s="192">
        <v>13.89</v>
      </c>
      <c r="AW145" s="193"/>
      <c r="AX145" s="134">
        <v>5.9</v>
      </c>
      <c r="AY145" s="134">
        <v>1.53</v>
      </c>
      <c r="AZ145" s="134">
        <v>0.32</v>
      </c>
      <c r="BA145" s="134">
        <v>0.6</v>
      </c>
      <c r="BB145" s="134">
        <v>5.01</v>
      </c>
      <c r="BC145" s="134">
        <v>4.99</v>
      </c>
      <c r="BD145" s="134">
        <v>0</v>
      </c>
      <c r="BE145" s="134">
        <v>0</v>
      </c>
      <c r="BF145" s="134">
        <v>0</v>
      </c>
      <c r="BG145" s="135">
        <v>0.93</v>
      </c>
      <c r="BH145" s="134">
        <v>37.581610000000005</v>
      </c>
      <c r="BI145" s="192">
        <v>15.737370000000004</v>
      </c>
      <c r="BJ145" s="193">
        <v>0</v>
      </c>
      <c r="BK145" s="134">
        <v>6.6847000000000012</v>
      </c>
      <c r="BL145" s="134">
        <v>1.7334900000000002</v>
      </c>
      <c r="BM145" s="134">
        <v>0.36256000000000005</v>
      </c>
      <c r="BN145" s="134">
        <v>0.67980000000000007</v>
      </c>
      <c r="BO145" s="134">
        <v>5.6763300000000001</v>
      </c>
      <c r="BP145" s="134">
        <v>5.65367</v>
      </c>
      <c r="BQ145" s="134">
        <v>0</v>
      </c>
      <c r="BR145" s="134">
        <v>0</v>
      </c>
      <c r="BS145" s="134">
        <v>0</v>
      </c>
      <c r="BT145" s="135">
        <v>1.0536900000000002</v>
      </c>
      <c r="BU145" s="136">
        <v>1547590.5656100004</v>
      </c>
      <c r="BV145" s="194">
        <v>648056.46537000011</v>
      </c>
      <c r="BW145" s="194">
        <v>0</v>
      </c>
      <c r="BX145" s="136">
        <v>275272.36470000003</v>
      </c>
      <c r="BY145" s="136">
        <v>71384.189490000004</v>
      </c>
      <c r="BZ145" s="136">
        <v>14930.02656</v>
      </c>
      <c r="CA145" s="136">
        <v>27993.799800000004</v>
      </c>
      <c r="CB145" s="136">
        <v>233748.22832999998</v>
      </c>
      <c r="CC145" s="136">
        <v>232815.10167</v>
      </c>
      <c r="CD145" s="136">
        <v>0</v>
      </c>
      <c r="CE145" s="136">
        <v>0</v>
      </c>
      <c r="CF145" s="136">
        <v>0</v>
      </c>
      <c r="CG145" s="136">
        <v>43390.389690000004</v>
      </c>
      <c r="CH145" s="112">
        <v>1</v>
      </c>
      <c r="CJ145" s="137">
        <v>469562.66000000003</v>
      </c>
      <c r="CK145" s="134">
        <v>1427553.64</v>
      </c>
      <c r="CL145" s="134">
        <v>1375836.1</v>
      </c>
      <c r="CM145" s="134">
        <v>1517843.5902770006</v>
      </c>
      <c r="CN145" s="138">
        <v>100397.31338733484</v>
      </c>
      <c r="CO145" s="136">
        <v>0</v>
      </c>
      <c r="CP145" s="136">
        <v>47940.287999999993</v>
      </c>
      <c r="CQ145" s="136">
        <v>0</v>
      </c>
      <c r="CR145" s="136">
        <v>0</v>
      </c>
      <c r="CS145" s="136">
        <v>0</v>
      </c>
      <c r="CT145" s="136">
        <v>0</v>
      </c>
      <c r="CU145" s="136">
        <v>0</v>
      </c>
      <c r="CV145" s="136">
        <v>5726.579999999999</v>
      </c>
      <c r="CW145" s="136">
        <v>0</v>
      </c>
      <c r="CX145" s="136">
        <v>0</v>
      </c>
      <c r="CY145" s="136">
        <v>0</v>
      </c>
      <c r="CZ145" s="136">
        <v>0</v>
      </c>
      <c r="DA145" s="136">
        <v>0</v>
      </c>
      <c r="DB145" s="136">
        <v>0</v>
      </c>
      <c r="DC145" s="136">
        <v>46730.445387334847</v>
      </c>
      <c r="DD145" s="139">
        <v>623104.10269609571</v>
      </c>
      <c r="DE145" s="136">
        <v>0</v>
      </c>
      <c r="DF145" s="136">
        <v>28408.941113811223</v>
      </c>
      <c r="DG145" s="136">
        <v>0</v>
      </c>
      <c r="DH145" s="136">
        <v>35513.2760947891</v>
      </c>
      <c r="DI145" s="136">
        <v>5114.5836147313139</v>
      </c>
      <c r="DJ145" s="136">
        <v>62313.276801727072</v>
      </c>
      <c r="DK145" s="136">
        <v>31645.93490170033</v>
      </c>
      <c r="DL145" s="136">
        <v>0</v>
      </c>
      <c r="DM145" s="136">
        <v>0</v>
      </c>
      <c r="DN145" s="136">
        <v>452726.16521830088</v>
      </c>
      <c r="DO145" s="136">
        <v>7381.9249510357431</v>
      </c>
      <c r="DP145" s="136"/>
      <c r="DQ145" s="136">
        <v>226887.10332146022</v>
      </c>
      <c r="DR145" s="136">
        <v>137331.09459010005</v>
      </c>
      <c r="DS145" s="136">
        <v>21072.831599456025</v>
      </c>
      <c r="DT145" s="136">
        <v>3292.2973385603532</v>
      </c>
      <c r="DU145" s="136">
        <v>25510.421601701073</v>
      </c>
      <c r="DV145" s="136">
        <v>39680.458191642734</v>
      </c>
      <c r="DW145" s="136"/>
      <c r="DX145" s="136">
        <v>213820.07326024037</v>
      </c>
      <c r="DY145" s="136">
        <v>188043.27698997565</v>
      </c>
      <c r="DZ145" s="136">
        <v>0</v>
      </c>
      <c r="EA145" s="139">
        <v>0</v>
      </c>
      <c r="EB145" s="136"/>
      <c r="EC145" s="136">
        <v>0</v>
      </c>
      <c r="ED145" s="113"/>
      <c r="EE145" s="138">
        <v>72786.408344860945</v>
      </c>
      <c r="EF145" s="136">
        <v>5850.6348131078821</v>
      </c>
      <c r="EG145" s="136">
        <v>63606.78526168903</v>
      </c>
      <c r="EH145" s="136">
        <v>3328.988270064031</v>
      </c>
      <c r="EI145" s="136">
        <v>17313.702584337301</v>
      </c>
      <c r="EJ145" s="136">
        <v>75491.609692695507</v>
      </c>
      <c r="EK145" s="136">
        <v>75491.609692695507</v>
      </c>
      <c r="EL145" s="140"/>
      <c r="EM145" s="134">
        <v>1732.1312401608743</v>
      </c>
      <c r="EN145" s="136">
        <v>526246.28</v>
      </c>
      <c r="EO145" s="140">
        <f t="shared" si="42"/>
        <v>37.01</v>
      </c>
      <c r="EP145" s="140">
        <f t="shared" si="43"/>
        <v>15.498007235453723</v>
      </c>
      <c r="EQ145" s="140">
        <f t="shared" si="44"/>
        <v>0</v>
      </c>
      <c r="ER145" s="140">
        <f t="shared" si="45"/>
        <v>6.5830268314742231</v>
      </c>
      <c r="ES145" s="140">
        <f t="shared" si="46"/>
        <v>1.7071239071450104</v>
      </c>
      <c r="ET145" s="140">
        <f t="shared" si="47"/>
        <v>0.35704552306300869</v>
      </c>
      <c r="EU145" s="140">
        <f t="shared" si="48"/>
        <v>0.66946035574314133</v>
      </c>
      <c r="EV145" s="140">
        <f t="shared" si="49"/>
        <v>5.5899939704552297</v>
      </c>
      <c r="EW145" s="140">
        <f t="shared" si="50"/>
        <v>5.5676786252637909</v>
      </c>
      <c r="EX145" s="140">
        <f t="shared" si="51"/>
        <v>0</v>
      </c>
      <c r="EY145" s="140">
        <f t="shared" si="52"/>
        <v>0</v>
      </c>
      <c r="EZ145" s="140">
        <f t="shared" si="53"/>
        <v>0</v>
      </c>
      <c r="FA145" s="140">
        <f t="shared" si="54"/>
        <v>1.0376635514018693</v>
      </c>
      <c r="HD145" s="112">
        <v>2</v>
      </c>
    </row>
    <row r="146" spans="1:212" ht="12" customHeight="1" x14ac:dyDescent="0.25">
      <c r="A146" s="126">
        <v>142</v>
      </c>
      <c r="B146" s="62" t="s">
        <v>106</v>
      </c>
      <c r="C146" s="62" t="s">
        <v>106</v>
      </c>
      <c r="D146" s="127">
        <v>4927</v>
      </c>
      <c r="E146" s="141">
        <v>4927</v>
      </c>
      <c r="F146" s="141">
        <v>0</v>
      </c>
      <c r="G146" s="141">
        <v>436.6</v>
      </c>
      <c r="H146" s="127">
        <v>0</v>
      </c>
      <c r="I146" s="127">
        <v>0</v>
      </c>
      <c r="J146" s="127">
        <v>1</v>
      </c>
      <c r="K146" s="128">
        <v>4927</v>
      </c>
      <c r="L146" s="127"/>
      <c r="M146" s="126" t="s">
        <v>42</v>
      </c>
      <c r="N146" s="129">
        <v>7</v>
      </c>
      <c r="O146" s="129" t="s">
        <v>21</v>
      </c>
      <c r="P146" s="130">
        <v>37.01</v>
      </c>
      <c r="Q146" s="131">
        <v>31</v>
      </c>
      <c r="R146" s="130">
        <v>5.0999999999999996</v>
      </c>
      <c r="S146" s="130">
        <v>6.59</v>
      </c>
      <c r="T146" s="130">
        <v>8.98</v>
      </c>
      <c r="U146" s="130">
        <v>6.92</v>
      </c>
      <c r="V146" s="130">
        <v>3.15</v>
      </c>
      <c r="W146" s="130">
        <v>0</v>
      </c>
      <c r="X146" s="130">
        <v>0</v>
      </c>
      <c r="Y146" s="130">
        <v>0.26</v>
      </c>
      <c r="Z146" s="132">
        <v>40</v>
      </c>
      <c r="AA146" s="132">
        <v>40</v>
      </c>
      <c r="AB146" s="132">
        <v>2604.04</v>
      </c>
      <c r="AC146" s="130">
        <v>195.98199600000001</v>
      </c>
      <c r="AD146" s="132">
        <v>42.3</v>
      </c>
      <c r="AE146" s="132">
        <v>2604.04</v>
      </c>
      <c r="AF146" s="130">
        <v>7.85</v>
      </c>
      <c r="AG146" s="133">
        <v>0</v>
      </c>
      <c r="AH146" s="130">
        <v>6.73</v>
      </c>
      <c r="AI146" s="130">
        <v>10.67</v>
      </c>
      <c r="AJ146" s="130">
        <v>14</v>
      </c>
      <c r="AK146" s="131">
        <v>916422</v>
      </c>
      <c r="AL146" s="130">
        <v>150766.19999999998</v>
      </c>
      <c r="AM146" s="130">
        <v>194813.58000000002</v>
      </c>
      <c r="AN146" s="130">
        <v>265466.76</v>
      </c>
      <c r="AO146" s="130">
        <v>204569.03999999998</v>
      </c>
      <c r="AP146" s="130">
        <v>93120.299999999988</v>
      </c>
      <c r="AQ146" s="130">
        <v>0</v>
      </c>
      <c r="AR146" s="130">
        <v>0</v>
      </c>
      <c r="AS146" s="130">
        <v>7686.12</v>
      </c>
      <c r="AU146" s="134">
        <v>33.17</v>
      </c>
      <c r="AV146" s="192">
        <v>13.89</v>
      </c>
      <c r="AW146" s="193"/>
      <c r="AX146" s="134">
        <v>5.9</v>
      </c>
      <c r="AY146" s="134">
        <v>1.53</v>
      </c>
      <c r="AZ146" s="134">
        <v>0.32</v>
      </c>
      <c r="BA146" s="134">
        <v>0.6</v>
      </c>
      <c r="BB146" s="134">
        <v>5.01</v>
      </c>
      <c r="BC146" s="134">
        <v>4.99</v>
      </c>
      <c r="BD146" s="134">
        <v>0</v>
      </c>
      <c r="BE146" s="134">
        <v>0</v>
      </c>
      <c r="BF146" s="134">
        <v>0</v>
      </c>
      <c r="BG146" s="135">
        <v>0.93</v>
      </c>
      <c r="BH146" s="134">
        <v>37.581610000000005</v>
      </c>
      <c r="BI146" s="192">
        <v>15.737370000000004</v>
      </c>
      <c r="BJ146" s="193">
        <v>0</v>
      </c>
      <c r="BK146" s="134">
        <v>6.6847000000000012</v>
      </c>
      <c r="BL146" s="134">
        <v>1.7334900000000002</v>
      </c>
      <c r="BM146" s="134">
        <v>0.36256000000000005</v>
      </c>
      <c r="BN146" s="134">
        <v>0.67980000000000007</v>
      </c>
      <c r="BO146" s="134">
        <v>5.6763300000000001</v>
      </c>
      <c r="BP146" s="134">
        <v>5.65367</v>
      </c>
      <c r="BQ146" s="134">
        <v>0</v>
      </c>
      <c r="BR146" s="134">
        <v>0</v>
      </c>
      <c r="BS146" s="134">
        <v>0</v>
      </c>
      <c r="BT146" s="135">
        <v>1.0536900000000002</v>
      </c>
      <c r="BU146" s="136">
        <v>2178503.1047</v>
      </c>
      <c r="BV146" s="194">
        <v>912252.2799000002</v>
      </c>
      <c r="BW146" s="194">
        <v>0</v>
      </c>
      <c r="BX146" s="136">
        <v>387493.76900000003</v>
      </c>
      <c r="BY146" s="136">
        <v>100485.67230000001</v>
      </c>
      <c r="BZ146" s="136">
        <v>21016.611199999999</v>
      </c>
      <c r="CA146" s="136">
        <v>39406.146000000008</v>
      </c>
      <c r="CB146" s="136">
        <v>329041.31909999996</v>
      </c>
      <c r="CC146" s="136">
        <v>327727.78090000001</v>
      </c>
      <c r="CD146" s="136">
        <v>0</v>
      </c>
      <c r="CE146" s="136">
        <v>0</v>
      </c>
      <c r="CF146" s="136">
        <v>0</v>
      </c>
      <c r="CG146" s="136">
        <v>61079.526300000012</v>
      </c>
      <c r="CH146" s="112">
        <v>1</v>
      </c>
      <c r="CJ146" s="137">
        <v>664418.57000000007</v>
      </c>
      <c r="CK146" s="134">
        <v>2036698.4399999997</v>
      </c>
      <c r="CL146" s="134">
        <v>2119847.0999999996</v>
      </c>
      <c r="CM146" s="134">
        <v>2150602.4567952864</v>
      </c>
      <c r="CN146" s="138">
        <v>128390.36008565435</v>
      </c>
      <c r="CO146" s="136">
        <v>0</v>
      </c>
      <c r="CP146" s="136">
        <v>0</v>
      </c>
      <c r="CQ146" s="136">
        <v>0</v>
      </c>
      <c r="CR146" s="136">
        <v>0</v>
      </c>
      <c r="CS146" s="136">
        <v>0</v>
      </c>
      <c r="CT146" s="136">
        <v>0</v>
      </c>
      <c r="CU146" s="136">
        <v>62609.123999999996</v>
      </c>
      <c r="CV146" s="136">
        <v>0</v>
      </c>
      <c r="CW146" s="136">
        <v>0</v>
      </c>
      <c r="CX146" s="136">
        <v>0</v>
      </c>
      <c r="CY146" s="136">
        <v>0</v>
      </c>
      <c r="CZ146" s="136">
        <v>0</v>
      </c>
      <c r="DA146" s="136">
        <v>0</v>
      </c>
      <c r="DB146" s="136">
        <v>0</v>
      </c>
      <c r="DC146" s="136">
        <v>65781.236085654353</v>
      </c>
      <c r="DD146" s="139">
        <v>877127.48606715922</v>
      </c>
      <c r="DE146" s="136">
        <v>0</v>
      </c>
      <c r="DF146" s="136">
        <v>39990.529661366214</v>
      </c>
      <c r="DG146" s="136">
        <v>0</v>
      </c>
      <c r="DH146" s="136">
        <v>49991.11777349958</v>
      </c>
      <c r="DI146" s="136">
        <v>7199.6667151741894</v>
      </c>
      <c r="DJ146" s="136">
        <v>87716.783749638373</v>
      </c>
      <c r="DK146" s="136">
        <v>44547.161869854433</v>
      </c>
      <c r="DL146" s="136">
        <v>0</v>
      </c>
      <c r="DM146" s="136">
        <v>0</v>
      </c>
      <c r="DN146" s="136">
        <v>637290.88198353443</v>
      </c>
      <c r="DO146" s="136">
        <v>10391.344314091913</v>
      </c>
      <c r="DP146" s="136"/>
      <c r="DQ146" s="136">
        <v>319383.09135877108</v>
      </c>
      <c r="DR146" s="136">
        <v>193317.42037239595</v>
      </c>
      <c r="DS146" s="136">
        <v>29663.678549332828</v>
      </c>
      <c r="DT146" s="136">
        <v>4634.4815825510286</v>
      </c>
      <c r="DU146" s="136">
        <v>35910.358913054246</v>
      </c>
      <c r="DV146" s="136">
        <v>55857.15194143702</v>
      </c>
      <c r="DW146" s="136"/>
      <c r="DX146" s="136">
        <v>300988.97201600077</v>
      </c>
      <c r="DY146" s="136">
        <v>264703.64439004887</v>
      </c>
      <c r="DZ146" s="136">
        <v>0</v>
      </c>
      <c r="EA146" s="139">
        <v>0</v>
      </c>
      <c r="EB146" s="136"/>
      <c r="EC146" s="136">
        <v>0</v>
      </c>
      <c r="ED146" s="113"/>
      <c r="EE146" s="138">
        <v>102459.53941748232</v>
      </c>
      <c r="EF146" s="136">
        <v>8235.7868987121892</v>
      </c>
      <c r="EG146" s="136">
        <v>89537.622063467279</v>
      </c>
      <c r="EH146" s="136">
        <v>4686.1304553028431</v>
      </c>
      <c r="EI146" s="136">
        <v>24372.050122290755</v>
      </c>
      <c r="EJ146" s="136">
        <v>133177.31333787914</v>
      </c>
      <c r="EK146" s="136">
        <v>133177.31333787914</v>
      </c>
      <c r="EL146" s="140"/>
      <c r="EM146" s="134">
        <v>2438.2762264714233</v>
      </c>
      <c r="EN146" s="136">
        <v>646453.56999999995</v>
      </c>
      <c r="EO146" s="140">
        <f t="shared" si="42"/>
        <v>37.01</v>
      </c>
      <c r="EP146" s="140">
        <f t="shared" si="43"/>
        <v>15.498007235453723</v>
      </c>
      <c r="EQ146" s="140">
        <f t="shared" si="44"/>
        <v>0</v>
      </c>
      <c r="ER146" s="140">
        <f t="shared" si="45"/>
        <v>6.5830268314742231</v>
      </c>
      <c r="ES146" s="140">
        <f t="shared" si="46"/>
        <v>1.7071239071450104</v>
      </c>
      <c r="ET146" s="140">
        <f t="shared" si="47"/>
        <v>0.35704552306300869</v>
      </c>
      <c r="EU146" s="140">
        <f t="shared" si="48"/>
        <v>0.66946035574314133</v>
      </c>
      <c r="EV146" s="140">
        <f t="shared" si="49"/>
        <v>5.5899939704552297</v>
      </c>
      <c r="EW146" s="140">
        <f t="shared" si="50"/>
        <v>5.5676786252637909</v>
      </c>
      <c r="EX146" s="140">
        <f t="shared" si="51"/>
        <v>0</v>
      </c>
      <c r="EY146" s="140">
        <f t="shared" si="52"/>
        <v>0</v>
      </c>
      <c r="EZ146" s="140">
        <f t="shared" si="53"/>
        <v>0</v>
      </c>
      <c r="FA146" s="140">
        <f t="shared" si="54"/>
        <v>1.0376635514018693</v>
      </c>
      <c r="HD146" s="112">
        <v>2</v>
      </c>
    </row>
    <row r="147" spans="1:212" ht="12" customHeight="1" x14ac:dyDescent="0.25">
      <c r="A147" s="126">
        <v>143</v>
      </c>
      <c r="B147" s="62" t="s">
        <v>105</v>
      </c>
      <c r="C147" s="62" t="s">
        <v>105</v>
      </c>
      <c r="D147" s="127">
        <v>4940.66</v>
      </c>
      <c r="E147" s="141">
        <v>4940.66</v>
      </c>
      <c r="F147" s="141">
        <v>0</v>
      </c>
      <c r="G147" s="141">
        <v>452.8</v>
      </c>
      <c r="H147" s="127">
        <v>0</v>
      </c>
      <c r="I147" s="127">
        <v>0</v>
      </c>
      <c r="J147" s="127">
        <v>1</v>
      </c>
      <c r="K147" s="128">
        <v>4940.66</v>
      </c>
      <c r="L147" s="127"/>
      <c r="M147" s="126" t="s">
        <v>42</v>
      </c>
      <c r="N147" s="129">
        <v>7</v>
      </c>
      <c r="O147" s="129" t="s">
        <v>21</v>
      </c>
      <c r="P147" s="130">
        <v>37.01</v>
      </c>
      <c r="Q147" s="131">
        <v>31</v>
      </c>
      <c r="R147" s="130">
        <v>5.0999999999999996</v>
      </c>
      <c r="S147" s="130">
        <v>6.59</v>
      </c>
      <c r="T147" s="130">
        <v>8.98</v>
      </c>
      <c r="U147" s="130">
        <v>6.92</v>
      </c>
      <c r="V147" s="130">
        <v>3.15</v>
      </c>
      <c r="W147" s="130">
        <v>0</v>
      </c>
      <c r="X147" s="130">
        <v>0</v>
      </c>
      <c r="Y147" s="130">
        <v>0.26</v>
      </c>
      <c r="Z147" s="132">
        <v>40</v>
      </c>
      <c r="AA147" s="132">
        <v>40</v>
      </c>
      <c r="AB147" s="132">
        <v>2604.04</v>
      </c>
      <c r="AC147" s="130">
        <v>195.98199600000001</v>
      </c>
      <c r="AD147" s="132">
        <v>42.3</v>
      </c>
      <c r="AE147" s="132">
        <v>2604.04</v>
      </c>
      <c r="AF147" s="130">
        <v>7.85</v>
      </c>
      <c r="AG147" s="133">
        <v>0</v>
      </c>
      <c r="AH147" s="130">
        <v>6.73</v>
      </c>
      <c r="AI147" s="130">
        <v>10.67</v>
      </c>
      <c r="AJ147" s="130">
        <v>14</v>
      </c>
      <c r="AK147" s="131">
        <v>918962.76</v>
      </c>
      <c r="AL147" s="130">
        <v>151184.196</v>
      </c>
      <c r="AM147" s="130">
        <v>195353.69639999999</v>
      </c>
      <c r="AN147" s="130">
        <v>266202.76079999999</v>
      </c>
      <c r="AO147" s="130">
        <v>205136.20319999999</v>
      </c>
      <c r="AP147" s="130">
        <v>93378.474000000002</v>
      </c>
      <c r="AQ147" s="130">
        <v>0</v>
      </c>
      <c r="AR147" s="130">
        <v>0</v>
      </c>
      <c r="AS147" s="130">
        <v>7707.4295999999995</v>
      </c>
      <c r="AU147" s="134">
        <v>33.17</v>
      </c>
      <c r="AV147" s="192">
        <v>13.89</v>
      </c>
      <c r="AW147" s="193"/>
      <c r="AX147" s="134">
        <v>5.9</v>
      </c>
      <c r="AY147" s="134">
        <v>1.53</v>
      </c>
      <c r="AZ147" s="134">
        <v>0.32</v>
      </c>
      <c r="BA147" s="134">
        <v>0.6</v>
      </c>
      <c r="BB147" s="134">
        <v>5.01</v>
      </c>
      <c r="BC147" s="134">
        <v>4.99</v>
      </c>
      <c r="BD147" s="134">
        <v>0</v>
      </c>
      <c r="BE147" s="134">
        <v>0</v>
      </c>
      <c r="BF147" s="134">
        <v>0</v>
      </c>
      <c r="BG147" s="135">
        <v>0.93</v>
      </c>
      <c r="BH147" s="134">
        <v>37.581610000000005</v>
      </c>
      <c r="BI147" s="192">
        <v>15.737370000000004</v>
      </c>
      <c r="BJ147" s="193">
        <v>0</v>
      </c>
      <c r="BK147" s="134">
        <v>6.6847000000000012</v>
      </c>
      <c r="BL147" s="134">
        <v>1.7334900000000002</v>
      </c>
      <c r="BM147" s="134">
        <v>0.36256000000000005</v>
      </c>
      <c r="BN147" s="134">
        <v>0.67980000000000007</v>
      </c>
      <c r="BO147" s="134">
        <v>5.6763300000000001</v>
      </c>
      <c r="BP147" s="134">
        <v>5.65367</v>
      </c>
      <c r="BQ147" s="134">
        <v>0</v>
      </c>
      <c r="BR147" s="134">
        <v>0</v>
      </c>
      <c r="BS147" s="134">
        <v>0</v>
      </c>
      <c r="BT147" s="135">
        <v>1.0536900000000002</v>
      </c>
      <c r="BU147" s="136">
        <v>2184542.9570260001</v>
      </c>
      <c r="BV147" s="194">
        <v>914781.47944200016</v>
      </c>
      <c r="BW147" s="194">
        <v>0</v>
      </c>
      <c r="BX147" s="136">
        <v>388568.08702000004</v>
      </c>
      <c r="BY147" s="136">
        <v>100764.266634</v>
      </c>
      <c r="BZ147" s="136">
        <v>21074.879295999999</v>
      </c>
      <c r="CA147" s="136">
        <v>39515.398680000006</v>
      </c>
      <c r="CB147" s="136">
        <v>329953.57897799998</v>
      </c>
      <c r="CC147" s="136">
        <v>328636.39902199997</v>
      </c>
      <c r="CD147" s="136">
        <v>0</v>
      </c>
      <c r="CE147" s="136">
        <v>0</v>
      </c>
      <c r="CF147" s="136">
        <v>0</v>
      </c>
      <c r="CG147" s="136">
        <v>61248.867954000008</v>
      </c>
      <c r="CH147" s="112">
        <v>1</v>
      </c>
      <c r="CJ147" s="137">
        <v>806441.32000000007</v>
      </c>
      <c r="CK147" s="134">
        <v>2042469.4000000004</v>
      </c>
      <c r="CL147" s="134">
        <v>2029898.53</v>
      </c>
      <c r="CM147" s="134">
        <v>2095889.0272592572</v>
      </c>
      <c r="CN147" s="138">
        <v>75404.937127450597</v>
      </c>
      <c r="CO147" s="136">
        <v>0</v>
      </c>
      <c r="CP147" s="136">
        <v>9441.3240000000005</v>
      </c>
      <c r="CQ147" s="136">
        <v>0</v>
      </c>
      <c r="CR147" s="136">
        <v>0</v>
      </c>
      <c r="CS147" s="136">
        <v>0</v>
      </c>
      <c r="CT147" s="136">
        <v>0</v>
      </c>
      <c r="CU147" s="136">
        <v>0</v>
      </c>
      <c r="CV147" s="136">
        <v>0</v>
      </c>
      <c r="CW147" s="136">
        <v>0</v>
      </c>
      <c r="CX147" s="136">
        <v>0</v>
      </c>
      <c r="CY147" s="136">
        <v>0</v>
      </c>
      <c r="CZ147" s="136">
        <v>0</v>
      </c>
      <c r="DA147" s="136">
        <v>0</v>
      </c>
      <c r="DB147" s="136">
        <v>0</v>
      </c>
      <c r="DC147" s="136">
        <v>65963.61312745059</v>
      </c>
      <c r="DD147" s="139">
        <v>879559.30288462958</v>
      </c>
      <c r="DE147" s="136">
        <v>0</v>
      </c>
      <c r="DF147" s="136">
        <v>40101.402532316948</v>
      </c>
      <c r="DG147" s="136">
        <v>0</v>
      </c>
      <c r="DH147" s="136">
        <v>50129.71705679287</v>
      </c>
      <c r="DI147" s="136">
        <v>7219.627634055716</v>
      </c>
      <c r="DJ147" s="136">
        <v>87959.976618731147</v>
      </c>
      <c r="DK147" s="136">
        <v>44670.667904184098</v>
      </c>
      <c r="DL147" s="136">
        <v>0</v>
      </c>
      <c r="DM147" s="136">
        <v>0</v>
      </c>
      <c r="DN147" s="136">
        <v>639057.75704907021</v>
      </c>
      <c r="DO147" s="136">
        <v>10420.154089478659</v>
      </c>
      <c r="DP147" s="136"/>
      <c r="DQ147" s="136">
        <v>320268.57401108707</v>
      </c>
      <c r="DR147" s="136">
        <v>193853.38870247247</v>
      </c>
      <c r="DS147" s="136">
        <v>29745.920450892379</v>
      </c>
      <c r="DT147" s="136">
        <v>4647.3305816209804</v>
      </c>
      <c r="DU147" s="136">
        <v>36009.919599628702</v>
      </c>
      <c r="DV147" s="136">
        <v>56012.014676472543</v>
      </c>
      <c r="DW147" s="136"/>
      <c r="DX147" s="136">
        <v>301823.45737377199</v>
      </c>
      <c r="DY147" s="136">
        <v>265437.52946867037</v>
      </c>
      <c r="DZ147" s="136">
        <v>0</v>
      </c>
      <c r="EA147" s="139">
        <v>0</v>
      </c>
      <c r="EB147" s="136"/>
      <c r="EC147" s="136">
        <v>0</v>
      </c>
      <c r="ED147" s="113"/>
      <c r="EE147" s="138">
        <v>102743.60625499862</v>
      </c>
      <c r="EF147" s="136">
        <v>8258.6204381959342</v>
      </c>
      <c r="EG147" s="136">
        <v>89785.86316705709</v>
      </c>
      <c r="EH147" s="136">
        <v>4699.1226497455946</v>
      </c>
      <c r="EI147" s="136">
        <v>24439.621099491993</v>
      </c>
      <c r="EJ147" s="136">
        <v>126211.99903915687</v>
      </c>
      <c r="EK147" s="136">
        <v>126211.99903915687</v>
      </c>
      <c r="EL147" s="140"/>
      <c r="EM147" s="134">
        <v>0</v>
      </c>
      <c r="EN147" s="136">
        <v>821923.83</v>
      </c>
      <c r="EO147" s="140">
        <f t="shared" si="42"/>
        <v>37.01</v>
      </c>
      <c r="EP147" s="140">
        <f t="shared" si="43"/>
        <v>15.498007235453723</v>
      </c>
      <c r="EQ147" s="140">
        <f t="shared" si="44"/>
        <v>0</v>
      </c>
      <c r="ER147" s="140">
        <f t="shared" si="45"/>
        <v>6.5830268314742231</v>
      </c>
      <c r="ES147" s="140">
        <f t="shared" si="46"/>
        <v>1.7071239071450104</v>
      </c>
      <c r="ET147" s="140">
        <f t="shared" si="47"/>
        <v>0.35704552306300869</v>
      </c>
      <c r="EU147" s="140">
        <f t="shared" si="48"/>
        <v>0.66946035574314133</v>
      </c>
      <c r="EV147" s="140">
        <f t="shared" si="49"/>
        <v>5.5899939704552297</v>
      </c>
      <c r="EW147" s="140">
        <f t="shared" si="50"/>
        <v>5.5676786252637909</v>
      </c>
      <c r="EX147" s="140">
        <f t="shared" si="51"/>
        <v>0</v>
      </c>
      <c r="EY147" s="140">
        <f t="shared" si="52"/>
        <v>0</v>
      </c>
      <c r="EZ147" s="140">
        <f t="shared" si="53"/>
        <v>0</v>
      </c>
      <c r="FA147" s="140">
        <f t="shared" si="54"/>
        <v>1.0376635514018693</v>
      </c>
      <c r="HD147" s="112">
        <v>2</v>
      </c>
    </row>
    <row r="148" spans="1:212" ht="12" customHeight="1" x14ac:dyDescent="0.25">
      <c r="A148" s="126">
        <v>144</v>
      </c>
      <c r="B148" s="62" t="s">
        <v>104</v>
      </c>
      <c r="C148" s="62" t="s">
        <v>104</v>
      </c>
      <c r="D148" s="127">
        <v>3456.99</v>
      </c>
      <c r="E148" s="141">
        <v>3456.99</v>
      </c>
      <c r="F148" s="141">
        <v>0</v>
      </c>
      <c r="G148" s="141">
        <v>619</v>
      </c>
      <c r="H148" s="127">
        <v>0</v>
      </c>
      <c r="I148" s="127">
        <v>0</v>
      </c>
      <c r="J148" s="127">
        <v>1</v>
      </c>
      <c r="K148" s="128">
        <v>3456.99</v>
      </c>
      <c r="L148" s="127"/>
      <c r="M148" s="126" t="s">
        <v>42</v>
      </c>
      <c r="N148" s="129">
        <v>7</v>
      </c>
      <c r="O148" s="129" t="s">
        <v>21</v>
      </c>
      <c r="P148" s="130">
        <v>37.01</v>
      </c>
      <c r="Q148" s="131">
        <v>31</v>
      </c>
      <c r="R148" s="130">
        <v>5.0999999999999996</v>
      </c>
      <c r="S148" s="130">
        <v>6.59</v>
      </c>
      <c r="T148" s="130">
        <v>8.98</v>
      </c>
      <c r="U148" s="130">
        <v>6.92</v>
      </c>
      <c r="V148" s="130">
        <v>3.15</v>
      </c>
      <c r="W148" s="130">
        <v>0</v>
      </c>
      <c r="X148" s="130">
        <v>0</v>
      </c>
      <c r="Y148" s="130">
        <v>0.26</v>
      </c>
      <c r="Z148" s="132">
        <v>40</v>
      </c>
      <c r="AA148" s="132">
        <v>40</v>
      </c>
      <c r="AB148" s="132">
        <v>2604.04</v>
      </c>
      <c r="AC148" s="130">
        <v>195.98199600000001</v>
      </c>
      <c r="AD148" s="132">
        <v>42.3</v>
      </c>
      <c r="AE148" s="132">
        <v>2604.04</v>
      </c>
      <c r="AF148" s="130">
        <v>7.85</v>
      </c>
      <c r="AG148" s="133">
        <v>0</v>
      </c>
      <c r="AH148" s="130">
        <v>6.73</v>
      </c>
      <c r="AI148" s="130">
        <v>10.67</v>
      </c>
      <c r="AJ148" s="130">
        <v>14</v>
      </c>
      <c r="AK148" s="131">
        <v>643000.1399999999</v>
      </c>
      <c r="AL148" s="130">
        <v>105783.89399999999</v>
      </c>
      <c r="AM148" s="130">
        <v>136689.38459999999</v>
      </c>
      <c r="AN148" s="130">
        <v>186262.62119999999</v>
      </c>
      <c r="AO148" s="130">
        <v>143534.22479999997</v>
      </c>
      <c r="AP148" s="130">
        <v>65337.11099999999</v>
      </c>
      <c r="AQ148" s="130">
        <v>0</v>
      </c>
      <c r="AR148" s="130">
        <v>0</v>
      </c>
      <c r="AS148" s="130">
        <v>5392.9044000000004</v>
      </c>
      <c r="AU148" s="134">
        <v>33.17</v>
      </c>
      <c r="AV148" s="192">
        <v>13.89</v>
      </c>
      <c r="AW148" s="193"/>
      <c r="AX148" s="134">
        <v>5.9</v>
      </c>
      <c r="AY148" s="134">
        <v>1.53</v>
      </c>
      <c r="AZ148" s="134">
        <v>0.32</v>
      </c>
      <c r="BA148" s="134">
        <v>0.6</v>
      </c>
      <c r="BB148" s="134">
        <v>5.01</v>
      </c>
      <c r="BC148" s="134">
        <v>4.99</v>
      </c>
      <c r="BD148" s="134">
        <v>0</v>
      </c>
      <c r="BE148" s="134">
        <v>0</v>
      </c>
      <c r="BF148" s="134">
        <v>0</v>
      </c>
      <c r="BG148" s="135">
        <v>0.93</v>
      </c>
      <c r="BH148" s="134">
        <v>37.581610000000005</v>
      </c>
      <c r="BI148" s="192">
        <v>15.737370000000004</v>
      </c>
      <c r="BJ148" s="193">
        <v>0</v>
      </c>
      <c r="BK148" s="134">
        <v>6.6847000000000012</v>
      </c>
      <c r="BL148" s="134">
        <v>1.7334900000000002</v>
      </c>
      <c r="BM148" s="134">
        <v>0.36256000000000005</v>
      </c>
      <c r="BN148" s="134">
        <v>0.67980000000000007</v>
      </c>
      <c r="BO148" s="134">
        <v>5.6763300000000001</v>
      </c>
      <c r="BP148" s="134">
        <v>5.65367</v>
      </c>
      <c r="BQ148" s="134">
        <v>0</v>
      </c>
      <c r="BR148" s="134">
        <v>0</v>
      </c>
      <c r="BS148" s="134">
        <v>0</v>
      </c>
      <c r="BT148" s="135">
        <v>1.0536900000000002</v>
      </c>
      <c r="BU148" s="136">
        <v>1528529.2161390001</v>
      </c>
      <c r="BV148" s="194">
        <v>640074.48936300015</v>
      </c>
      <c r="BW148" s="194">
        <v>0</v>
      </c>
      <c r="BX148" s="136">
        <v>271881.89253000001</v>
      </c>
      <c r="BY148" s="136">
        <v>70504.965350999992</v>
      </c>
      <c r="BZ148" s="136">
        <v>14746.136543999999</v>
      </c>
      <c r="CA148" s="136">
        <v>27649.006020000001</v>
      </c>
      <c r="CB148" s="136">
        <v>230869.20026699998</v>
      </c>
      <c r="CC148" s="136">
        <v>229947.56673299999</v>
      </c>
      <c r="CD148" s="136">
        <v>0</v>
      </c>
      <c r="CE148" s="136">
        <v>0</v>
      </c>
      <c r="CF148" s="136">
        <v>0</v>
      </c>
      <c r="CG148" s="136">
        <v>42855.959331000005</v>
      </c>
      <c r="CH148" s="112">
        <v>1</v>
      </c>
      <c r="CJ148" s="137">
        <v>632145.93000000005</v>
      </c>
      <c r="CK148" s="134">
        <v>1429120</v>
      </c>
      <c r="CL148" s="134">
        <v>1390698.56</v>
      </c>
      <c r="CM148" s="134">
        <v>1641229.7185360214</v>
      </c>
      <c r="CN148" s="138">
        <v>240239.33626055333</v>
      </c>
      <c r="CO148" s="136">
        <v>0</v>
      </c>
      <c r="CP148" s="136">
        <v>11059.355999999998</v>
      </c>
      <c r="CQ148" s="136">
        <v>0</v>
      </c>
      <c r="CR148" s="136">
        <v>0</v>
      </c>
      <c r="CS148" s="136">
        <v>0</v>
      </c>
      <c r="CT148" s="136">
        <v>0</v>
      </c>
      <c r="CU148" s="136">
        <v>0</v>
      </c>
      <c r="CV148" s="136">
        <v>6603.8640000000005</v>
      </c>
      <c r="CW148" s="136">
        <v>0</v>
      </c>
      <c r="CX148" s="136">
        <v>176421.24000000002</v>
      </c>
      <c r="CY148" s="136">
        <v>0</v>
      </c>
      <c r="CZ148" s="136">
        <v>0</v>
      </c>
      <c r="DA148" s="136">
        <v>0</v>
      </c>
      <c r="DB148" s="136">
        <v>0</v>
      </c>
      <c r="DC148" s="136">
        <v>46154.876260553327</v>
      </c>
      <c r="DD148" s="139">
        <v>615429.45972382952</v>
      </c>
      <c r="DE148" s="136">
        <v>0</v>
      </c>
      <c r="DF148" s="136">
        <v>28059.034125034785</v>
      </c>
      <c r="DG148" s="136">
        <v>0</v>
      </c>
      <c r="DH148" s="136">
        <v>35075.866497221497</v>
      </c>
      <c r="DI148" s="136">
        <v>5051.5883575583566</v>
      </c>
      <c r="DJ148" s="136">
        <v>61545.777198023621</v>
      </c>
      <c r="DK148" s="136">
        <v>31256.158537135801</v>
      </c>
      <c r="DL148" s="136">
        <v>0</v>
      </c>
      <c r="DM148" s="136">
        <v>0</v>
      </c>
      <c r="DN148" s="136">
        <v>447150.03168424155</v>
      </c>
      <c r="DO148" s="136">
        <v>7291.0033246138828</v>
      </c>
      <c r="DP148" s="136"/>
      <c r="DQ148" s="136">
        <v>224092.58230086422</v>
      </c>
      <c r="DR148" s="136">
        <v>135639.61620725979</v>
      </c>
      <c r="DS148" s="136">
        <v>20813.281937945623</v>
      </c>
      <c r="DT148" s="136">
        <v>3251.746800499915</v>
      </c>
      <c r="DU148" s="136">
        <v>25196.215071816401</v>
      </c>
      <c r="DV148" s="136">
        <v>39191.722283342468</v>
      </c>
      <c r="DW148" s="136"/>
      <c r="DX148" s="136">
        <v>211186.49611723045</v>
      </c>
      <c r="DY148" s="136">
        <v>185727.18725795718</v>
      </c>
      <c r="DZ148" s="136">
        <v>0</v>
      </c>
      <c r="EA148" s="139">
        <v>0</v>
      </c>
      <c r="EB148" s="136"/>
      <c r="EC148" s="136">
        <v>0</v>
      </c>
      <c r="ED148" s="113"/>
      <c r="EE148" s="138">
        <v>71889.913369361107</v>
      </c>
      <c r="EF148" s="136">
        <v>5778.5737671968845</v>
      </c>
      <c r="EG148" s="136">
        <v>62823.353784693674</v>
      </c>
      <c r="EH148" s="136">
        <v>3287.9858174705446</v>
      </c>
      <c r="EI148" s="136">
        <v>17100.453329055799</v>
      </c>
      <c r="EJ148" s="136">
        <v>75564.290177169634</v>
      </c>
      <c r="EK148" s="136">
        <v>75564.290177169634</v>
      </c>
      <c r="EL148" s="140"/>
      <c r="EM148" s="134">
        <v>1710.7969417798754</v>
      </c>
      <c r="EN148" s="136">
        <v>686300.65</v>
      </c>
      <c r="EO148" s="140">
        <f t="shared" si="42"/>
        <v>37.01</v>
      </c>
      <c r="EP148" s="140">
        <f t="shared" si="43"/>
        <v>15.498007235453723</v>
      </c>
      <c r="EQ148" s="140">
        <f t="shared" si="44"/>
        <v>0</v>
      </c>
      <c r="ER148" s="140">
        <f t="shared" si="45"/>
        <v>6.5830268314742231</v>
      </c>
      <c r="ES148" s="140">
        <f t="shared" si="46"/>
        <v>1.7071239071450104</v>
      </c>
      <c r="ET148" s="140">
        <f t="shared" si="47"/>
        <v>0.35704552306300869</v>
      </c>
      <c r="EU148" s="140">
        <f t="shared" si="48"/>
        <v>0.66946035574314133</v>
      </c>
      <c r="EV148" s="140">
        <f t="shared" si="49"/>
        <v>5.5899939704552297</v>
      </c>
      <c r="EW148" s="140">
        <f t="shared" si="50"/>
        <v>5.5676786252637909</v>
      </c>
      <c r="EX148" s="140">
        <f t="shared" si="51"/>
        <v>0</v>
      </c>
      <c r="EY148" s="140">
        <f t="shared" si="52"/>
        <v>0</v>
      </c>
      <c r="EZ148" s="140">
        <f t="shared" si="53"/>
        <v>0</v>
      </c>
      <c r="FA148" s="140">
        <f t="shared" si="54"/>
        <v>1.0376635514018693</v>
      </c>
      <c r="HD148" s="112">
        <v>2</v>
      </c>
    </row>
    <row r="149" spans="1:212" ht="12" customHeight="1" x14ac:dyDescent="0.25">
      <c r="A149" s="126">
        <v>145</v>
      </c>
      <c r="B149" s="62" t="s">
        <v>103</v>
      </c>
      <c r="C149" s="62" t="s">
        <v>103</v>
      </c>
      <c r="D149" s="127">
        <v>3483.9</v>
      </c>
      <c r="E149" s="141">
        <v>3483.9</v>
      </c>
      <c r="F149" s="141">
        <v>0</v>
      </c>
      <c r="G149" s="141">
        <v>445.9</v>
      </c>
      <c r="H149" s="127">
        <v>0</v>
      </c>
      <c r="I149" s="127">
        <v>0</v>
      </c>
      <c r="J149" s="127">
        <v>1</v>
      </c>
      <c r="K149" s="128">
        <v>3483.9</v>
      </c>
      <c r="L149" s="127"/>
      <c r="M149" s="126" t="s">
        <v>42</v>
      </c>
      <c r="N149" s="129">
        <v>7</v>
      </c>
      <c r="O149" s="129" t="s">
        <v>21</v>
      </c>
      <c r="P149" s="130">
        <v>37.01</v>
      </c>
      <c r="Q149" s="131">
        <v>31</v>
      </c>
      <c r="R149" s="130">
        <v>5.0999999999999996</v>
      </c>
      <c r="S149" s="130">
        <v>6.59</v>
      </c>
      <c r="T149" s="130">
        <v>8.98</v>
      </c>
      <c r="U149" s="130">
        <v>6.92</v>
      </c>
      <c r="V149" s="130">
        <v>3.15</v>
      </c>
      <c r="W149" s="130">
        <v>0</v>
      </c>
      <c r="X149" s="130">
        <v>0</v>
      </c>
      <c r="Y149" s="130">
        <v>0.26</v>
      </c>
      <c r="Z149" s="132">
        <v>40</v>
      </c>
      <c r="AA149" s="132">
        <v>40</v>
      </c>
      <c r="AB149" s="132">
        <v>2604.04</v>
      </c>
      <c r="AC149" s="130">
        <v>195.98199600000001</v>
      </c>
      <c r="AD149" s="132">
        <v>42.3</v>
      </c>
      <c r="AE149" s="132">
        <v>2604.04</v>
      </c>
      <c r="AF149" s="130">
        <v>7.85</v>
      </c>
      <c r="AG149" s="133">
        <v>0</v>
      </c>
      <c r="AH149" s="130">
        <v>6.73</v>
      </c>
      <c r="AI149" s="130">
        <v>10.67</v>
      </c>
      <c r="AJ149" s="130">
        <v>14</v>
      </c>
      <c r="AK149" s="131">
        <v>648005.4</v>
      </c>
      <c r="AL149" s="130">
        <v>106607.34</v>
      </c>
      <c r="AM149" s="130">
        <v>137753.40600000002</v>
      </c>
      <c r="AN149" s="130">
        <v>187712.53200000001</v>
      </c>
      <c r="AO149" s="130">
        <v>144651.52799999999</v>
      </c>
      <c r="AP149" s="130">
        <v>65845.709999999992</v>
      </c>
      <c r="AQ149" s="130">
        <v>0</v>
      </c>
      <c r="AR149" s="130">
        <v>0</v>
      </c>
      <c r="AS149" s="130">
        <v>5434.884</v>
      </c>
      <c r="AU149" s="134">
        <v>33.17</v>
      </c>
      <c r="AV149" s="192">
        <v>13.89</v>
      </c>
      <c r="AW149" s="193"/>
      <c r="AX149" s="134">
        <v>5.9</v>
      </c>
      <c r="AY149" s="134">
        <v>1.53</v>
      </c>
      <c r="AZ149" s="134">
        <v>0.32</v>
      </c>
      <c r="BA149" s="134">
        <v>0.6</v>
      </c>
      <c r="BB149" s="134">
        <v>5.01</v>
      </c>
      <c r="BC149" s="134">
        <v>4.99</v>
      </c>
      <c r="BD149" s="134">
        <v>0</v>
      </c>
      <c r="BE149" s="134">
        <v>0</v>
      </c>
      <c r="BF149" s="134">
        <v>0</v>
      </c>
      <c r="BG149" s="135">
        <v>0.93</v>
      </c>
      <c r="BH149" s="134">
        <v>37.581610000000005</v>
      </c>
      <c r="BI149" s="192">
        <v>15.737370000000004</v>
      </c>
      <c r="BJ149" s="193">
        <v>0</v>
      </c>
      <c r="BK149" s="134">
        <v>6.6847000000000012</v>
      </c>
      <c r="BL149" s="134">
        <v>1.7334900000000002</v>
      </c>
      <c r="BM149" s="134">
        <v>0.36256000000000005</v>
      </c>
      <c r="BN149" s="134">
        <v>0.67980000000000007</v>
      </c>
      <c r="BO149" s="134">
        <v>5.6763300000000001</v>
      </c>
      <c r="BP149" s="134">
        <v>5.65367</v>
      </c>
      <c r="BQ149" s="134">
        <v>0</v>
      </c>
      <c r="BR149" s="134">
        <v>0</v>
      </c>
      <c r="BS149" s="134">
        <v>0</v>
      </c>
      <c r="BT149" s="135">
        <v>1.0536900000000002</v>
      </c>
      <c r="BU149" s="136">
        <v>1540427.6367900004</v>
      </c>
      <c r="BV149" s="194">
        <v>645056.97543000022</v>
      </c>
      <c r="BW149" s="194">
        <v>0</v>
      </c>
      <c r="BX149" s="136">
        <v>273998.28330000001</v>
      </c>
      <c r="BY149" s="136">
        <v>71053.792109999995</v>
      </c>
      <c r="BZ149" s="136">
        <v>14860.923840000001</v>
      </c>
      <c r="CA149" s="136">
        <v>27864.232200000006</v>
      </c>
      <c r="CB149" s="136">
        <v>232666.33887000001</v>
      </c>
      <c r="CC149" s="136">
        <v>231737.53113000002</v>
      </c>
      <c r="CD149" s="136">
        <v>0</v>
      </c>
      <c r="CE149" s="136">
        <v>0</v>
      </c>
      <c r="CF149" s="136">
        <v>0</v>
      </c>
      <c r="CG149" s="136">
        <v>43189.559910000011</v>
      </c>
      <c r="CH149" s="112">
        <v>1</v>
      </c>
      <c r="CJ149" s="137">
        <v>584290.88</v>
      </c>
      <c r="CK149" s="134">
        <v>1376739.6199999999</v>
      </c>
      <c r="CL149" s="134">
        <v>1327437.68</v>
      </c>
      <c r="CM149" s="134">
        <v>1604826.9503826867</v>
      </c>
      <c r="CN149" s="138">
        <v>193436.240362657</v>
      </c>
      <c r="CO149" s="136">
        <v>0</v>
      </c>
      <c r="CP149" s="136">
        <v>0</v>
      </c>
      <c r="CQ149" s="136">
        <v>0</v>
      </c>
      <c r="CR149" s="136">
        <v>0</v>
      </c>
      <c r="CS149" s="136">
        <v>0</v>
      </c>
      <c r="CT149" s="136">
        <v>0</v>
      </c>
      <c r="CU149" s="136">
        <v>0</v>
      </c>
      <c r="CV149" s="136">
        <v>50041.835999999996</v>
      </c>
      <c r="CW149" s="136">
        <v>0</v>
      </c>
      <c r="CX149" s="136">
        <v>96880.247999999992</v>
      </c>
      <c r="CY149" s="136">
        <v>0</v>
      </c>
      <c r="CZ149" s="136">
        <v>0</v>
      </c>
      <c r="DA149" s="136">
        <v>0</v>
      </c>
      <c r="DB149" s="136">
        <v>0</v>
      </c>
      <c r="DC149" s="136">
        <v>46514.156362657035</v>
      </c>
      <c r="DD149" s="139">
        <v>620220.10324931517</v>
      </c>
      <c r="DE149" s="136">
        <v>0</v>
      </c>
      <c r="DF149" s="136">
        <v>28277.452057486047</v>
      </c>
      <c r="DG149" s="136">
        <v>0</v>
      </c>
      <c r="DH149" s="136">
        <v>35348.905056037183</v>
      </c>
      <c r="DI149" s="136">
        <v>5090.9110755013926</v>
      </c>
      <c r="DJ149" s="136">
        <v>62024.863589479428</v>
      </c>
      <c r="DK149" s="136">
        <v>31499.463616477751</v>
      </c>
      <c r="DL149" s="136">
        <v>0</v>
      </c>
      <c r="DM149" s="136">
        <v>0</v>
      </c>
      <c r="DN149" s="136">
        <v>450630.74969401973</v>
      </c>
      <c r="DO149" s="136">
        <v>7347.7581603135413</v>
      </c>
      <c r="DP149" s="136"/>
      <c r="DQ149" s="136">
        <v>225836.97016131983</v>
      </c>
      <c r="DR149" s="136">
        <v>136695.46597024362</v>
      </c>
      <c r="DS149" s="136">
        <v>20975.297279890528</v>
      </c>
      <c r="DT149" s="136">
        <v>3277.0591405418163</v>
      </c>
      <c r="DU149" s="136">
        <v>25392.348166671341</v>
      </c>
      <c r="DV149" s="136">
        <v>39496.799603972482</v>
      </c>
      <c r="DW149" s="136"/>
      <c r="DX149" s="136">
        <v>212830.42005409885</v>
      </c>
      <c r="DY149" s="136">
        <v>187172.93011781841</v>
      </c>
      <c r="DZ149" s="136">
        <v>0</v>
      </c>
      <c r="EA149" s="139">
        <v>0</v>
      </c>
      <c r="EB149" s="136"/>
      <c r="EC149" s="136">
        <v>0</v>
      </c>
      <c r="ED149" s="113"/>
      <c r="EE149" s="138">
        <v>72449.520880163705</v>
      </c>
      <c r="EF149" s="136">
        <v>5823.5555056674239</v>
      </c>
      <c r="EG149" s="136">
        <v>63312.385124195993</v>
      </c>
      <c r="EH149" s="136">
        <v>3313.5802503002992</v>
      </c>
      <c r="EI149" s="136">
        <v>17233.567164816068</v>
      </c>
      <c r="EJ149" s="136">
        <v>75647.198392497899</v>
      </c>
      <c r="EK149" s="136">
        <v>75647.198392497899</v>
      </c>
      <c r="EL149" s="140"/>
      <c r="EM149" s="134">
        <v>1724.1141760511046</v>
      </c>
      <c r="EN149" s="136">
        <v>635252.80000000005</v>
      </c>
      <c r="EO149" s="140">
        <f t="shared" si="42"/>
        <v>37.01</v>
      </c>
      <c r="EP149" s="140">
        <f t="shared" si="43"/>
        <v>15.498007235453723</v>
      </c>
      <c r="EQ149" s="140">
        <f t="shared" si="44"/>
        <v>0</v>
      </c>
      <c r="ER149" s="140">
        <f t="shared" si="45"/>
        <v>6.5830268314742231</v>
      </c>
      <c r="ES149" s="140">
        <f t="shared" si="46"/>
        <v>1.7071239071450104</v>
      </c>
      <c r="ET149" s="140">
        <f t="shared" si="47"/>
        <v>0.35704552306300869</v>
      </c>
      <c r="EU149" s="140">
        <f t="shared" si="48"/>
        <v>0.66946035574314133</v>
      </c>
      <c r="EV149" s="140">
        <f t="shared" si="49"/>
        <v>5.5899939704552297</v>
      </c>
      <c r="EW149" s="140">
        <f t="shared" si="50"/>
        <v>5.5676786252637909</v>
      </c>
      <c r="EX149" s="140">
        <f t="shared" si="51"/>
        <v>0</v>
      </c>
      <c r="EY149" s="140">
        <f t="shared" si="52"/>
        <v>0</v>
      </c>
      <c r="EZ149" s="140">
        <f t="shared" si="53"/>
        <v>0</v>
      </c>
      <c r="FA149" s="140">
        <f t="shared" si="54"/>
        <v>1.0376635514018693</v>
      </c>
      <c r="HD149" s="112">
        <v>2</v>
      </c>
    </row>
    <row r="150" spans="1:212" ht="12" customHeight="1" x14ac:dyDescent="0.25">
      <c r="A150" s="126">
        <v>146</v>
      </c>
      <c r="B150" s="62" t="s">
        <v>102</v>
      </c>
      <c r="C150" s="62" t="s">
        <v>102</v>
      </c>
      <c r="D150" s="127">
        <v>4951.3999999999996</v>
      </c>
      <c r="E150" s="141">
        <v>4951.3999999999996</v>
      </c>
      <c r="F150" s="141">
        <v>0</v>
      </c>
      <c r="G150" s="141">
        <v>456</v>
      </c>
      <c r="H150" s="127">
        <v>0</v>
      </c>
      <c r="I150" s="127">
        <v>0</v>
      </c>
      <c r="J150" s="127">
        <v>1</v>
      </c>
      <c r="K150" s="128">
        <v>4951.3999999999996</v>
      </c>
      <c r="L150" s="127"/>
      <c r="M150" s="126" t="s">
        <v>42</v>
      </c>
      <c r="N150" s="129">
        <v>7</v>
      </c>
      <c r="O150" s="129" t="s">
        <v>21</v>
      </c>
      <c r="P150" s="130">
        <v>37.01</v>
      </c>
      <c r="Q150" s="131">
        <v>31</v>
      </c>
      <c r="R150" s="130">
        <v>5.0999999999999996</v>
      </c>
      <c r="S150" s="130">
        <v>6.59</v>
      </c>
      <c r="T150" s="130">
        <v>8.98</v>
      </c>
      <c r="U150" s="130">
        <v>6.92</v>
      </c>
      <c r="V150" s="130">
        <v>3.15</v>
      </c>
      <c r="W150" s="130">
        <v>0</v>
      </c>
      <c r="X150" s="130">
        <v>0</v>
      </c>
      <c r="Y150" s="130">
        <v>0.26</v>
      </c>
      <c r="Z150" s="132">
        <v>40</v>
      </c>
      <c r="AA150" s="132">
        <v>40</v>
      </c>
      <c r="AB150" s="132">
        <v>2604.04</v>
      </c>
      <c r="AC150" s="130">
        <v>195.98199600000001</v>
      </c>
      <c r="AD150" s="132">
        <v>42.3</v>
      </c>
      <c r="AE150" s="132">
        <v>2604.04</v>
      </c>
      <c r="AF150" s="130">
        <v>7.85</v>
      </c>
      <c r="AG150" s="133">
        <v>0</v>
      </c>
      <c r="AH150" s="130">
        <v>6.73</v>
      </c>
      <c r="AI150" s="130">
        <v>10.67</v>
      </c>
      <c r="AJ150" s="130">
        <v>14</v>
      </c>
      <c r="AK150" s="131">
        <v>920960.39999999991</v>
      </c>
      <c r="AL150" s="130">
        <v>151512.83999999997</v>
      </c>
      <c r="AM150" s="130">
        <v>195778.35599999997</v>
      </c>
      <c r="AN150" s="130">
        <v>266781.43200000003</v>
      </c>
      <c r="AO150" s="130">
        <v>205582.12799999997</v>
      </c>
      <c r="AP150" s="130">
        <v>93581.459999999992</v>
      </c>
      <c r="AQ150" s="130">
        <v>0</v>
      </c>
      <c r="AR150" s="130">
        <v>0</v>
      </c>
      <c r="AS150" s="130">
        <v>7724.1840000000002</v>
      </c>
      <c r="AU150" s="134">
        <v>33.17</v>
      </c>
      <c r="AV150" s="192">
        <v>13.89</v>
      </c>
      <c r="AW150" s="193"/>
      <c r="AX150" s="134">
        <v>5.9</v>
      </c>
      <c r="AY150" s="134">
        <v>1.53</v>
      </c>
      <c r="AZ150" s="134">
        <v>0.32</v>
      </c>
      <c r="BA150" s="134">
        <v>0.6</v>
      </c>
      <c r="BB150" s="134">
        <v>5.01</v>
      </c>
      <c r="BC150" s="134">
        <v>4.99</v>
      </c>
      <c r="BD150" s="134">
        <v>0</v>
      </c>
      <c r="BE150" s="134">
        <v>0</v>
      </c>
      <c r="BF150" s="134">
        <v>0</v>
      </c>
      <c r="BG150" s="135">
        <v>0.93</v>
      </c>
      <c r="BH150" s="134">
        <v>37.581610000000005</v>
      </c>
      <c r="BI150" s="192">
        <v>15.737370000000004</v>
      </c>
      <c r="BJ150" s="193">
        <v>0</v>
      </c>
      <c r="BK150" s="134">
        <v>6.6847000000000012</v>
      </c>
      <c r="BL150" s="134">
        <v>1.7334900000000002</v>
      </c>
      <c r="BM150" s="134">
        <v>0.36256000000000005</v>
      </c>
      <c r="BN150" s="134">
        <v>0.67980000000000007</v>
      </c>
      <c r="BO150" s="134">
        <v>5.6763300000000001</v>
      </c>
      <c r="BP150" s="134">
        <v>5.65367</v>
      </c>
      <c r="BQ150" s="134">
        <v>0</v>
      </c>
      <c r="BR150" s="134">
        <v>0</v>
      </c>
      <c r="BS150" s="134">
        <v>0</v>
      </c>
      <c r="BT150" s="135">
        <v>1.0536900000000002</v>
      </c>
      <c r="BU150" s="136">
        <v>2189291.7135399999</v>
      </c>
      <c r="BV150" s="194">
        <v>916770.03018000012</v>
      </c>
      <c r="BW150" s="194">
        <v>0</v>
      </c>
      <c r="BX150" s="136">
        <v>389412.75579999998</v>
      </c>
      <c r="BY150" s="136">
        <v>100983.30785999999</v>
      </c>
      <c r="BZ150" s="136">
        <v>21120.69184</v>
      </c>
      <c r="CA150" s="136">
        <v>39601.297200000001</v>
      </c>
      <c r="CB150" s="136">
        <v>330670.83161999995</v>
      </c>
      <c r="CC150" s="136">
        <v>329350.78837999998</v>
      </c>
      <c r="CD150" s="136">
        <v>0</v>
      </c>
      <c r="CE150" s="136">
        <v>0</v>
      </c>
      <c r="CF150" s="136">
        <v>0</v>
      </c>
      <c r="CG150" s="136">
        <v>61382.010660000007</v>
      </c>
      <c r="CH150" s="112">
        <v>1</v>
      </c>
      <c r="CJ150" s="137">
        <v>584688.27</v>
      </c>
      <c r="CK150" s="134">
        <v>2047157.5000000005</v>
      </c>
      <c r="CL150" s="134">
        <v>2127000.48</v>
      </c>
      <c r="CM150" s="134">
        <v>2200221.7303151167</v>
      </c>
      <c r="CN150" s="138">
        <v>175586.78474010737</v>
      </c>
      <c r="CO150" s="136">
        <v>0</v>
      </c>
      <c r="CP150" s="136">
        <v>0</v>
      </c>
      <c r="CQ150" s="136">
        <v>0</v>
      </c>
      <c r="CR150" s="136">
        <v>0</v>
      </c>
      <c r="CS150" s="136">
        <v>0</v>
      </c>
      <c r="CT150" s="136">
        <v>0</v>
      </c>
      <c r="CU150" s="136">
        <v>0</v>
      </c>
      <c r="CV150" s="136">
        <v>5726.579999999999</v>
      </c>
      <c r="CW150" s="136">
        <v>0</v>
      </c>
      <c r="CX150" s="136">
        <v>10729.199999999999</v>
      </c>
      <c r="CY150" s="136">
        <v>0</v>
      </c>
      <c r="CZ150" s="136">
        <v>0</v>
      </c>
      <c r="DA150" s="136">
        <v>93024</v>
      </c>
      <c r="DB150" s="136">
        <v>0</v>
      </c>
      <c r="DC150" s="136">
        <v>66107.004740107353</v>
      </c>
      <c r="DD150" s="139">
        <v>881471.28770305077</v>
      </c>
      <c r="DE150" s="136">
        <v>0</v>
      </c>
      <c r="DF150" s="136">
        <v>40188.574906695489</v>
      </c>
      <c r="DG150" s="136">
        <v>0</v>
      </c>
      <c r="DH150" s="136">
        <v>50238.688967669135</v>
      </c>
      <c r="DI150" s="136">
        <v>7235.3216508044416</v>
      </c>
      <c r="DJ150" s="136">
        <v>88151.183896480521</v>
      </c>
      <c r="DK150" s="136">
        <v>44767.772941424249</v>
      </c>
      <c r="DL150" s="136">
        <v>0</v>
      </c>
      <c r="DM150" s="136">
        <v>0</v>
      </c>
      <c r="DN150" s="136">
        <v>640446.93993368617</v>
      </c>
      <c r="DO150" s="136">
        <v>10442.805406290785</v>
      </c>
      <c r="DP150" s="136"/>
      <c r="DQ150" s="136">
        <v>320964.77340243943</v>
      </c>
      <c r="DR150" s="136">
        <v>194274.78693563654</v>
      </c>
      <c r="DS150" s="136">
        <v>29810.58209238209</v>
      </c>
      <c r="DT150" s="136">
        <v>4657.4329425295646</v>
      </c>
      <c r="DU150" s="136">
        <v>36088.197913963224</v>
      </c>
      <c r="DV150" s="136">
        <v>56133.773517927999</v>
      </c>
      <c r="DW150" s="136"/>
      <c r="DX150" s="136">
        <v>302479.56079562131</v>
      </c>
      <c r="DY150" s="136">
        <v>266014.53720984125</v>
      </c>
      <c r="DZ150" s="136">
        <v>0</v>
      </c>
      <c r="EA150" s="139">
        <v>0</v>
      </c>
      <c r="EB150" s="136"/>
      <c r="EC150" s="136">
        <v>0</v>
      </c>
      <c r="ED150" s="113"/>
      <c r="EE150" s="138">
        <v>102966.95016677935</v>
      </c>
      <c r="EF150" s="136">
        <v>8276.5730160916446</v>
      </c>
      <c r="EG150" s="136">
        <v>89981.039554506162</v>
      </c>
      <c r="EH150" s="136">
        <v>4709.33759618155</v>
      </c>
      <c r="EI150" s="136">
        <v>24492.747914656069</v>
      </c>
      <c r="EJ150" s="136">
        <v>126245.08838262122</v>
      </c>
      <c r="EK150" s="136">
        <v>126245.08838262122</v>
      </c>
      <c r="EL150" s="140"/>
      <c r="EM150" s="134">
        <v>0</v>
      </c>
      <c r="EN150" s="136">
        <v>525363.92999999993</v>
      </c>
      <c r="EO150" s="140">
        <f t="shared" si="42"/>
        <v>37.01</v>
      </c>
      <c r="EP150" s="140">
        <f t="shared" si="43"/>
        <v>15.498007235453723</v>
      </c>
      <c r="EQ150" s="140">
        <f t="shared" si="44"/>
        <v>0</v>
      </c>
      <c r="ER150" s="140">
        <f t="shared" si="45"/>
        <v>6.5830268314742231</v>
      </c>
      <c r="ES150" s="140">
        <f t="shared" si="46"/>
        <v>1.7071239071450104</v>
      </c>
      <c r="ET150" s="140">
        <f t="shared" si="47"/>
        <v>0.35704552306300869</v>
      </c>
      <c r="EU150" s="140">
        <f t="shared" si="48"/>
        <v>0.66946035574314133</v>
      </c>
      <c r="EV150" s="140">
        <f t="shared" si="49"/>
        <v>5.5899939704552297</v>
      </c>
      <c r="EW150" s="140">
        <f t="shared" si="50"/>
        <v>5.5676786252637909</v>
      </c>
      <c r="EX150" s="140">
        <f t="shared" si="51"/>
        <v>0</v>
      </c>
      <c r="EY150" s="140">
        <f t="shared" si="52"/>
        <v>0</v>
      </c>
      <c r="EZ150" s="140">
        <f t="shared" si="53"/>
        <v>0</v>
      </c>
      <c r="FA150" s="140">
        <f t="shared" si="54"/>
        <v>1.0376635514018693</v>
      </c>
      <c r="HD150" s="112">
        <v>2</v>
      </c>
    </row>
    <row r="151" spans="1:212" ht="12" customHeight="1" x14ac:dyDescent="0.25">
      <c r="A151" s="126">
        <v>147</v>
      </c>
      <c r="B151" s="62" t="s">
        <v>101</v>
      </c>
      <c r="C151" s="62" t="s">
        <v>101</v>
      </c>
      <c r="D151" s="127">
        <v>4883.7</v>
      </c>
      <c r="E151" s="141">
        <v>4883.7</v>
      </c>
      <c r="F151" s="141">
        <v>0</v>
      </c>
      <c r="G151" s="141">
        <v>716.4</v>
      </c>
      <c r="H151" s="127">
        <v>0</v>
      </c>
      <c r="I151" s="127">
        <v>0</v>
      </c>
      <c r="J151" s="127">
        <v>1</v>
      </c>
      <c r="K151" s="128">
        <v>4883.7</v>
      </c>
      <c r="L151" s="127"/>
      <c r="M151" s="126" t="s">
        <v>42</v>
      </c>
      <c r="N151" s="129">
        <v>7</v>
      </c>
      <c r="O151" s="129" t="s">
        <v>21</v>
      </c>
      <c r="P151" s="130">
        <v>37.01</v>
      </c>
      <c r="Q151" s="131">
        <v>31</v>
      </c>
      <c r="R151" s="130">
        <v>5.0999999999999996</v>
      </c>
      <c r="S151" s="130">
        <v>6.59</v>
      </c>
      <c r="T151" s="130">
        <v>8.98</v>
      </c>
      <c r="U151" s="130">
        <v>6.92</v>
      </c>
      <c r="V151" s="130">
        <v>3.15</v>
      </c>
      <c r="W151" s="130">
        <v>0</v>
      </c>
      <c r="X151" s="130">
        <v>0</v>
      </c>
      <c r="Y151" s="130">
        <v>0.26</v>
      </c>
      <c r="Z151" s="132">
        <v>40</v>
      </c>
      <c r="AA151" s="132">
        <v>40</v>
      </c>
      <c r="AB151" s="132">
        <v>2604.04</v>
      </c>
      <c r="AC151" s="130">
        <v>195.98199600000001</v>
      </c>
      <c r="AD151" s="132">
        <v>42.3</v>
      </c>
      <c r="AE151" s="132">
        <v>2604.04</v>
      </c>
      <c r="AF151" s="130">
        <v>7.85</v>
      </c>
      <c r="AG151" s="133">
        <v>0</v>
      </c>
      <c r="AH151" s="130">
        <v>6.73</v>
      </c>
      <c r="AI151" s="130">
        <v>10.67</v>
      </c>
      <c r="AJ151" s="130">
        <v>14</v>
      </c>
      <c r="AK151" s="131">
        <v>908368.2</v>
      </c>
      <c r="AL151" s="130">
        <v>149441.22</v>
      </c>
      <c r="AM151" s="130">
        <v>193101.49799999999</v>
      </c>
      <c r="AN151" s="130">
        <v>263133.75600000005</v>
      </c>
      <c r="AO151" s="130">
        <v>202771.22399999999</v>
      </c>
      <c r="AP151" s="130">
        <v>92301.93</v>
      </c>
      <c r="AQ151" s="130">
        <v>0</v>
      </c>
      <c r="AR151" s="130">
        <v>0</v>
      </c>
      <c r="AS151" s="130">
        <v>7618.5720000000001</v>
      </c>
      <c r="AU151" s="134">
        <v>33.17</v>
      </c>
      <c r="AV151" s="192">
        <v>13.89</v>
      </c>
      <c r="AW151" s="193"/>
      <c r="AX151" s="134">
        <v>5.9</v>
      </c>
      <c r="AY151" s="134">
        <v>1.53</v>
      </c>
      <c r="AZ151" s="134">
        <v>0.32</v>
      </c>
      <c r="BA151" s="134">
        <v>0.6</v>
      </c>
      <c r="BB151" s="134">
        <v>5.01</v>
      </c>
      <c r="BC151" s="134">
        <v>4.99</v>
      </c>
      <c r="BD151" s="134">
        <v>0</v>
      </c>
      <c r="BE151" s="134">
        <v>0</v>
      </c>
      <c r="BF151" s="134">
        <v>0</v>
      </c>
      <c r="BG151" s="135">
        <v>0.93</v>
      </c>
      <c r="BH151" s="134">
        <v>37.581610000000005</v>
      </c>
      <c r="BI151" s="192">
        <v>15.737370000000004</v>
      </c>
      <c r="BJ151" s="193">
        <v>0</v>
      </c>
      <c r="BK151" s="134">
        <v>6.6847000000000012</v>
      </c>
      <c r="BL151" s="134">
        <v>1.7334900000000002</v>
      </c>
      <c r="BM151" s="134">
        <v>0.36256000000000005</v>
      </c>
      <c r="BN151" s="134">
        <v>0.67980000000000007</v>
      </c>
      <c r="BO151" s="134">
        <v>5.6763300000000001</v>
      </c>
      <c r="BP151" s="134">
        <v>5.65367</v>
      </c>
      <c r="BQ151" s="134">
        <v>0</v>
      </c>
      <c r="BR151" s="134">
        <v>0</v>
      </c>
      <c r="BS151" s="134">
        <v>0</v>
      </c>
      <c r="BT151" s="135">
        <v>1.0536900000000002</v>
      </c>
      <c r="BU151" s="136">
        <v>2159357.7455700003</v>
      </c>
      <c r="BV151" s="194">
        <v>904235.1246900002</v>
      </c>
      <c r="BW151" s="194">
        <v>0</v>
      </c>
      <c r="BX151" s="136">
        <v>384088.35389999999</v>
      </c>
      <c r="BY151" s="136">
        <v>99602.57312999999</v>
      </c>
      <c r="BZ151" s="136">
        <v>20831.91072</v>
      </c>
      <c r="CA151" s="136">
        <v>39059.832600000002</v>
      </c>
      <c r="CB151" s="136">
        <v>326149.60220999998</v>
      </c>
      <c r="CC151" s="136">
        <v>324847.60778999998</v>
      </c>
      <c r="CD151" s="136">
        <v>0</v>
      </c>
      <c r="CE151" s="136">
        <v>0</v>
      </c>
      <c r="CF151" s="136">
        <v>0</v>
      </c>
      <c r="CG151" s="136">
        <v>60542.74053000001</v>
      </c>
      <c r="CH151" s="112">
        <v>1</v>
      </c>
      <c r="CJ151" s="137">
        <v>516633.16</v>
      </c>
      <c r="CK151" s="134">
        <v>2037269.9799999995</v>
      </c>
      <c r="CL151" s="134">
        <v>2046860.43</v>
      </c>
      <c r="CM151" s="134">
        <v>2050955.6280654231</v>
      </c>
      <c r="CN151" s="138">
        <v>74403.854235743886</v>
      </c>
      <c r="CO151" s="136">
        <v>0</v>
      </c>
      <c r="CP151" s="136">
        <v>0</v>
      </c>
      <c r="CQ151" s="136">
        <v>0</v>
      </c>
      <c r="CR151" s="136">
        <v>0</v>
      </c>
      <c r="CS151" s="136">
        <v>0</v>
      </c>
      <c r="CT151" s="136">
        <v>0</v>
      </c>
      <c r="CU151" s="136">
        <v>0</v>
      </c>
      <c r="CV151" s="136">
        <v>0</v>
      </c>
      <c r="CW151" s="136">
        <v>0</v>
      </c>
      <c r="CX151" s="136">
        <v>9200.7240000000002</v>
      </c>
      <c r="CY151" s="136">
        <v>0</v>
      </c>
      <c r="CZ151" s="136">
        <v>0</v>
      </c>
      <c r="DA151" s="136">
        <v>0</v>
      </c>
      <c r="DB151" s="136">
        <v>0</v>
      </c>
      <c r="DC151" s="136">
        <v>65203.130235743884</v>
      </c>
      <c r="DD151" s="139">
        <v>869419.01841002319</v>
      </c>
      <c r="DE151" s="136">
        <v>0</v>
      </c>
      <c r="DF151" s="136">
        <v>39639.0805169909</v>
      </c>
      <c r="DG151" s="136">
        <v>0</v>
      </c>
      <c r="DH151" s="136">
        <v>49551.780367452797</v>
      </c>
      <c r="DI151" s="136">
        <v>7136.3938171090294</v>
      </c>
      <c r="DJ151" s="136">
        <v>86945.901521840657</v>
      </c>
      <c r="DK151" s="136">
        <v>44155.667632191617</v>
      </c>
      <c r="DL151" s="136">
        <v>0</v>
      </c>
      <c r="DM151" s="136">
        <v>0</v>
      </c>
      <c r="DN151" s="136">
        <v>631690.17258838762</v>
      </c>
      <c r="DO151" s="136">
        <v>10300.021966050472</v>
      </c>
      <c r="DP151" s="136"/>
      <c r="DQ151" s="136">
        <v>316576.25396160543</v>
      </c>
      <c r="DR151" s="136">
        <v>191618.48708598941</v>
      </c>
      <c r="DS151" s="136">
        <v>29402.984966790489</v>
      </c>
      <c r="DT151" s="136">
        <v>4593.7523248842008</v>
      </c>
      <c r="DU151" s="136">
        <v>35594.767571277254</v>
      </c>
      <c r="DV151" s="136">
        <v>55366.262012664083</v>
      </c>
      <c r="DW151" s="136"/>
      <c r="DX151" s="136">
        <v>298343.78782921511</v>
      </c>
      <c r="DY151" s="136">
        <v>262377.34688607295</v>
      </c>
      <c r="DZ151" s="136">
        <v>0</v>
      </c>
      <c r="EA151" s="139">
        <v>0</v>
      </c>
      <c r="EB151" s="136"/>
      <c r="EC151" s="136">
        <v>0</v>
      </c>
      <c r="ED151" s="113"/>
      <c r="EE151" s="138">
        <v>101559.09329270516</v>
      </c>
      <c r="EF151" s="136">
        <v>8163.4082559855324</v>
      </c>
      <c r="EG151" s="136">
        <v>88750.737745353181</v>
      </c>
      <c r="EH151" s="136">
        <v>4644.9472913664486</v>
      </c>
      <c r="EI151" s="136">
        <v>24157.86100715067</v>
      </c>
      <c r="EJ151" s="136">
        <v>104118.41244290651</v>
      </c>
      <c r="EK151" s="136">
        <v>104118.41244290651</v>
      </c>
      <c r="EL151" s="140"/>
      <c r="EM151" s="134">
        <v>2416.8479007953097</v>
      </c>
      <c r="EN151" s="136">
        <v>509064.59</v>
      </c>
      <c r="EO151" s="140">
        <f t="shared" si="42"/>
        <v>37.01</v>
      </c>
      <c r="EP151" s="140">
        <f t="shared" si="43"/>
        <v>15.498007235453723</v>
      </c>
      <c r="EQ151" s="140">
        <f t="shared" si="44"/>
        <v>0</v>
      </c>
      <c r="ER151" s="140">
        <f t="shared" si="45"/>
        <v>6.5830268314742231</v>
      </c>
      <c r="ES151" s="140">
        <f t="shared" si="46"/>
        <v>1.7071239071450104</v>
      </c>
      <c r="ET151" s="140">
        <f t="shared" si="47"/>
        <v>0.35704552306300869</v>
      </c>
      <c r="EU151" s="140">
        <f t="shared" si="48"/>
        <v>0.66946035574314133</v>
      </c>
      <c r="EV151" s="140">
        <f t="shared" si="49"/>
        <v>5.5899939704552297</v>
      </c>
      <c r="EW151" s="140">
        <f t="shared" si="50"/>
        <v>5.5676786252637909</v>
      </c>
      <c r="EX151" s="140">
        <f t="shared" si="51"/>
        <v>0</v>
      </c>
      <c r="EY151" s="140">
        <f t="shared" si="52"/>
        <v>0</v>
      </c>
      <c r="EZ151" s="140">
        <f t="shared" si="53"/>
        <v>0</v>
      </c>
      <c r="FA151" s="140">
        <f t="shared" si="54"/>
        <v>1.0376635514018693</v>
      </c>
      <c r="HD151" s="112">
        <v>2</v>
      </c>
    </row>
    <row r="152" spans="1:212" ht="12" customHeight="1" x14ac:dyDescent="0.25">
      <c r="A152" s="126">
        <v>148</v>
      </c>
      <c r="B152" s="62" t="s">
        <v>100</v>
      </c>
      <c r="C152" s="62" t="s">
        <v>100</v>
      </c>
      <c r="D152" s="127">
        <v>3117.6399999999994</v>
      </c>
      <c r="E152" s="141">
        <v>3038.8399999999992</v>
      </c>
      <c r="F152" s="141">
        <v>78.8</v>
      </c>
      <c r="G152" s="141">
        <v>325.39999999999998</v>
      </c>
      <c r="H152" s="127">
        <v>0</v>
      </c>
      <c r="I152" s="127">
        <v>0</v>
      </c>
      <c r="J152" s="127">
        <v>1</v>
      </c>
      <c r="K152" s="128">
        <v>3117.6399999999994</v>
      </c>
      <c r="L152" s="127"/>
      <c r="M152" s="126" t="s">
        <v>42</v>
      </c>
      <c r="N152" s="129">
        <v>7</v>
      </c>
      <c r="O152" s="129" t="s">
        <v>21</v>
      </c>
      <c r="P152" s="130">
        <v>37.01</v>
      </c>
      <c r="Q152" s="131">
        <v>31</v>
      </c>
      <c r="R152" s="130">
        <v>5.0999999999999996</v>
      </c>
      <c r="S152" s="130">
        <v>6.59</v>
      </c>
      <c r="T152" s="130">
        <v>8.98</v>
      </c>
      <c r="U152" s="130">
        <v>6.92</v>
      </c>
      <c r="V152" s="130">
        <v>3.15</v>
      </c>
      <c r="W152" s="130">
        <v>0</v>
      </c>
      <c r="X152" s="130">
        <v>0</v>
      </c>
      <c r="Y152" s="130">
        <v>0.26</v>
      </c>
      <c r="Z152" s="132">
        <v>40</v>
      </c>
      <c r="AA152" s="132">
        <v>40</v>
      </c>
      <c r="AB152" s="132">
        <v>2604.04</v>
      </c>
      <c r="AC152" s="130">
        <v>195.98199600000001</v>
      </c>
      <c r="AD152" s="132">
        <v>42.3</v>
      </c>
      <c r="AE152" s="132">
        <v>2604.04</v>
      </c>
      <c r="AF152" s="130">
        <v>7.85</v>
      </c>
      <c r="AG152" s="133">
        <v>0</v>
      </c>
      <c r="AH152" s="130">
        <v>6.73</v>
      </c>
      <c r="AI152" s="130">
        <v>10.67</v>
      </c>
      <c r="AJ152" s="130">
        <v>14</v>
      </c>
      <c r="AK152" s="131">
        <v>579881.03999999992</v>
      </c>
      <c r="AL152" s="130">
        <v>95399.783999999985</v>
      </c>
      <c r="AM152" s="130">
        <v>123271.48559999997</v>
      </c>
      <c r="AN152" s="130">
        <v>167978.44319999998</v>
      </c>
      <c r="AO152" s="130">
        <v>129444.41279999999</v>
      </c>
      <c r="AP152" s="130">
        <v>58923.395999999979</v>
      </c>
      <c r="AQ152" s="130">
        <v>0</v>
      </c>
      <c r="AR152" s="130">
        <v>0</v>
      </c>
      <c r="AS152" s="130">
        <v>4863.518399999999</v>
      </c>
      <c r="AU152" s="134">
        <v>33.17</v>
      </c>
      <c r="AV152" s="192">
        <v>13.89</v>
      </c>
      <c r="AW152" s="193"/>
      <c r="AX152" s="134">
        <v>5.9</v>
      </c>
      <c r="AY152" s="134">
        <v>1.53</v>
      </c>
      <c r="AZ152" s="134">
        <v>0.32</v>
      </c>
      <c r="BA152" s="134">
        <v>0.6</v>
      </c>
      <c r="BB152" s="134">
        <v>5.01</v>
      </c>
      <c r="BC152" s="134">
        <v>4.99</v>
      </c>
      <c r="BD152" s="134">
        <v>0</v>
      </c>
      <c r="BE152" s="134">
        <v>0</v>
      </c>
      <c r="BF152" s="134">
        <v>0</v>
      </c>
      <c r="BG152" s="135">
        <v>0.93</v>
      </c>
      <c r="BH152" s="134">
        <v>37.581610000000005</v>
      </c>
      <c r="BI152" s="192">
        <v>15.737370000000004</v>
      </c>
      <c r="BJ152" s="193">
        <v>0</v>
      </c>
      <c r="BK152" s="134">
        <v>6.6847000000000012</v>
      </c>
      <c r="BL152" s="134">
        <v>1.7334900000000002</v>
      </c>
      <c r="BM152" s="134">
        <v>0.36256000000000005</v>
      </c>
      <c r="BN152" s="134">
        <v>0.67980000000000007</v>
      </c>
      <c r="BO152" s="134">
        <v>5.6763300000000001</v>
      </c>
      <c r="BP152" s="134">
        <v>5.65367</v>
      </c>
      <c r="BQ152" s="134">
        <v>0</v>
      </c>
      <c r="BR152" s="134">
        <v>0</v>
      </c>
      <c r="BS152" s="134">
        <v>0</v>
      </c>
      <c r="BT152" s="135">
        <v>1.0536900000000002</v>
      </c>
      <c r="BU152" s="136">
        <v>1378483.5436039998</v>
      </c>
      <c r="BV152" s="194">
        <v>577242.58126800007</v>
      </c>
      <c r="BW152" s="194">
        <v>0</v>
      </c>
      <c r="BX152" s="136">
        <v>245193.03307999996</v>
      </c>
      <c r="BY152" s="136">
        <v>63583.956035999989</v>
      </c>
      <c r="BZ152" s="136">
        <v>13298.605183999998</v>
      </c>
      <c r="CA152" s="136">
        <v>24934.884719999998</v>
      </c>
      <c r="CB152" s="136">
        <v>208206.28741199995</v>
      </c>
      <c r="CC152" s="136">
        <v>207375.12458799995</v>
      </c>
      <c r="CD152" s="136">
        <v>0</v>
      </c>
      <c r="CE152" s="136">
        <v>0</v>
      </c>
      <c r="CF152" s="136">
        <v>0</v>
      </c>
      <c r="CG152" s="136">
        <v>38649.071316000001</v>
      </c>
      <c r="CH152" s="112">
        <v>1</v>
      </c>
      <c r="CJ152" s="137">
        <v>224870.95</v>
      </c>
      <c r="CK152" s="134">
        <v>1256009</v>
      </c>
      <c r="CL152" s="134">
        <v>1212939.07</v>
      </c>
      <c r="CM152" s="134">
        <v>1339032.626021493</v>
      </c>
      <c r="CN152" s="138">
        <v>82737.379240527574</v>
      </c>
      <c r="CO152" s="136">
        <v>0</v>
      </c>
      <c r="CP152" s="136">
        <v>0</v>
      </c>
      <c r="CQ152" s="136">
        <v>0</v>
      </c>
      <c r="CR152" s="136">
        <v>0</v>
      </c>
      <c r="CS152" s="136">
        <v>0</v>
      </c>
      <c r="CT152" s="136">
        <v>0</v>
      </c>
      <c r="CU152" s="136">
        <v>0</v>
      </c>
      <c r="CV152" s="136">
        <v>0</v>
      </c>
      <c r="CW152" s="136">
        <v>0</v>
      </c>
      <c r="CX152" s="136">
        <v>41113.223999999995</v>
      </c>
      <c r="CY152" s="136">
        <v>0</v>
      </c>
      <c r="CZ152" s="136">
        <v>0</v>
      </c>
      <c r="DA152" s="136">
        <v>0</v>
      </c>
      <c r="DB152" s="136">
        <v>0</v>
      </c>
      <c r="DC152" s="136">
        <v>41624.155240527587</v>
      </c>
      <c r="DD152" s="139">
        <v>566733.54430006433</v>
      </c>
      <c r="DE152" s="136">
        <v>0</v>
      </c>
      <c r="DF152" s="136">
        <v>25304.663059358991</v>
      </c>
      <c r="DG152" s="136">
        <v>0</v>
      </c>
      <c r="DH152" s="136">
        <v>31632.699089785514</v>
      </c>
      <c r="DI152" s="136">
        <v>4555.7071114056544</v>
      </c>
      <c r="DJ152" s="136">
        <v>55504.232532823742</v>
      </c>
      <c r="DK152" s="136">
        <v>28187.946769217164</v>
      </c>
      <c r="DL152" s="136">
        <v>11716.751999999999</v>
      </c>
      <c r="DM152" s="136">
        <v>0</v>
      </c>
      <c r="DN152" s="136">
        <v>403256.25031604327</v>
      </c>
      <c r="DO152" s="136">
        <v>6575.2934214299794</v>
      </c>
      <c r="DP152" s="136"/>
      <c r="DQ152" s="136">
        <v>202094.88551730444</v>
      </c>
      <c r="DR152" s="136">
        <v>122324.76607464916</v>
      </c>
      <c r="DS152" s="136">
        <v>18770.17876852892</v>
      </c>
      <c r="DT152" s="136">
        <v>2932.544177191879</v>
      </c>
      <c r="DU152" s="136">
        <v>22722.868147289311</v>
      </c>
      <c r="DV152" s="136">
        <v>35344.528349645152</v>
      </c>
      <c r="DW152" s="136"/>
      <c r="DX152" s="136">
        <v>190455.70503672914</v>
      </c>
      <c r="DY152" s="136">
        <v>167495.56929088529</v>
      </c>
      <c r="DZ152" s="136">
        <v>0</v>
      </c>
      <c r="EA152" s="139">
        <v>0</v>
      </c>
      <c r="EB152" s="136"/>
      <c r="EC152" s="136">
        <v>0</v>
      </c>
      <c r="ED152" s="113"/>
      <c r="EE152" s="138">
        <v>64832.95280485478</v>
      </c>
      <c r="EF152" s="136">
        <v>5211.3291388067928</v>
      </c>
      <c r="EG152" s="136">
        <v>56656.397818134377</v>
      </c>
      <c r="EH152" s="136">
        <v>2965.225847913609</v>
      </c>
      <c r="EI152" s="136">
        <v>15421.814155319371</v>
      </c>
      <c r="EJ152" s="136">
        <v>49260.775675807905</v>
      </c>
      <c r="EK152" s="136">
        <v>49260.775675807905</v>
      </c>
      <c r="EL152" s="140"/>
      <c r="EM152" s="134">
        <v>1542.8592439002164</v>
      </c>
      <c r="EN152" s="136">
        <v>268028.74</v>
      </c>
      <c r="EO152" s="140">
        <f t="shared" si="42"/>
        <v>37.01</v>
      </c>
      <c r="EP152" s="140">
        <f t="shared" si="43"/>
        <v>15.498007235453723</v>
      </c>
      <c r="EQ152" s="140">
        <f t="shared" si="44"/>
        <v>0</v>
      </c>
      <c r="ER152" s="140">
        <f t="shared" si="45"/>
        <v>6.5830268314742231</v>
      </c>
      <c r="ES152" s="140">
        <f t="shared" si="46"/>
        <v>1.7071239071450104</v>
      </c>
      <c r="ET152" s="140">
        <f t="shared" si="47"/>
        <v>0.35704552306300869</v>
      </c>
      <c r="EU152" s="140">
        <f t="shared" si="48"/>
        <v>0.66946035574314133</v>
      </c>
      <c r="EV152" s="140">
        <f t="shared" si="49"/>
        <v>5.5899939704552297</v>
      </c>
      <c r="EW152" s="140">
        <f t="shared" si="50"/>
        <v>5.5676786252637909</v>
      </c>
      <c r="EX152" s="140">
        <f t="shared" si="51"/>
        <v>0</v>
      </c>
      <c r="EY152" s="140">
        <f t="shared" si="52"/>
        <v>0</v>
      </c>
      <c r="EZ152" s="140">
        <f t="shared" si="53"/>
        <v>0</v>
      </c>
      <c r="FA152" s="140">
        <f t="shared" si="54"/>
        <v>1.0376635514018693</v>
      </c>
      <c r="HD152" s="112">
        <v>2</v>
      </c>
    </row>
    <row r="153" spans="1:212" ht="12" customHeight="1" x14ac:dyDescent="0.25">
      <c r="A153" s="126">
        <v>149</v>
      </c>
      <c r="B153" s="62" t="s">
        <v>99</v>
      </c>
      <c r="C153" s="62" t="s">
        <v>99</v>
      </c>
      <c r="D153" s="127">
        <v>2702.7899999999995</v>
      </c>
      <c r="E153" s="141">
        <v>2702.7899999999995</v>
      </c>
      <c r="F153" s="141">
        <v>0</v>
      </c>
      <c r="G153" s="141">
        <v>379.4</v>
      </c>
      <c r="H153" s="127">
        <v>0</v>
      </c>
      <c r="I153" s="127">
        <v>0</v>
      </c>
      <c r="J153" s="127">
        <v>1</v>
      </c>
      <c r="K153" s="128">
        <v>2702.7899999999995</v>
      </c>
      <c r="L153" s="127"/>
      <c r="M153" s="126" t="s">
        <v>42</v>
      </c>
      <c r="N153" s="129">
        <v>5</v>
      </c>
      <c r="O153" s="129" t="s">
        <v>21</v>
      </c>
      <c r="P153" s="130">
        <v>41.89</v>
      </c>
      <c r="Q153" s="131">
        <v>35.11</v>
      </c>
      <c r="R153" s="130">
        <v>5.0999999999999996</v>
      </c>
      <c r="S153" s="130">
        <v>6.59</v>
      </c>
      <c r="T153" s="130">
        <v>11.28</v>
      </c>
      <c r="U153" s="130">
        <v>6.92</v>
      </c>
      <c r="V153" s="130">
        <v>3.15</v>
      </c>
      <c r="W153" s="130">
        <v>1.81</v>
      </c>
      <c r="X153" s="130">
        <v>0</v>
      </c>
      <c r="Y153" s="130">
        <v>0.26</v>
      </c>
      <c r="Z153" s="132">
        <v>40</v>
      </c>
      <c r="AA153" s="132">
        <v>40</v>
      </c>
      <c r="AB153" s="132">
        <v>2604.04</v>
      </c>
      <c r="AC153" s="130">
        <v>195.98199600000001</v>
      </c>
      <c r="AD153" s="132">
        <v>42.3</v>
      </c>
      <c r="AE153" s="132">
        <v>2604.04</v>
      </c>
      <c r="AF153" s="130">
        <v>7.85</v>
      </c>
      <c r="AG153" s="133">
        <v>0</v>
      </c>
      <c r="AH153" s="130">
        <v>6.73</v>
      </c>
      <c r="AI153" s="130">
        <v>10.67</v>
      </c>
      <c r="AJ153" s="130">
        <v>14</v>
      </c>
      <c r="AK153" s="131">
        <v>569369.74139999982</v>
      </c>
      <c r="AL153" s="130">
        <v>82705.373999999982</v>
      </c>
      <c r="AM153" s="130">
        <v>106868.31659999998</v>
      </c>
      <c r="AN153" s="130">
        <v>182924.82719999994</v>
      </c>
      <c r="AO153" s="130">
        <v>112219.84079999998</v>
      </c>
      <c r="AP153" s="130">
        <v>51082.730999999992</v>
      </c>
      <c r="AQ153" s="130">
        <v>29352.299399999996</v>
      </c>
      <c r="AR153" s="130">
        <v>0</v>
      </c>
      <c r="AS153" s="130">
        <v>4216.3523999999998</v>
      </c>
      <c r="AU153" s="134">
        <v>37.57</v>
      </c>
      <c r="AV153" s="192">
        <v>13.9</v>
      </c>
      <c r="AW153" s="193"/>
      <c r="AX153" s="134">
        <v>7.51</v>
      </c>
      <c r="AY153" s="134">
        <v>1.53</v>
      </c>
      <c r="AZ153" s="134">
        <v>0.32</v>
      </c>
      <c r="BA153" s="134">
        <v>0.68</v>
      </c>
      <c r="BB153" s="134">
        <v>5.01</v>
      </c>
      <c r="BC153" s="134">
        <v>4.99</v>
      </c>
      <c r="BD153" s="134">
        <v>2.7</v>
      </c>
      <c r="BE153" s="134">
        <v>0</v>
      </c>
      <c r="BF153" s="134">
        <v>0</v>
      </c>
      <c r="BG153" s="135">
        <v>0.93</v>
      </c>
      <c r="BH153" s="134">
        <v>42.566810000000004</v>
      </c>
      <c r="BI153" s="192">
        <v>15.748700000000001</v>
      </c>
      <c r="BJ153" s="193">
        <v>0</v>
      </c>
      <c r="BK153" s="134">
        <v>8.5088299999999997</v>
      </c>
      <c r="BL153" s="134">
        <v>1.7334900000000002</v>
      </c>
      <c r="BM153" s="134">
        <v>0.36256000000000005</v>
      </c>
      <c r="BN153" s="134">
        <v>0.77044000000000012</v>
      </c>
      <c r="BO153" s="134">
        <v>5.6763300000000001</v>
      </c>
      <c r="BP153" s="134">
        <v>5.6536700000000009</v>
      </c>
      <c r="BQ153" s="134">
        <v>3.0591000000000008</v>
      </c>
      <c r="BR153" s="134">
        <v>0</v>
      </c>
      <c r="BS153" s="134">
        <v>0</v>
      </c>
      <c r="BT153" s="135">
        <v>1.05369</v>
      </c>
      <c r="BU153" s="136">
        <v>1353579.124599</v>
      </c>
      <c r="BV153" s="194">
        <v>500791.85073000001</v>
      </c>
      <c r="BW153" s="194">
        <v>0</v>
      </c>
      <c r="BX153" s="136">
        <v>270571.71215699997</v>
      </c>
      <c r="BY153" s="136">
        <v>55123.131770999993</v>
      </c>
      <c r="BZ153" s="136">
        <v>11529.021023999998</v>
      </c>
      <c r="CA153" s="136">
        <v>24499.169675999998</v>
      </c>
      <c r="CB153" s="136">
        <v>180501.23540699997</v>
      </c>
      <c r="CC153" s="136">
        <v>179780.67159300001</v>
      </c>
      <c r="CD153" s="136">
        <v>97276.114889999997</v>
      </c>
      <c r="CE153" s="136">
        <v>0</v>
      </c>
      <c r="CF153" s="136">
        <v>0</v>
      </c>
      <c r="CG153" s="136">
        <v>33506.217350999992</v>
      </c>
      <c r="CH153" s="112">
        <v>1</v>
      </c>
      <c r="CJ153" s="137">
        <v>151136.88</v>
      </c>
      <c r="CK153" s="134">
        <v>1265230.5399999998</v>
      </c>
      <c r="CL153" s="134">
        <v>1257715.3499999999</v>
      </c>
      <c r="CM153" s="134">
        <v>1255338.010333983</v>
      </c>
      <c r="CN153" s="138">
        <v>36085.420556108322</v>
      </c>
      <c r="CO153" s="136">
        <v>0</v>
      </c>
      <c r="CP153" s="136">
        <v>0</v>
      </c>
      <c r="CQ153" s="136">
        <v>0</v>
      </c>
      <c r="CR153" s="136">
        <v>0</v>
      </c>
      <c r="CS153" s="136">
        <v>0</v>
      </c>
      <c r="CT153" s="136">
        <v>0</v>
      </c>
      <c r="CU153" s="136">
        <v>0</v>
      </c>
      <c r="CV153" s="136">
        <v>0</v>
      </c>
      <c r="CW153" s="136">
        <v>0</v>
      </c>
      <c r="CX153" s="136">
        <v>0</v>
      </c>
      <c r="CY153" s="136">
        <v>0</v>
      </c>
      <c r="CZ153" s="136">
        <v>0</v>
      </c>
      <c r="DA153" s="136">
        <v>0</v>
      </c>
      <c r="DB153" s="136">
        <v>0</v>
      </c>
      <c r="DC153" s="136">
        <v>36085.420556108322</v>
      </c>
      <c r="DD153" s="139">
        <v>481163.26325704408</v>
      </c>
      <c r="DE153" s="136">
        <v>0</v>
      </c>
      <c r="DF153" s="136">
        <v>21937.488058340568</v>
      </c>
      <c r="DG153" s="136">
        <v>0</v>
      </c>
      <c r="DH153" s="136">
        <v>27423.481470882267</v>
      </c>
      <c r="DI153" s="136">
        <v>3949.5001422986902</v>
      </c>
      <c r="DJ153" s="136">
        <v>48118.539872272195</v>
      </c>
      <c r="DK153" s="136">
        <v>24437.106480662445</v>
      </c>
      <c r="DL153" s="136">
        <v>0</v>
      </c>
      <c r="DM153" s="136">
        <v>0</v>
      </c>
      <c r="DN153" s="136">
        <v>349596.79783159657</v>
      </c>
      <c r="DO153" s="136">
        <v>5700.3494009913693</v>
      </c>
      <c r="DP153" s="136"/>
      <c r="DQ153" s="136">
        <v>175203.04962321345</v>
      </c>
      <c r="DR153" s="136">
        <v>106047.57268283093</v>
      </c>
      <c r="DS153" s="136">
        <v>16272.517504840929</v>
      </c>
      <c r="DT153" s="136">
        <v>2542.3240260814073</v>
      </c>
      <c r="DU153" s="136">
        <v>19699.240707654531</v>
      </c>
      <c r="DV153" s="136">
        <v>30641.394701805672</v>
      </c>
      <c r="DW153" s="136"/>
      <c r="DX153" s="136">
        <v>165112.64129797576</v>
      </c>
      <c r="DY153" s="136">
        <v>145207.7050986361</v>
      </c>
      <c r="DZ153" s="136">
        <v>26867.741988789025</v>
      </c>
      <c r="EA153" s="139">
        <v>0</v>
      </c>
      <c r="EB153" s="136"/>
      <c r="EC153" s="136">
        <v>0</v>
      </c>
      <c r="ED153" s="113"/>
      <c r="EE153" s="138">
        <v>56205.930290679316</v>
      </c>
      <c r="EF153" s="136">
        <v>4517.8815652466646</v>
      </c>
      <c r="EG153" s="136">
        <v>49117.391828073618</v>
      </c>
      <c r="EH153" s="136">
        <v>2570.6568973590356</v>
      </c>
      <c r="EI153" s="136">
        <v>13369.704353567327</v>
      </c>
      <c r="EJ153" s="136">
        <v>156122.55386796963</v>
      </c>
      <c r="EK153" s="136">
        <v>156122.55386796963</v>
      </c>
      <c r="EL153" s="140"/>
      <c r="EM153" s="134">
        <v>1337.5580682250247</v>
      </c>
      <c r="EN153" s="136">
        <v>165436.75</v>
      </c>
      <c r="EO153" s="140">
        <f t="shared" si="42"/>
        <v>41.89</v>
      </c>
      <c r="EP153" s="140">
        <f t="shared" si="43"/>
        <v>15.498296513175406</v>
      </c>
      <c r="EQ153" s="140">
        <f t="shared" si="44"/>
        <v>0</v>
      </c>
      <c r="ER153" s="140">
        <f t="shared" si="45"/>
        <v>8.3735400585573583</v>
      </c>
      <c r="ES153" s="140">
        <f t="shared" si="46"/>
        <v>1.705927601809955</v>
      </c>
      <c r="ET153" s="140">
        <f t="shared" si="47"/>
        <v>0.35679531541123238</v>
      </c>
      <c r="EU153" s="140">
        <f t="shared" si="48"/>
        <v>0.75819004524886879</v>
      </c>
      <c r="EV153" s="140">
        <f t="shared" si="49"/>
        <v>5.5860766569071068</v>
      </c>
      <c r="EW153" s="140">
        <f t="shared" si="50"/>
        <v>5.5637769496939047</v>
      </c>
      <c r="EX153" s="140">
        <f t="shared" si="51"/>
        <v>3.0104604737822735</v>
      </c>
      <c r="EY153" s="140">
        <f t="shared" si="52"/>
        <v>0</v>
      </c>
      <c r="EZ153" s="140">
        <f t="shared" si="53"/>
        <v>0</v>
      </c>
      <c r="FA153" s="140">
        <f t="shared" si="54"/>
        <v>1.036936385413894</v>
      </c>
      <c r="HD153" s="112">
        <v>2</v>
      </c>
    </row>
    <row r="154" spans="1:212" ht="12" customHeight="1" x14ac:dyDescent="0.25">
      <c r="A154" s="126">
        <v>150</v>
      </c>
      <c r="B154" s="62" t="s">
        <v>98</v>
      </c>
      <c r="C154" s="62" t="s">
        <v>98</v>
      </c>
      <c r="D154" s="127">
        <v>2709.6</v>
      </c>
      <c r="E154" s="141">
        <v>2709.6</v>
      </c>
      <c r="F154" s="141">
        <v>0</v>
      </c>
      <c r="G154" s="141">
        <v>294.8</v>
      </c>
      <c r="H154" s="127">
        <v>0</v>
      </c>
      <c r="I154" s="127">
        <v>0</v>
      </c>
      <c r="J154" s="127">
        <v>1</v>
      </c>
      <c r="K154" s="128">
        <v>2709.6</v>
      </c>
      <c r="L154" s="127"/>
      <c r="M154" s="126" t="s">
        <v>42</v>
      </c>
      <c r="N154" s="129">
        <v>5</v>
      </c>
      <c r="O154" s="129" t="s">
        <v>21</v>
      </c>
      <c r="P154" s="130">
        <v>41.89</v>
      </c>
      <c r="Q154" s="131">
        <v>35.11</v>
      </c>
      <c r="R154" s="130">
        <v>5.0999999999999996</v>
      </c>
      <c r="S154" s="130">
        <v>6.59</v>
      </c>
      <c r="T154" s="130">
        <v>11.28</v>
      </c>
      <c r="U154" s="130">
        <v>6.92</v>
      </c>
      <c r="V154" s="130">
        <v>3.15</v>
      </c>
      <c r="W154" s="130">
        <v>1.81</v>
      </c>
      <c r="X154" s="130">
        <v>0</v>
      </c>
      <c r="Y154" s="130">
        <v>0.26</v>
      </c>
      <c r="Z154" s="132">
        <v>40</v>
      </c>
      <c r="AA154" s="132">
        <v>40</v>
      </c>
      <c r="AB154" s="132">
        <v>2604.04</v>
      </c>
      <c r="AC154" s="130">
        <v>195.98199600000001</v>
      </c>
      <c r="AD154" s="132">
        <v>42.3</v>
      </c>
      <c r="AE154" s="132">
        <v>2604.04</v>
      </c>
      <c r="AF154" s="130">
        <v>7.85</v>
      </c>
      <c r="AG154" s="133">
        <v>0</v>
      </c>
      <c r="AH154" s="130">
        <v>6.73</v>
      </c>
      <c r="AI154" s="130">
        <v>10.67</v>
      </c>
      <c r="AJ154" s="130">
        <v>14</v>
      </c>
      <c r="AK154" s="131">
        <v>570804.33600000001</v>
      </c>
      <c r="AL154" s="130">
        <v>82913.759999999995</v>
      </c>
      <c r="AM154" s="130">
        <v>107137.584</v>
      </c>
      <c r="AN154" s="130">
        <v>183385.72799999997</v>
      </c>
      <c r="AO154" s="130">
        <v>112502.592</v>
      </c>
      <c r="AP154" s="130">
        <v>51211.44</v>
      </c>
      <c r="AQ154" s="130">
        <v>29426.256000000001</v>
      </c>
      <c r="AR154" s="130">
        <v>0</v>
      </c>
      <c r="AS154" s="130">
        <v>4226.9759999999997</v>
      </c>
      <c r="AU154" s="134">
        <v>37.57</v>
      </c>
      <c r="AV154" s="192">
        <v>13.9</v>
      </c>
      <c r="AW154" s="193"/>
      <c r="AX154" s="134">
        <v>7.51</v>
      </c>
      <c r="AY154" s="134">
        <v>1.53</v>
      </c>
      <c r="AZ154" s="134">
        <v>0.32</v>
      </c>
      <c r="BA154" s="134">
        <v>0.68</v>
      </c>
      <c r="BB154" s="134">
        <v>5.01</v>
      </c>
      <c r="BC154" s="134">
        <v>4.99</v>
      </c>
      <c r="BD154" s="134">
        <v>2.7</v>
      </c>
      <c r="BE154" s="134">
        <v>0</v>
      </c>
      <c r="BF154" s="134">
        <v>0</v>
      </c>
      <c r="BG154" s="135">
        <v>0.93</v>
      </c>
      <c r="BH154" s="134">
        <v>42.566810000000004</v>
      </c>
      <c r="BI154" s="192">
        <v>15.748700000000001</v>
      </c>
      <c r="BJ154" s="193">
        <v>0</v>
      </c>
      <c r="BK154" s="134">
        <v>8.5088299999999997</v>
      </c>
      <c r="BL154" s="134">
        <v>1.7334900000000002</v>
      </c>
      <c r="BM154" s="134">
        <v>0.36256000000000005</v>
      </c>
      <c r="BN154" s="134">
        <v>0.77044000000000012</v>
      </c>
      <c r="BO154" s="134">
        <v>5.6763300000000001</v>
      </c>
      <c r="BP154" s="134">
        <v>5.6536700000000009</v>
      </c>
      <c r="BQ154" s="134">
        <v>3.0591000000000008</v>
      </c>
      <c r="BR154" s="134">
        <v>0</v>
      </c>
      <c r="BS154" s="134">
        <v>0</v>
      </c>
      <c r="BT154" s="135">
        <v>1.05369</v>
      </c>
      <c r="BU154" s="136">
        <v>1356989.6277600001</v>
      </c>
      <c r="BV154" s="194">
        <v>502053.6552000001</v>
      </c>
      <c r="BW154" s="194">
        <v>0</v>
      </c>
      <c r="BX154" s="136">
        <v>271253.44967999996</v>
      </c>
      <c r="BY154" s="136">
        <v>55262.02104</v>
      </c>
      <c r="BZ154" s="136">
        <v>11558.06976</v>
      </c>
      <c r="CA154" s="136">
        <v>24560.898240000002</v>
      </c>
      <c r="CB154" s="136">
        <v>180956.02967999998</v>
      </c>
      <c r="CC154" s="136">
        <v>180233.65032000004</v>
      </c>
      <c r="CD154" s="136">
        <v>97521.213600000017</v>
      </c>
      <c r="CE154" s="136">
        <v>0</v>
      </c>
      <c r="CF154" s="136">
        <v>0</v>
      </c>
      <c r="CG154" s="136">
        <v>33590.640239999993</v>
      </c>
      <c r="CH154" s="112">
        <v>1</v>
      </c>
      <c r="CJ154" s="137">
        <v>422938.84</v>
      </c>
      <c r="CK154" s="134">
        <v>1268304.1199999999</v>
      </c>
      <c r="CL154" s="134">
        <v>1204941.6200000001</v>
      </c>
      <c r="CM154" s="134">
        <v>1172894.9832931899</v>
      </c>
      <c r="CN154" s="138">
        <v>40787.642053519186</v>
      </c>
      <c r="CO154" s="136">
        <v>0</v>
      </c>
      <c r="CP154" s="136">
        <v>0</v>
      </c>
      <c r="CQ154" s="136">
        <v>0</v>
      </c>
      <c r="CR154" s="136">
        <v>0</v>
      </c>
      <c r="CS154" s="136">
        <v>0</v>
      </c>
      <c r="CT154" s="136">
        <v>0</v>
      </c>
      <c r="CU154" s="136">
        <v>0</v>
      </c>
      <c r="CV154" s="136">
        <v>0</v>
      </c>
      <c r="CW154" s="136">
        <v>0</v>
      </c>
      <c r="CX154" s="136">
        <v>4611.3</v>
      </c>
      <c r="CY154" s="136">
        <v>0</v>
      </c>
      <c r="CZ154" s="136">
        <v>0</v>
      </c>
      <c r="DA154" s="136">
        <v>0</v>
      </c>
      <c r="DB154" s="136">
        <v>0</v>
      </c>
      <c r="DC154" s="136">
        <v>36176.342053519184</v>
      </c>
      <c r="DD154" s="139">
        <v>482375.61117263528</v>
      </c>
      <c r="DE154" s="136">
        <v>0</v>
      </c>
      <c r="DF154" s="136">
        <v>21992.762161647635</v>
      </c>
      <c r="DG154" s="136">
        <v>0</v>
      </c>
      <c r="DH154" s="136">
        <v>27492.578185320577</v>
      </c>
      <c r="DI154" s="136">
        <v>3959.4513763823797</v>
      </c>
      <c r="DJ154" s="136">
        <v>48239.780241124448</v>
      </c>
      <c r="DK154" s="136">
        <v>24498.678669080087</v>
      </c>
      <c r="DL154" s="136">
        <v>0</v>
      </c>
      <c r="DM154" s="136">
        <v>0</v>
      </c>
      <c r="DN154" s="136">
        <v>350477.64843161852</v>
      </c>
      <c r="DO154" s="136">
        <v>5714.7121074616298</v>
      </c>
      <c r="DP154" s="136"/>
      <c r="DQ154" s="136">
        <v>175644.49448867992</v>
      </c>
      <c r="DR154" s="136">
        <v>106314.772121178</v>
      </c>
      <c r="DS154" s="136">
        <v>16313.518042880502</v>
      </c>
      <c r="DT154" s="136">
        <v>2548.7297130262368</v>
      </c>
      <c r="DU154" s="136">
        <v>19748.875281268887</v>
      </c>
      <c r="DV154" s="136">
        <v>30718.599330326317</v>
      </c>
      <c r="DW154" s="136"/>
      <c r="DX154" s="136">
        <v>165528.66218277972</v>
      </c>
      <c r="DY154" s="136">
        <v>145573.57313563555</v>
      </c>
      <c r="DZ154" s="136">
        <v>26935.438451682428</v>
      </c>
      <c r="EA154" s="139">
        <v>0</v>
      </c>
      <c r="EB154" s="136"/>
      <c r="EC154" s="136">
        <v>0</v>
      </c>
      <c r="ED154" s="113"/>
      <c r="EE154" s="138">
        <v>56347.547798987231</v>
      </c>
      <c r="EF154" s="136">
        <v>4529.2649037447836</v>
      </c>
      <c r="EG154" s="136">
        <v>49241.148922908658</v>
      </c>
      <c r="EH154" s="136">
        <v>2577.1339723337901</v>
      </c>
      <c r="EI154" s="136">
        <v>13403.390909551255</v>
      </c>
      <c r="EJ154" s="136">
        <v>66298.623099719363</v>
      </c>
      <c r="EK154" s="136">
        <v>66298.623099719363</v>
      </c>
      <c r="EL154" s="140"/>
      <c r="EM154" s="134">
        <v>1340.9282044341319</v>
      </c>
      <c r="EN154" s="136">
        <v>488146.72000000003</v>
      </c>
      <c r="EO154" s="140">
        <f t="shared" si="42"/>
        <v>41.89</v>
      </c>
      <c r="EP154" s="140">
        <f t="shared" si="43"/>
        <v>15.498296513175406</v>
      </c>
      <c r="EQ154" s="140">
        <f t="shared" si="44"/>
        <v>0</v>
      </c>
      <c r="ER154" s="140">
        <f t="shared" si="45"/>
        <v>8.3735400585573583</v>
      </c>
      <c r="ES154" s="140">
        <f t="shared" si="46"/>
        <v>1.705927601809955</v>
      </c>
      <c r="ET154" s="140">
        <f t="shared" si="47"/>
        <v>0.35679531541123238</v>
      </c>
      <c r="EU154" s="140">
        <f t="shared" si="48"/>
        <v>0.75819004524886879</v>
      </c>
      <c r="EV154" s="140">
        <f t="shared" si="49"/>
        <v>5.5860766569071068</v>
      </c>
      <c r="EW154" s="140">
        <f t="shared" si="50"/>
        <v>5.5637769496939047</v>
      </c>
      <c r="EX154" s="140">
        <f t="shared" si="51"/>
        <v>3.0104604737822735</v>
      </c>
      <c r="EY154" s="140">
        <f t="shared" si="52"/>
        <v>0</v>
      </c>
      <c r="EZ154" s="140">
        <f t="shared" si="53"/>
        <v>0</v>
      </c>
      <c r="FA154" s="140">
        <f t="shared" si="54"/>
        <v>1.036936385413894</v>
      </c>
      <c r="HD154" s="112">
        <v>2</v>
      </c>
    </row>
    <row r="155" spans="1:212" ht="12" customHeight="1" x14ac:dyDescent="0.25">
      <c r="A155" s="126">
        <v>151</v>
      </c>
      <c r="B155" s="62" t="s">
        <v>97</v>
      </c>
      <c r="C155" s="62" t="s">
        <v>97</v>
      </c>
      <c r="D155" s="127">
        <v>3377.3</v>
      </c>
      <c r="E155" s="141">
        <v>3377.3</v>
      </c>
      <c r="F155" s="141">
        <v>0</v>
      </c>
      <c r="G155" s="141">
        <v>297.8</v>
      </c>
      <c r="H155" s="127">
        <v>0</v>
      </c>
      <c r="I155" s="127">
        <v>0</v>
      </c>
      <c r="J155" s="127">
        <v>1</v>
      </c>
      <c r="K155" s="128">
        <v>3377.3</v>
      </c>
      <c r="L155" s="127"/>
      <c r="M155" s="126" t="s">
        <v>42</v>
      </c>
      <c r="N155" s="129">
        <v>7</v>
      </c>
      <c r="O155" s="129" t="s">
        <v>21</v>
      </c>
      <c r="P155" s="130">
        <v>37.01</v>
      </c>
      <c r="Q155" s="131">
        <v>31</v>
      </c>
      <c r="R155" s="130">
        <v>5.0999999999999996</v>
      </c>
      <c r="S155" s="130">
        <v>6.59</v>
      </c>
      <c r="T155" s="130">
        <v>8.98</v>
      </c>
      <c r="U155" s="130">
        <v>6.92</v>
      </c>
      <c r="V155" s="130">
        <v>3.15</v>
      </c>
      <c r="W155" s="130">
        <v>0</v>
      </c>
      <c r="X155" s="130">
        <v>0</v>
      </c>
      <c r="Y155" s="130">
        <v>0.26</v>
      </c>
      <c r="Z155" s="132">
        <v>40</v>
      </c>
      <c r="AA155" s="132">
        <v>40</v>
      </c>
      <c r="AB155" s="132">
        <v>2604.04</v>
      </c>
      <c r="AC155" s="130">
        <v>195.98199600000001</v>
      </c>
      <c r="AD155" s="132">
        <v>42.3</v>
      </c>
      <c r="AE155" s="132">
        <v>2604.04</v>
      </c>
      <c r="AF155" s="130">
        <v>7.85</v>
      </c>
      <c r="AG155" s="133">
        <v>0</v>
      </c>
      <c r="AH155" s="130">
        <v>6.73</v>
      </c>
      <c r="AI155" s="130">
        <v>10.67</v>
      </c>
      <c r="AJ155" s="130">
        <v>14</v>
      </c>
      <c r="AK155" s="131">
        <v>628177.80000000005</v>
      </c>
      <c r="AL155" s="130">
        <v>103345.38</v>
      </c>
      <c r="AM155" s="130">
        <v>133538.44199999998</v>
      </c>
      <c r="AN155" s="130">
        <v>181968.924</v>
      </c>
      <c r="AO155" s="130">
        <v>140225.49600000001</v>
      </c>
      <c r="AP155" s="130">
        <v>63830.97</v>
      </c>
      <c r="AQ155" s="130">
        <v>0</v>
      </c>
      <c r="AR155" s="130">
        <v>0</v>
      </c>
      <c r="AS155" s="130">
        <v>5268.5880000000006</v>
      </c>
      <c r="AU155" s="134">
        <v>33.17</v>
      </c>
      <c r="AV155" s="192">
        <v>13.89</v>
      </c>
      <c r="AW155" s="193"/>
      <c r="AX155" s="134">
        <v>5.9</v>
      </c>
      <c r="AY155" s="134">
        <v>1.53</v>
      </c>
      <c r="AZ155" s="134">
        <v>0.32</v>
      </c>
      <c r="BA155" s="134">
        <v>0.6</v>
      </c>
      <c r="BB155" s="134">
        <v>5.01</v>
      </c>
      <c r="BC155" s="134">
        <v>4.99</v>
      </c>
      <c r="BD155" s="134">
        <v>0</v>
      </c>
      <c r="BE155" s="134">
        <v>0</v>
      </c>
      <c r="BF155" s="134">
        <v>0</v>
      </c>
      <c r="BG155" s="135">
        <v>0.93</v>
      </c>
      <c r="BH155" s="134">
        <v>37.581610000000005</v>
      </c>
      <c r="BI155" s="192">
        <v>15.737370000000004</v>
      </c>
      <c r="BJ155" s="193">
        <v>0</v>
      </c>
      <c r="BK155" s="134">
        <v>6.6847000000000012</v>
      </c>
      <c r="BL155" s="134">
        <v>1.7334900000000002</v>
      </c>
      <c r="BM155" s="134">
        <v>0.36256000000000005</v>
      </c>
      <c r="BN155" s="134">
        <v>0.67980000000000007</v>
      </c>
      <c r="BO155" s="134">
        <v>5.6763300000000001</v>
      </c>
      <c r="BP155" s="134">
        <v>5.65367</v>
      </c>
      <c r="BQ155" s="134">
        <v>0</v>
      </c>
      <c r="BR155" s="134">
        <v>0</v>
      </c>
      <c r="BS155" s="134">
        <v>0</v>
      </c>
      <c r="BT155" s="135">
        <v>1.0536900000000002</v>
      </c>
      <c r="BU155" s="136">
        <v>1493293.7965300004</v>
      </c>
      <c r="BV155" s="194">
        <v>625319.59101000021</v>
      </c>
      <c r="BW155" s="194">
        <v>0</v>
      </c>
      <c r="BX155" s="136">
        <v>265614.51310000004</v>
      </c>
      <c r="BY155" s="136">
        <v>68879.695770000006</v>
      </c>
      <c r="BZ155" s="136">
        <v>14406.210880000001</v>
      </c>
      <c r="CA155" s="136">
        <v>27011.645400000005</v>
      </c>
      <c r="CB155" s="136">
        <v>225547.23908999999</v>
      </c>
      <c r="CC155" s="136">
        <v>224646.85091000001</v>
      </c>
      <c r="CD155" s="136">
        <v>0</v>
      </c>
      <c r="CE155" s="136">
        <v>0</v>
      </c>
      <c r="CF155" s="136">
        <v>0</v>
      </c>
      <c r="CG155" s="136">
        <v>41868.050370000012</v>
      </c>
      <c r="CH155" s="112">
        <v>1</v>
      </c>
      <c r="CJ155" s="137">
        <v>463994.93</v>
      </c>
      <c r="CK155" s="134">
        <v>1396304.08</v>
      </c>
      <c r="CL155" s="134">
        <v>1388459.8399999999</v>
      </c>
      <c r="CM155" s="134">
        <v>3168476.1092509688</v>
      </c>
      <c r="CN155" s="138">
        <v>1790906.7571755794</v>
      </c>
      <c r="CO155" s="136">
        <v>0</v>
      </c>
      <c r="CP155" s="136">
        <v>9778.86</v>
      </c>
      <c r="CQ155" s="136">
        <v>0</v>
      </c>
      <c r="CR155" s="136">
        <v>0</v>
      </c>
      <c r="CS155" s="136">
        <v>0</v>
      </c>
      <c r="CT155" s="136">
        <v>0</v>
      </c>
      <c r="CU155" s="136">
        <v>0</v>
      </c>
      <c r="CV155" s="136">
        <v>13367.34</v>
      </c>
      <c r="CW155" s="136">
        <v>0</v>
      </c>
      <c r="CX155" s="136">
        <v>0</v>
      </c>
      <c r="CY155" s="136">
        <v>0</v>
      </c>
      <c r="CZ155" s="136">
        <v>1722669.6359999999</v>
      </c>
      <c r="DA155" s="136">
        <v>0</v>
      </c>
      <c r="DB155" s="136">
        <v>0</v>
      </c>
      <c r="DC155" s="136">
        <v>45090.921175579548</v>
      </c>
      <c r="DD155" s="139">
        <v>601242.67479087005</v>
      </c>
      <c r="DE155" s="136">
        <v>0</v>
      </c>
      <c r="DF155" s="136">
        <v>27412.221600432746</v>
      </c>
      <c r="DG155" s="136">
        <v>0</v>
      </c>
      <c r="DH155" s="136">
        <v>34267.303035607911</v>
      </c>
      <c r="DI155" s="136">
        <v>4935.1399222970967</v>
      </c>
      <c r="DJ155" s="136">
        <v>60127.033439751118</v>
      </c>
      <c r="DK155" s="136">
        <v>30535.646393963754</v>
      </c>
      <c r="DL155" s="136">
        <v>0</v>
      </c>
      <c r="DM155" s="136">
        <v>0</v>
      </c>
      <c r="DN155" s="136">
        <v>436842.39815770055</v>
      </c>
      <c r="DO155" s="136">
        <v>7122.9322411168305</v>
      </c>
      <c r="DP155" s="136"/>
      <c r="DQ155" s="136">
        <v>218926.83467545724</v>
      </c>
      <c r="DR155" s="136">
        <v>132512.87270624985</v>
      </c>
      <c r="DS155" s="136">
        <v>20333.497374601535</v>
      </c>
      <c r="DT155" s="136">
        <v>3176.7880350618211</v>
      </c>
      <c r="DU155" s="136">
        <v>24615.395810241149</v>
      </c>
      <c r="DV155" s="136">
        <v>38288.280749302874</v>
      </c>
      <c r="DW155" s="136"/>
      <c r="DX155" s="136">
        <v>206318.25759887145</v>
      </c>
      <c r="DY155" s="136">
        <v>181445.83279856143</v>
      </c>
      <c r="DZ155" s="136">
        <v>0</v>
      </c>
      <c r="EA155" s="139">
        <v>0</v>
      </c>
      <c r="EB155" s="136"/>
      <c r="EC155" s="136">
        <v>0</v>
      </c>
      <c r="ED155" s="113"/>
      <c r="EE155" s="138">
        <v>70232.718180365962</v>
      </c>
      <c r="EF155" s="136">
        <v>5645.3669764604592</v>
      </c>
      <c r="EG155" s="136">
        <v>61375.159528099881</v>
      </c>
      <c r="EH155" s="136">
        <v>3212.1916758056209</v>
      </c>
      <c r="EI155" s="136">
        <v>16706.256317843025</v>
      </c>
      <c r="EJ155" s="136">
        <v>82696.777713419782</v>
      </c>
      <c r="EK155" s="136">
        <v>82696.777713419782</v>
      </c>
      <c r="EL155" s="140"/>
      <c r="EM155" s="134">
        <v>1671.3599146868153</v>
      </c>
      <c r="EN155" s="136">
        <v>474073.07</v>
      </c>
      <c r="EO155" s="140">
        <f t="shared" si="42"/>
        <v>37.01</v>
      </c>
      <c r="EP155" s="140">
        <f t="shared" si="43"/>
        <v>15.498007235453723</v>
      </c>
      <c r="EQ155" s="140">
        <f t="shared" si="44"/>
        <v>0</v>
      </c>
      <c r="ER155" s="140">
        <f t="shared" si="45"/>
        <v>6.5830268314742231</v>
      </c>
      <c r="ES155" s="140">
        <f t="shared" si="46"/>
        <v>1.7071239071450104</v>
      </c>
      <c r="ET155" s="140">
        <f t="shared" si="47"/>
        <v>0.35704552306300869</v>
      </c>
      <c r="EU155" s="140">
        <f t="shared" si="48"/>
        <v>0.66946035574314133</v>
      </c>
      <c r="EV155" s="140">
        <f t="shared" si="49"/>
        <v>5.5899939704552297</v>
      </c>
      <c r="EW155" s="140">
        <f t="shared" si="50"/>
        <v>5.5676786252637909</v>
      </c>
      <c r="EX155" s="140">
        <f t="shared" si="51"/>
        <v>0</v>
      </c>
      <c r="EY155" s="140">
        <f t="shared" si="52"/>
        <v>0</v>
      </c>
      <c r="EZ155" s="140">
        <f t="shared" si="53"/>
        <v>0</v>
      </c>
      <c r="FA155" s="140">
        <f t="shared" si="54"/>
        <v>1.0376635514018693</v>
      </c>
      <c r="HD155" s="112">
        <v>2</v>
      </c>
    </row>
    <row r="156" spans="1:212" ht="12" customHeight="1" x14ac:dyDescent="0.25">
      <c r="A156" s="126">
        <v>152</v>
      </c>
      <c r="B156" s="62" t="s">
        <v>96</v>
      </c>
      <c r="C156" s="62" t="s">
        <v>96</v>
      </c>
      <c r="D156" s="127">
        <v>3351.3</v>
      </c>
      <c r="E156" s="141">
        <v>3351.3</v>
      </c>
      <c r="F156" s="141">
        <v>0</v>
      </c>
      <c r="G156" s="141">
        <v>279.2</v>
      </c>
      <c r="H156" s="127">
        <v>0</v>
      </c>
      <c r="I156" s="127">
        <v>0</v>
      </c>
      <c r="J156" s="127">
        <v>1</v>
      </c>
      <c r="K156" s="128">
        <v>3351.3</v>
      </c>
      <c r="L156" s="127"/>
      <c r="M156" s="126" t="s">
        <v>42</v>
      </c>
      <c r="N156" s="129">
        <v>7</v>
      </c>
      <c r="O156" s="129" t="s">
        <v>21</v>
      </c>
      <c r="P156" s="130">
        <v>37.01</v>
      </c>
      <c r="Q156" s="131">
        <v>31</v>
      </c>
      <c r="R156" s="130">
        <v>5.0999999999999996</v>
      </c>
      <c r="S156" s="130">
        <v>6.59</v>
      </c>
      <c r="T156" s="130">
        <v>8.98</v>
      </c>
      <c r="U156" s="130">
        <v>6.92</v>
      </c>
      <c r="V156" s="130">
        <v>3.15</v>
      </c>
      <c r="W156" s="130">
        <v>0</v>
      </c>
      <c r="X156" s="130">
        <v>0</v>
      </c>
      <c r="Y156" s="130">
        <v>0.26</v>
      </c>
      <c r="Z156" s="132">
        <v>40</v>
      </c>
      <c r="AA156" s="132">
        <v>40</v>
      </c>
      <c r="AB156" s="132">
        <v>2604.04</v>
      </c>
      <c r="AC156" s="130">
        <v>195.98199600000001</v>
      </c>
      <c r="AD156" s="132">
        <v>42.3</v>
      </c>
      <c r="AE156" s="132">
        <v>2604.04</v>
      </c>
      <c r="AF156" s="130">
        <v>7.85</v>
      </c>
      <c r="AG156" s="133">
        <v>0</v>
      </c>
      <c r="AH156" s="130">
        <v>6.73</v>
      </c>
      <c r="AI156" s="130">
        <v>10.67</v>
      </c>
      <c r="AJ156" s="130">
        <v>14</v>
      </c>
      <c r="AK156" s="131">
        <v>623341.80000000005</v>
      </c>
      <c r="AL156" s="130">
        <v>102549.78</v>
      </c>
      <c r="AM156" s="130">
        <v>132510.402</v>
      </c>
      <c r="AN156" s="130">
        <v>180568.04400000002</v>
      </c>
      <c r="AO156" s="130">
        <v>139145.97600000002</v>
      </c>
      <c r="AP156" s="130">
        <v>63339.570000000007</v>
      </c>
      <c r="AQ156" s="130">
        <v>0</v>
      </c>
      <c r="AR156" s="130">
        <v>0</v>
      </c>
      <c r="AS156" s="130">
        <v>5228.0280000000002</v>
      </c>
      <c r="AU156" s="134">
        <v>33.17</v>
      </c>
      <c r="AV156" s="192">
        <v>13.89</v>
      </c>
      <c r="AW156" s="193"/>
      <c r="AX156" s="134">
        <v>5.9</v>
      </c>
      <c r="AY156" s="134">
        <v>1.53</v>
      </c>
      <c r="AZ156" s="134">
        <v>0.32</v>
      </c>
      <c r="BA156" s="134">
        <v>0.6</v>
      </c>
      <c r="BB156" s="134">
        <v>5.01</v>
      </c>
      <c r="BC156" s="134">
        <v>4.99</v>
      </c>
      <c r="BD156" s="134">
        <v>0</v>
      </c>
      <c r="BE156" s="134">
        <v>0</v>
      </c>
      <c r="BF156" s="134">
        <v>0</v>
      </c>
      <c r="BG156" s="135">
        <v>0.93</v>
      </c>
      <c r="BH156" s="134">
        <v>37.581610000000005</v>
      </c>
      <c r="BI156" s="192">
        <v>15.737370000000004</v>
      </c>
      <c r="BJ156" s="193">
        <v>0</v>
      </c>
      <c r="BK156" s="134">
        <v>6.6847000000000012</v>
      </c>
      <c r="BL156" s="134">
        <v>1.7334900000000002</v>
      </c>
      <c r="BM156" s="134">
        <v>0.36256000000000005</v>
      </c>
      <c r="BN156" s="134">
        <v>0.67980000000000007</v>
      </c>
      <c r="BO156" s="134">
        <v>5.6763300000000001</v>
      </c>
      <c r="BP156" s="134">
        <v>5.65367</v>
      </c>
      <c r="BQ156" s="134">
        <v>0</v>
      </c>
      <c r="BR156" s="134">
        <v>0</v>
      </c>
      <c r="BS156" s="134">
        <v>0</v>
      </c>
      <c r="BT156" s="135">
        <v>1.0536900000000002</v>
      </c>
      <c r="BU156" s="136">
        <v>1481797.7379300001</v>
      </c>
      <c r="BV156" s="194">
        <v>620505.59481000016</v>
      </c>
      <c r="BW156" s="194">
        <v>0</v>
      </c>
      <c r="BX156" s="136">
        <v>263569.69110000005</v>
      </c>
      <c r="BY156" s="136">
        <v>68349.428370000009</v>
      </c>
      <c r="BZ156" s="136">
        <v>14295.30528</v>
      </c>
      <c r="CA156" s="136">
        <v>26803.697400000005</v>
      </c>
      <c r="CB156" s="136">
        <v>223810.87328999999</v>
      </c>
      <c r="CC156" s="136">
        <v>222917.41671000002</v>
      </c>
      <c r="CD156" s="136">
        <v>0</v>
      </c>
      <c r="CE156" s="136">
        <v>0</v>
      </c>
      <c r="CF156" s="136">
        <v>0</v>
      </c>
      <c r="CG156" s="136">
        <v>41545.730970000011</v>
      </c>
      <c r="CH156" s="112">
        <v>1</v>
      </c>
      <c r="CJ156" s="137">
        <v>481727.59</v>
      </c>
      <c r="CK156" s="134">
        <v>1385555.7200000002</v>
      </c>
      <c r="CL156" s="134">
        <v>1347300.13</v>
      </c>
      <c r="CM156" s="134">
        <v>2057607.8128773784</v>
      </c>
      <c r="CN156" s="138">
        <v>664933.83864214597</v>
      </c>
      <c r="CO156" s="136">
        <v>294176.23199999996</v>
      </c>
      <c r="CP156" s="136">
        <v>0</v>
      </c>
      <c r="CQ156" s="136">
        <v>5679.7079999999996</v>
      </c>
      <c r="CR156" s="136">
        <v>0</v>
      </c>
      <c r="CS156" s="136">
        <v>0</v>
      </c>
      <c r="CT156" s="136">
        <v>0</v>
      </c>
      <c r="CU156" s="136">
        <v>0</v>
      </c>
      <c r="CV156" s="136">
        <v>0</v>
      </c>
      <c r="CW156" s="136">
        <v>0</v>
      </c>
      <c r="CX156" s="136">
        <v>67436.207999999999</v>
      </c>
      <c r="CY156" s="136">
        <v>0</v>
      </c>
      <c r="CZ156" s="136">
        <v>252897.9</v>
      </c>
      <c r="DA156" s="136">
        <v>0</v>
      </c>
      <c r="DB156" s="136">
        <v>0</v>
      </c>
      <c r="DC156" s="136">
        <v>44743.790642146021</v>
      </c>
      <c r="DD156" s="139">
        <v>608330.78570344439</v>
      </c>
      <c r="DE156" s="136">
        <v>0</v>
      </c>
      <c r="DF156" s="136">
        <v>27201.189781639252</v>
      </c>
      <c r="DG156" s="136">
        <v>0</v>
      </c>
      <c r="DH156" s="136">
        <v>34003.497664771494</v>
      </c>
      <c r="DI156" s="136">
        <v>4897.146958100926</v>
      </c>
      <c r="DJ156" s="136">
        <v>59664.148037378349</v>
      </c>
      <c r="DK156" s="136">
        <v>30300.569022618871</v>
      </c>
      <c r="DL156" s="136">
        <v>11716.751999999999</v>
      </c>
      <c r="DM156" s="136">
        <v>0</v>
      </c>
      <c r="DN156" s="136">
        <v>433479.38558786653</v>
      </c>
      <c r="DO156" s="136">
        <v>7068.0966510688513</v>
      </c>
      <c r="DP156" s="136"/>
      <c r="DQ156" s="136">
        <v>217241.4357764663</v>
      </c>
      <c r="DR156" s="136">
        <v>131492.72800771473</v>
      </c>
      <c r="DS156" s="136">
        <v>20176.960812335928</v>
      </c>
      <c r="DT156" s="136">
        <v>3152.3316678715782</v>
      </c>
      <c r="DU156" s="136">
        <v>24425.895235502074</v>
      </c>
      <c r="DV156" s="136">
        <v>37993.52005304199</v>
      </c>
      <c r="DW156" s="136"/>
      <c r="DX156" s="136">
        <v>204729.92529271837</v>
      </c>
      <c r="DY156" s="136">
        <v>180048.97979386459</v>
      </c>
      <c r="DZ156" s="136">
        <v>0</v>
      </c>
      <c r="EA156" s="139">
        <v>0</v>
      </c>
      <c r="EB156" s="136"/>
      <c r="EC156" s="136">
        <v>0</v>
      </c>
      <c r="ED156" s="113"/>
      <c r="EE156" s="138">
        <v>69692.034595049423</v>
      </c>
      <c r="EF156" s="136">
        <v>5601.9063595807111</v>
      </c>
      <c r="EG156" s="136">
        <v>60902.665480271549</v>
      </c>
      <c r="EH156" s="136">
        <v>3187.4627551971621</v>
      </c>
      <c r="EI156" s="136">
        <v>16577.643916142279</v>
      </c>
      <c r="EJ156" s="136">
        <v>96053.169157547061</v>
      </c>
      <c r="EK156" s="136">
        <v>96053.169157547061</v>
      </c>
      <c r="EL156" s="140"/>
      <c r="EM156" s="134">
        <v>1658.4930216711348</v>
      </c>
      <c r="EN156" s="136">
        <v>521284.16</v>
      </c>
      <c r="EO156" s="140">
        <f t="shared" si="42"/>
        <v>37.01</v>
      </c>
      <c r="EP156" s="140">
        <f t="shared" si="43"/>
        <v>15.498007235453723</v>
      </c>
      <c r="EQ156" s="140">
        <f t="shared" si="44"/>
        <v>0</v>
      </c>
      <c r="ER156" s="140">
        <f t="shared" si="45"/>
        <v>6.5830268314742231</v>
      </c>
      <c r="ES156" s="140">
        <f t="shared" si="46"/>
        <v>1.7071239071450104</v>
      </c>
      <c r="ET156" s="140">
        <f t="shared" si="47"/>
        <v>0.35704552306300869</v>
      </c>
      <c r="EU156" s="140">
        <f t="shared" si="48"/>
        <v>0.66946035574314133</v>
      </c>
      <c r="EV156" s="140">
        <f t="shared" si="49"/>
        <v>5.5899939704552297</v>
      </c>
      <c r="EW156" s="140">
        <f t="shared" si="50"/>
        <v>5.5676786252637909</v>
      </c>
      <c r="EX156" s="140">
        <f t="shared" si="51"/>
        <v>0</v>
      </c>
      <c r="EY156" s="140">
        <f t="shared" si="52"/>
        <v>0</v>
      </c>
      <c r="EZ156" s="140">
        <f t="shared" si="53"/>
        <v>0</v>
      </c>
      <c r="FA156" s="140">
        <f t="shared" si="54"/>
        <v>1.0376635514018693</v>
      </c>
      <c r="HD156" s="112">
        <v>2</v>
      </c>
    </row>
    <row r="157" spans="1:212" ht="12" customHeight="1" x14ac:dyDescent="0.25">
      <c r="A157" s="126">
        <v>153</v>
      </c>
      <c r="B157" s="62" t="s">
        <v>95</v>
      </c>
      <c r="C157" s="62" t="s">
        <v>95</v>
      </c>
      <c r="D157" s="127">
        <v>3357.8</v>
      </c>
      <c r="E157" s="141">
        <v>3357.8</v>
      </c>
      <c r="F157" s="141">
        <v>0</v>
      </c>
      <c r="G157" s="141">
        <v>279.2</v>
      </c>
      <c r="H157" s="127">
        <v>0</v>
      </c>
      <c r="I157" s="127">
        <v>0</v>
      </c>
      <c r="J157" s="127">
        <v>1</v>
      </c>
      <c r="K157" s="128">
        <v>3357.8</v>
      </c>
      <c r="L157" s="127"/>
      <c r="M157" s="126" t="s">
        <v>42</v>
      </c>
      <c r="N157" s="129">
        <v>7</v>
      </c>
      <c r="O157" s="129" t="s">
        <v>21</v>
      </c>
      <c r="P157" s="130">
        <v>37.01</v>
      </c>
      <c r="Q157" s="131">
        <v>31</v>
      </c>
      <c r="R157" s="130">
        <v>5.0999999999999996</v>
      </c>
      <c r="S157" s="130">
        <v>6.59</v>
      </c>
      <c r="T157" s="130">
        <v>8.98</v>
      </c>
      <c r="U157" s="130">
        <v>6.92</v>
      </c>
      <c r="V157" s="130">
        <v>3.15</v>
      </c>
      <c r="W157" s="130">
        <v>0</v>
      </c>
      <c r="X157" s="130">
        <v>0</v>
      </c>
      <c r="Y157" s="130">
        <v>0.26</v>
      </c>
      <c r="Z157" s="132">
        <v>40</v>
      </c>
      <c r="AA157" s="132">
        <v>40</v>
      </c>
      <c r="AB157" s="132">
        <v>2604.04</v>
      </c>
      <c r="AC157" s="130">
        <v>195.98199600000001</v>
      </c>
      <c r="AD157" s="132">
        <v>42.3</v>
      </c>
      <c r="AE157" s="132">
        <v>2604.04</v>
      </c>
      <c r="AF157" s="130">
        <v>7.85</v>
      </c>
      <c r="AG157" s="133">
        <v>0</v>
      </c>
      <c r="AH157" s="130">
        <v>6.73</v>
      </c>
      <c r="AI157" s="130">
        <v>10.67</v>
      </c>
      <c r="AJ157" s="130">
        <v>14</v>
      </c>
      <c r="AK157" s="131">
        <v>624550.80000000005</v>
      </c>
      <c r="AL157" s="130">
        <v>102748.68</v>
      </c>
      <c r="AM157" s="130">
        <v>132767.41200000001</v>
      </c>
      <c r="AN157" s="130">
        <v>180918.26400000002</v>
      </c>
      <c r="AO157" s="130">
        <v>139415.85600000003</v>
      </c>
      <c r="AP157" s="130">
        <v>63462.42</v>
      </c>
      <c r="AQ157" s="130">
        <v>0</v>
      </c>
      <c r="AR157" s="130">
        <v>0</v>
      </c>
      <c r="AS157" s="130">
        <v>5238.1680000000006</v>
      </c>
      <c r="AU157" s="134">
        <v>33.17</v>
      </c>
      <c r="AV157" s="192">
        <v>13.89</v>
      </c>
      <c r="AW157" s="193"/>
      <c r="AX157" s="134">
        <v>5.9</v>
      </c>
      <c r="AY157" s="134">
        <v>1.53</v>
      </c>
      <c r="AZ157" s="134">
        <v>0.32</v>
      </c>
      <c r="BA157" s="134">
        <v>0.6</v>
      </c>
      <c r="BB157" s="134">
        <v>5.01</v>
      </c>
      <c r="BC157" s="134">
        <v>4.99</v>
      </c>
      <c r="BD157" s="134">
        <v>0</v>
      </c>
      <c r="BE157" s="134">
        <v>0</v>
      </c>
      <c r="BF157" s="134">
        <v>0</v>
      </c>
      <c r="BG157" s="135">
        <v>0.93</v>
      </c>
      <c r="BH157" s="134">
        <v>37.581610000000005</v>
      </c>
      <c r="BI157" s="192">
        <v>15.737370000000004</v>
      </c>
      <c r="BJ157" s="193">
        <v>0</v>
      </c>
      <c r="BK157" s="134">
        <v>6.6847000000000012</v>
      </c>
      <c r="BL157" s="134">
        <v>1.7334900000000002</v>
      </c>
      <c r="BM157" s="134">
        <v>0.36256000000000005</v>
      </c>
      <c r="BN157" s="134">
        <v>0.67980000000000007</v>
      </c>
      <c r="BO157" s="134">
        <v>5.6763300000000001</v>
      </c>
      <c r="BP157" s="134">
        <v>5.65367</v>
      </c>
      <c r="BQ157" s="134">
        <v>0</v>
      </c>
      <c r="BR157" s="134">
        <v>0</v>
      </c>
      <c r="BS157" s="134">
        <v>0</v>
      </c>
      <c r="BT157" s="135">
        <v>1.0536900000000002</v>
      </c>
      <c r="BU157" s="136">
        <v>1484671.7525800003</v>
      </c>
      <c r="BV157" s="194">
        <v>621709.09386000014</v>
      </c>
      <c r="BW157" s="194">
        <v>0</v>
      </c>
      <c r="BX157" s="136">
        <v>264080.89660000004</v>
      </c>
      <c r="BY157" s="136">
        <v>68481.995219999997</v>
      </c>
      <c r="BZ157" s="136">
        <v>14323.031680000002</v>
      </c>
      <c r="CA157" s="136">
        <v>26855.684400000006</v>
      </c>
      <c r="CB157" s="136">
        <v>224244.96474</v>
      </c>
      <c r="CC157" s="136">
        <v>223349.77526000002</v>
      </c>
      <c r="CD157" s="136">
        <v>0</v>
      </c>
      <c r="CE157" s="136">
        <v>0</v>
      </c>
      <c r="CF157" s="136">
        <v>0</v>
      </c>
      <c r="CG157" s="136">
        <v>41626.310820000013</v>
      </c>
      <c r="CH157" s="112">
        <v>1</v>
      </c>
      <c r="CJ157" s="137">
        <v>461116.06</v>
      </c>
      <c r="CK157" s="134">
        <v>1387886.96</v>
      </c>
      <c r="CL157" s="134">
        <v>1487672.84</v>
      </c>
      <c r="CM157" s="134">
        <v>1768779.8159707757</v>
      </c>
      <c r="CN157" s="138">
        <v>376671.68527550442</v>
      </c>
      <c r="CO157" s="136">
        <v>296689.908</v>
      </c>
      <c r="CP157" s="136">
        <v>0</v>
      </c>
      <c r="CQ157" s="136">
        <v>0</v>
      </c>
      <c r="CR157" s="136">
        <v>0</v>
      </c>
      <c r="CS157" s="136">
        <v>0</v>
      </c>
      <c r="CT157" s="136">
        <v>0</v>
      </c>
      <c r="CU157" s="136">
        <v>0</v>
      </c>
      <c r="CV157" s="136">
        <v>14814.611999999999</v>
      </c>
      <c r="CW157" s="136">
        <v>0</v>
      </c>
      <c r="CX157" s="136">
        <v>20336.592000000001</v>
      </c>
      <c r="CY157" s="136">
        <v>0</v>
      </c>
      <c r="CZ157" s="136">
        <v>0</v>
      </c>
      <c r="DA157" s="136">
        <v>0</v>
      </c>
      <c r="DB157" s="136">
        <v>0</v>
      </c>
      <c r="DC157" s="136">
        <v>44830.573275504401</v>
      </c>
      <c r="DD157" s="139">
        <v>609487.94597530074</v>
      </c>
      <c r="DE157" s="136">
        <v>0</v>
      </c>
      <c r="DF157" s="136">
        <v>27253.947736337625</v>
      </c>
      <c r="DG157" s="136">
        <v>0</v>
      </c>
      <c r="DH157" s="136">
        <v>34069.449007480602</v>
      </c>
      <c r="DI157" s="136">
        <v>4906.6451991499689</v>
      </c>
      <c r="DJ157" s="136">
        <v>59779.869387971536</v>
      </c>
      <c r="DK157" s="136">
        <v>30359.338365455093</v>
      </c>
      <c r="DL157" s="136">
        <v>11716.751999999999</v>
      </c>
      <c r="DM157" s="136">
        <v>0</v>
      </c>
      <c r="DN157" s="136">
        <v>434320.1387303251</v>
      </c>
      <c r="DO157" s="136">
        <v>7081.8055485808454</v>
      </c>
      <c r="DP157" s="136"/>
      <c r="DQ157" s="136">
        <v>217662.78550121404</v>
      </c>
      <c r="DR157" s="136">
        <v>131747.7641823485</v>
      </c>
      <c r="DS157" s="136">
        <v>20216.094952902327</v>
      </c>
      <c r="DT157" s="136">
        <v>3158.4457596691386</v>
      </c>
      <c r="DU157" s="136">
        <v>24473.270379186841</v>
      </c>
      <c r="DV157" s="136">
        <v>38067.210227107207</v>
      </c>
      <c r="DW157" s="136"/>
      <c r="DX157" s="136">
        <v>205127.00836925663</v>
      </c>
      <c r="DY157" s="136">
        <v>180398.19304503879</v>
      </c>
      <c r="DZ157" s="136">
        <v>0</v>
      </c>
      <c r="EA157" s="139">
        <v>0</v>
      </c>
      <c r="EB157" s="136"/>
      <c r="EC157" s="136">
        <v>0</v>
      </c>
      <c r="ED157" s="113"/>
      <c r="EE157" s="138">
        <v>69827.205491378554</v>
      </c>
      <c r="EF157" s="136">
        <v>5612.7715138006479</v>
      </c>
      <c r="EG157" s="136">
        <v>61020.788992228627</v>
      </c>
      <c r="EH157" s="136">
        <v>3193.6449853492768</v>
      </c>
      <c r="EI157" s="136">
        <v>16609.797016567467</v>
      </c>
      <c r="EJ157" s="136">
        <v>92995.195296515245</v>
      </c>
      <c r="EK157" s="136">
        <v>92995.195296515245</v>
      </c>
      <c r="EL157" s="140"/>
      <c r="EM157" s="134">
        <v>1661.709744925055</v>
      </c>
      <c r="EN157" s="136">
        <v>361830.24000000005</v>
      </c>
      <c r="EO157" s="140">
        <f t="shared" si="42"/>
        <v>37.01</v>
      </c>
      <c r="EP157" s="140">
        <f t="shared" si="43"/>
        <v>15.498007235453723</v>
      </c>
      <c r="EQ157" s="140">
        <f t="shared" si="44"/>
        <v>0</v>
      </c>
      <c r="ER157" s="140">
        <f t="shared" si="45"/>
        <v>6.5830268314742231</v>
      </c>
      <c r="ES157" s="140">
        <f t="shared" si="46"/>
        <v>1.7071239071450104</v>
      </c>
      <c r="ET157" s="140">
        <f t="shared" si="47"/>
        <v>0.35704552306300869</v>
      </c>
      <c r="EU157" s="140">
        <f t="shared" si="48"/>
        <v>0.66946035574314133</v>
      </c>
      <c r="EV157" s="140">
        <f t="shared" si="49"/>
        <v>5.5899939704552297</v>
      </c>
      <c r="EW157" s="140">
        <f t="shared" si="50"/>
        <v>5.5676786252637909</v>
      </c>
      <c r="EX157" s="140">
        <f t="shared" si="51"/>
        <v>0</v>
      </c>
      <c r="EY157" s="140">
        <f t="shared" si="52"/>
        <v>0</v>
      </c>
      <c r="EZ157" s="140">
        <f t="shared" si="53"/>
        <v>0</v>
      </c>
      <c r="FA157" s="140">
        <f t="shared" si="54"/>
        <v>1.0376635514018693</v>
      </c>
      <c r="HD157" s="112">
        <v>2</v>
      </c>
    </row>
    <row r="158" spans="1:212" ht="12" customHeight="1" x14ac:dyDescent="0.25">
      <c r="A158" s="126">
        <v>154</v>
      </c>
      <c r="B158" s="62" t="s">
        <v>94</v>
      </c>
      <c r="C158" s="62" t="s">
        <v>94</v>
      </c>
      <c r="D158" s="127">
        <v>4948.74</v>
      </c>
      <c r="E158" s="141">
        <v>4641.3</v>
      </c>
      <c r="F158" s="141">
        <v>307.44</v>
      </c>
      <c r="G158" s="141">
        <v>379.6</v>
      </c>
      <c r="H158" s="127">
        <v>3</v>
      </c>
      <c r="I158" s="127">
        <v>0</v>
      </c>
      <c r="J158" s="127">
        <v>1</v>
      </c>
      <c r="K158" s="128">
        <v>4948.74</v>
      </c>
      <c r="L158" s="127"/>
      <c r="M158" s="126" t="s">
        <v>42</v>
      </c>
      <c r="N158" s="129">
        <v>1</v>
      </c>
      <c r="O158" s="129" t="s">
        <v>21</v>
      </c>
      <c r="P158" s="130">
        <v>53.46</v>
      </c>
      <c r="Q158" s="131">
        <v>44.8</v>
      </c>
      <c r="R158" s="130">
        <v>5.0999999999999996</v>
      </c>
      <c r="S158" s="130">
        <v>8.6300000000000008</v>
      </c>
      <c r="T158" s="130">
        <v>13.43</v>
      </c>
      <c r="U158" s="130">
        <v>6.91</v>
      </c>
      <c r="V158" s="130">
        <v>3.15</v>
      </c>
      <c r="W158" s="130">
        <v>1.81</v>
      </c>
      <c r="X158" s="130">
        <v>5.77</v>
      </c>
      <c r="Y158" s="130">
        <v>0</v>
      </c>
      <c r="Z158" s="132">
        <v>40</v>
      </c>
      <c r="AA158" s="132">
        <v>40</v>
      </c>
      <c r="AB158" s="132">
        <v>2604.04</v>
      </c>
      <c r="AC158" s="130">
        <v>195.98199600000001</v>
      </c>
      <c r="AD158" s="132">
        <v>42.3</v>
      </c>
      <c r="AE158" s="132">
        <v>2604.04</v>
      </c>
      <c r="AF158" s="130">
        <v>0</v>
      </c>
      <c r="AG158" s="133">
        <v>0</v>
      </c>
      <c r="AH158" s="130">
        <v>5.05</v>
      </c>
      <c r="AI158" s="130">
        <v>10.67</v>
      </c>
      <c r="AJ158" s="130">
        <v>14</v>
      </c>
      <c r="AK158" s="131">
        <v>1330221.3119999999</v>
      </c>
      <c r="AL158" s="130">
        <v>151431.44399999999</v>
      </c>
      <c r="AM158" s="130">
        <v>256245.75719999999</v>
      </c>
      <c r="AN158" s="130">
        <v>398769.46919999993</v>
      </c>
      <c r="AO158" s="130">
        <v>205174.76040000003</v>
      </c>
      <c r="AP158" s="130">
        <v>93531.185999999987</v>
      </c>
      <c r="AQ158" s="130">
        <v>53743.316399999996</v>
      </c>
      <c r="AR158" s="130">
        <v>171325.37879999998</v>
      </c>
      <c r="AS158" s="130">
        <v>0</v>
      </c>
      <c r="AU158" s="134">
        <v>48.16</v>
      </c>
      <c r="AV158" s="192">
        <v>18.649999999999999</v>
      </c>
      <c r="AW158" s="193"/>
      <c r="AX158" s="134">
        <v>7.16</v>
      </c>
      <c r="AY158" s="134">
        <v>1.53</v>
      </c>
      <c r="AZ158" s="134">
        <v>0.32</v>
      </c>
      <c r="BA158" s="134">
        <v>0.87</v>
      </c>
      <c r="BB158" s="134">
        <v>5.01</v>
      </c>
      <c r="BC158" s="134">
        <v>4.99</v>
      </c>
      <c r="BD158" s="134">
        <v>2.7</v>
      </c>
      <c r="BE158" s="134">
        <v>6.46</v>
      </c>
      <c r="BF158" s="134">
        <v>0.47</v>
      </c>
      <c r="BG158" s="135">
        <v>0</v>
      </c>
      <c r="BH158" s="134">
        <v>54.565279999999994</v>
      </c>
      <c r="BI158" s="192">
        <v>21.130449999999996</v>
      </c>
      <c r="BJ158" s="193">
        <v>0</v>
      </c>
      <c r="BK158" s="134">
        <v>8.1122800000000002</v>
      </c>
      <c r="BL158" s="134">
        <v>1.7334900000000002</v>
      </c>
      <c r="BM158" s="134">
        <v>0.36255999999999999</v>
      </c>
      <c r="BN158" s="134">
        <v>0.98570999999999998</v>
      </c>
      <c r="BO158" s="134">
        <v>5.6763299999999992</v>
      </c>
      <c r="BP158" s="134">
        <v>5.6536700000000009</v>
      </c>
      <c r="BQ158" s="134">
        <v>3.0591000000000004</v>
      </c>
      <c r="BR158" s="134">
        <v>7.3191800000000002</v>
      </c>
      <c r="BS158" s="134">
        <v>0.53250999999999993</v>
      </c>
      <c r="BT158" s="135">
        <v>0</v>
      </c>
      <c r="BU158" s="136">
        <v>3176956.4742720001</v>
      </c>
      <c r="BV158" s="194">
        <v>1230279.0333299998</v>
      </c>
      <c r="BW158" s="194">
        <v>0</v>
      </c>
      <c r="BX158" s="136">
        <v>472321.60207199998</v>
      </c>
      <c r="BY158" s="136">
        <v>100929.057426</v>
      </c>
      <c r="BZ158" s="136">
        <v>21109.345343999998</v>
      </c>
      <c r="CA158" s="136">
        <v>57391.032653999995</v>
      </c>
      <c r="CB158" s="136">
        <v>330493.18804199999</v>
      </c>
      <c r="CC158" s="136">
        <v>329173.85395800008</v>
      </c>
      <c r="CD158" s="136">
        <v>178110.10134000002</v>
      </c>
      <c r="CE158" s="136">
        <v>426144.909132</v>
      </c>
      <c r="CF158" s="136">
        <v>31004.35097399999</v>
      </c>
      <c r="CG158" s="136">
        <v>0</v>
      </c>
      <c r="CH158" s="112">
        <v>1</v>
      </c>
      <c r="CJ158" s="137">
        <v>238239.03</v>
      </c>
      <c r="CK158" s="134">
        <v>2780361.1500000004</v>
      </c>
      <c r="CL158" s="134">
        <v>2808412.21</v>
      </c>
      <c r="CM158" s="134">
        <v>2504376.7291599442</v>
      </c>
      <c r="CN158" s="138">
        <v>339169.79461630224</v>
      </c>
      <c r="CO158" s="136">
        <v>0</v>
      </c>
      <c r="CP158" s="136">
        <v>0</v>
      </c>
      <c r="CQ158" s="136">
        <v>0</v>
      </c>
      <c r="CR158" s="136">
        <v>0</v>
      </c>
      <c r="CS158" s="136">
        <v>0</v>
      </c>
      <c r="CT158" s="136">
        <v>0</v>
      </c>
      <c r="CU158" s="136">
        <v>0</v>
      </c>
      <c r="CV158" s="136">
        <v>0</v>
      </c>
      <c r="CW158" s="136">
        <v>0</v>
      </c>
      <c r="CX158" s="136">
        <v>0</v>
      </c>
      <c r="CY158" s="136">
        <v>273098.304</v>
      </c>
      <c r="CZ158" s="136">
        <v>0</v>
      </c>
      <c r="DA158" s="136">
        <v>0</v>
      </c>
      <c r="DB158" s="136">
        <v>0</v>
      </c>
      <c r="DC158" s="136">
        <v>66071.490616302224</v>
      </c>
      <c r="DD158" s="139">
        <v>880997.7421148757</v>
      </c>
      <c r="DE158" s="136">
        <v>0</v>
      </c>
      <c r="DF158" s="136">
        <v>40166.984728311232</v>
      </c>
      <c r="DG158" s="136">
        <v>0</v>
      </c>
      <c r="DH158" s="136">
        <v>50211.699648960494</v>
      </c>
      <c r="DI158" s="136">
        <v>7231.4346783136025</v>
      </c>
      <c r="DJ158" s="136">
        <v>88103.827159160835</v>
      </c>
      <c r="DK158" s="136">
        <v>44743.722718048193</v>
      </c>
      <c r="DL158" s="136">
        <v>0</v>
      </c>
      <c r="DM158" s="136">
        <v>0</v>
      </c>
      <c r="DN158" s="136">
        <v>640102.87787846464</v>
      </c>
      <c r="DO158" s="136">
        <v>10437.195303616647</v>
      </c>
      <c r="DP158" s="136"/>
      <c r="DQ158" s="136">
        <v>320792.3441304657</v>
      </c>
      <c r="DR158" s="136">
        <v>194170.41828570949</v>
      </c>
      <c r="DS158" s="136">
        <v>29794.567197934917</v>
      </c>
      <c r="DT158" s="136">
        <v>4654.9308680401018</v>
      </c>
      <c r="DU158" s="136">
        <v>36068.81054747069</v>
      </c>
      <c r="DV158" s="136">
        <v>56103.617231310542</v>
      </c>
      <c r="DW158" s="136"/>
      <c r="DX158" s="136">
        <v>302317.06218276103</v>
      </c>
      <c r="DY158" s="136">
        <v>265871.62840243767</v>
      </c>
      <c r="DZ158" s="136">
        <v>49194.154739953832</v>
      </c>
      <c r="EA158" s="139">
        <v>218642.77901961459</v>
      </c>
      <c r="EB158" s="136"/>
      <c r="EC158" s="136">
        <v>218642.77901961459</v>
      </c>
      <c r="ED158" s="136"/>
      <c r="EE158" s="138">
        <v>102911.63407689698</v>
      </c>
      <c r="EF158" s="136">
        <v>8272.1266606724093</v>
      </c>
      <c r="EG158" s="136">
        <v>89932.699778843729</v>
      </c>
      <c r="EH158" s="136">
        <v>4706.8076373808381</v>
      </c>
      <c r="EI158" s="136">
        <v>24479.589876635917</v>
      </c>
      <c r="EJ158" s="136">
        <v>0</v>
      </c>
      <c r="EK158" s="136">
        <v>0</v>
      </c>
      <c r="EL158" s="113"/>
      <c r="EM158" s="134">
        <v>2449.0349285545344</v>
      </c>
      <c r="EN158" s="136">
        <v>220706.38999999998</v>
      </c>
      <c r="EO158" s="140">
        <f t="shared" si="42"/>
        <v>53.46</v>
      </c>
      <c r="EP158" s="140">
        <f t="shared" si="43"/>
        <v>20.702429401993353</v>
      </c>
      <c r="EQ158" s="140">
        <f t="shared" si="44"/>
        <v>0</v>
      </c>
      <c r="ER158" s="140">
        <f t="shared" si="45"/>
        <v>7.9479568106312302</v>
      </c>
      <c r="ES158" s="140">
        <f t="shared" si="46"/>
        <v>1.6983762458471763</v>
      </c>
      <c r="ET158" s="140">
        <f t="shared" si="47"/>
        <v>0.35521594684385382</v>
      </c>
      <c r="EU158" s="140">
        <f t="shared" si="48"/>
        <v>0.96574335548172763</v>
      </c>
      <c r="EV158" s="140">
        <f t="shared" si="49"/>
        <v>5.5613496677740866</v>
      </c>
      <c r="EW158" s="140">
        <f t="shared" si="50"/>
        <v>5.5391486710963473</v>
      </c>
      <c r="EX158" s="140">
        <f t="shared" si="51"/>
        <v>2.9971345514950172</v>
      </c>
      <c r="EY158" s="140">
        <f t="shared" si="52"/>
        <v>7.1709219269103004</v>
      </c>
      <c r="EZ158" s="140">
        <f t="shared" si="53"/>
        <v>0.52172342192691035</v>
      </c>
      <c r="FA158" s="140">
        <f t="shared" si="54"/>
        <v>0</v>
      </c>
      <c r="HD158" s="112">
        <v>2</v>
      </c>
    </row>
    <row r="159" spans="1:212" ht="12" customHeight="1" x14ac:dyDescent="0.25">
      <c r="A159" s="126">
        <v>155</v>
      </c>
      <c r="B159" s="62" t="s">
        <v>93</v>
      </c>
      <c r="C159" s="62" t="s">
        <v>93</v>
      </c>
      <c r="D159" s="127">
        <v>2466.6</v>
      </c>
      <c r="E159" s="141">
        <v>2466.6</v>
      </c>
      <c r="F159" s="141">
        <v>0</v>
      </c>
      <c r="G159" s="141">
        <v>283.8</v>
      </c>
      <c r="H159" s="127">
        <v>0</v>
      </c>
      <c r="I159" s="127">
        <v>0</v>
      </c>
      <c r="J159" s="127">
        <v>1</v>
      </c>
      <c r="K159" s="128">
        <v>2466.6</v>
      </c>
      <c r="L159" s="127"/>
      <c r="M159" s="126" t="s">
        <v>42</v>
      </c>
      <c r="N159" s="129">
        <v>7</v>
      </c>
      <c r="O159" s="129" t="s">
        <v>21</v>
      </c>
      <c r="P159" s="130">
        <v>37.01</v>
      </c>
      <c r="Q159" s="131">
        <v>31</v>
      </c>
      <c r="R159" s="130">
        <v>5.0999999999999996</v>
      </c>
      <c r="S159" s="130">
        <v>6.59</v>
      </c>
      <c r="T159" s="130">
        <v>8.98</v>
      </c>
      <c r="U159" s="130">
        <v>6.92</v>
      </c>
      <c r="V159" s="130">
        <v>3.15</v>
      </c>
      <c r="W159" s="130">
        <v>0</v>
      </c>
      <c r="X159" s="130">
        <v>0</v>
      </c>
      <c r="Y159" s="130">
        <v>0.26</v>
      </c>
      <c r="Z159" s="132">
        <v>40</v>
      </c>
      <c r="AA159" s="132">
        <v>40</v>
      </c>
      <c r="AB159" s="132">
        <v>2604.04</v>
      </c>
      <c r="AC159" s="130">
        <v>195.98199600000001</v>
      </c>
      <c r="AD159" s="132">
        <v>42.3</v>
      </c>
      <c r="AE159" s="132">
        <v>2604.04</v>
      </c>
      <c r="AF159" s="130">
        <v>7.85</v>
      </c>
      <c r="AG159" s="133">
        <v>0</v>
      </c>
      <c r="AH159" s="130">
        <v>6.73</v>
      </c>
      <c r="AI159" s="130">
        <v>10.67</v>
      </c>
      <c r="AJ159" s="130">
        <v>14</v>
      </c>
      <c r="AK159" s="131">
        <v>458787.6</v>
      </c>
      <c r="AL159" s="130">
        <v>75477.959999999992</v>
      </c>
      <c r="AM159" s="130">
        <v>97529.363999999987</v>
      </c>
      <c r="AN159" s="130">
        <v>132900.408</v>
      </c>
      <c r="AO159" s="130">
        <v>102413.23199999999</v>
      </c>
      <c r="AP159" s="130">
        <v>46618.739999999991</v>
      </c>
      <c r="AQ159" s="130">
        <v>0</v>
      </c>
      <c r="AR159" s="130">
        <v>0</v>
      </c>
      <c r="AS159" s="130">
        <v>3847.8960000000002</v>
      </c>
      <c r="AU159" s="134">
        <v>33.17</v>
      </c>
      <c r="AV159" s="192">
        <v>13.89</v>
      </c>
      <c r="AW159" s="193"/>
      <c r="AX159" s="134">
        <v>5.9</v>
      </c>
      <c r="AY159" s="134">
        <v>1.53</v>
      </c>
      <c r="AZ159" s="134">
        <v>0.32</v>
      </c>
      <c r="BA159" s="134">
        <v>0.6</v>
      </c>
      <c r="BB159" s="134">
        <v>5.01</v>
      </c>
      <c r="BC159" s="134">
        <v>4.99</v>
      </c>
      <c r="BD159" s="134">
        <v>0</v>
      </c>
      <c r="BE159" s="134">
        <v>0</v>
      </c>
      <c r="BF159" s="134">
        <v>0</v>
      </c>
      <c r="BG159" s="135">
        <v>0.93</v>
      </c>
      <c r="BH159" s="134">
        <v>37.581610000000005</v>
      </c>
      <c r="BI159" s="192">
        <v>15.737370000000004</v>
      </c>
      <c r="BJ159" s="193">
        <v>0</v>
      </c>
      <c r="BK159" s="134">
        <v>6.6847000000000012</v>
      </c>
      <c r="BL159" s="134">
        <v>1.7334900000000002</v>
      </c>
      <c r="BM159" s="134">
        <v>0.36256000000000005</v>
      </c>
      <c r="BN159" s="134">
        <v>0.67980000000000007</v>
      </c>
      <c r="BO159" s="134">
        <v>5.6763300000000001</v>
      </c>
      <c r="BP159" s="134">
        <v>5.65367</v>
      </c>
      <c r="BQ159" s="134">
        <v>0</v>
      </c>
      <c r="BR159" s="134">
        <v>0</v>
      </c>
      <c r="BS159" s="134">
        <v>0</v>
      </c>
      <c r="BT159" s="135">
        <v>1.0536900000000002</v>
      </c>
      <c r="BU159" s="136">
        <v>1090622.2362599999</v>
      </c>
      <c r="BV159" s="194">
        <v>456700.11642000009</v>
      </c>
      <c r="BW159" s="194">
        <v>0</v>
      </c>
      <c r="BX159" s="136">
        <v>193990.69020000001</v>
      </c>
      <c r="BY159" s="136">
        <v>50306.060339999996</v>
      </c>
      <c r="BZ159" s="136">
        <v>10521.52896</v>
      </c>
      <c r="CA159" s="136">
        <v>19727.866800000003</v>
      </c>
      <c r="CB159" s="136">
        <v>164727.68777999998</v>
      </c>
      <c r="CC159" s="136">
        <v>164070.09221999999</v>
      </c>
      <c r="CD159" s="136">
        <v>0</v>
      </c>
      <c r="CE159" s="136">
        <v>0</v>
      </c>
      <c r="CF159" s="136">
        <v>0</v>
      </c>
      <c r="CG159" s="136">
        <v>30578.193540000004</v>
      </c>
      <c r="CH159" s="112">
        <v>1</v>
      </c>
      <c r="CJ159" s="137">
        <v>116221.07999999999</v>
      </c>
      <c r="CK159" s="134">
        <v>1019692.9200000003</v>
      </c>
      <c r="CL159" s="134">
        <v>995489.30999999994</v>
      </c>
      <c r="CM159" s="134">
        <v>998126.6248300469</v>
      </c>
      <c r="CN159" s="138">
        <v>52420.678683351944</v>
      </c>
      <c r="CO159" s="136">
        <v>0</v>
      </c>
      <c r="CP159" s="136">
        <v>0</v>
      </c>
      <c r="CQ159" s="136">
        <v>0</v>
      </c>
      <c r="CR159" s="136">
        <v>0</v>
      </c>
      <c r="CS159" s="136">
        <v>0</v>
      </c>
      <c r="CT159" s="136">
        <v>0</v>
      </c>
      <c r="CU159" s="136">
        <v>0</v>
      </c>
      <c r="CV159" s="136">
        <v>0</v>
      </c>
      <c r="CW159" s="136">
        <v>0</v>
      </c>
      <c r="CX159" s="136">
        <v>19488.671999999999</v>
      </c>
      <c r="CY159" s="136">
        <v>0</v>
      </c>
      <c r="CZ159" s="136">
        <v>0</v>
      </c>
      <c r="DA159" s="136">
        <v>0</v>
      </c>
      <c r="DB159" s="136">
        <v>0</v>
      </c>
      <c r="DC159" s="136">
        <v>32932.006683351945</v>
      </c>
      <c r="DD159" s="139">
        <v>439115.61947092647</v>
      </c>
      <c r="DE159" s="136">
        <v>0</v>
      </c>
      <c r="DF159" s="136">
        <v>20020.426316770023</v>
      </c>
      <c r="DG159" s="136">
        <v>0</v>
      </c>
      <c r="DH159" s="136">
        <v>25027.012604041825</v>
      </c>
      <c r="DI159" s="136">
        <v>3604.3632879335614</v>
      </c>
      <c r="DJ159" s="136">
        <v>43913.582057409789</v>
      </c>
      <c r="DK159" s="136">
        <v>22301.609390741418</v>
      </c>
      <c r="DL159" s="136">
        <v>0</v>
      </c>
      <c r="DM159" s="136">
        <v>0</v>
      </c>
      <c r="DN159" s="136">
        <v>319046.41556740121</v>
      </c>
      <c r="DO159" s="136">
        <v>5202.2102466286005</v>
      </c>
      <c r="DP159" s="136"/>
      <c r="DQ159" s="136">
        <v>159892.4970865729</v>
      </c>
      <c r="DR159" s="136">
        <v>96780.342823330997</v>
      </c>
      <c r="DS159" s="136">
        <v>14850.503249398083</v>
      </c>
      <c r="DT159" s="136">
        <v>2320.1567427481973</v>
      </c>
      <c r="DU159" s="136">
        <v>17977.773755822938</v>
      </c>
      <c r="DV159" s="136">
        <v>27963.720515272693</v>
      </c>
      <c r="DW159" s="136"/>
      <c r="DX159" s="136">
        <v>150683.86409065709</v>
      </c>
      <c r="DY159" s="136">
        <v>132518.37005327674</v>
      </c>
      <c r="DZ159" s="136">
        <v>0</v>
      </c>
      <c r="EA159" s="139">
        <v>0</v>
      </c>
      <c r="EB159" s="136"/>
      <c r="EC159" s="136">
        <v>0</v>
      </c>
      <c r="ED159" s="113"/>
      <c r="EE159" s="138">
        <v>51294.235828528901</v>
      </c>
      <c r="EF159" s="136">
        <v>4123.0752921379108</v>
      </c>
      <c r="EG159" s="136">
        <v>44825.146860513174</v>
      </c>
      <c r="EH159" s="136">
        <v>2346.0136758778144</v>
      </c>
      <c r="EI159" s="136">
        <v>12201.359616732776</v>
      </c>
      <c r="EJ159" s="136">
        <v>0</v>
      </c>
      <c r="EK159" s="136">
        <v>0</v>
      </c>
      <c r="EL159" s="140"/>
      <c r="EM159" s="134">
        <v>0</v>
      </c>
      <c r="EN159" s="136">
        <v>140505.93</v>
      </c>
      <c r="EO159" s="140">
        <f t="shared" si="42"/>
        <v>37.01</v>
      </c>
      <c r="EP159" s="140">
        <f t="shared" si="43"/>
        <v>15.498007235453723</v>
      </c>
      <c r="EQ159" s="140">
        <f t="shared" si="44"/>
        <v>0</v>
      </c>
      <c r="ER159" s="140">
        <f t="shared" si="45"/>
        <v>6.5830268314742231</v>
      </c>
      <c r="ES159" s="140">
        <f t="shared" si="46"/>
        <v>1.7071239071450104</v>
      </c>
      <c r="ET159" s="140">
        <f t="shared" si="47"/>
        <v>0.35704552306300869</v>
      </c>
      <c r="EU159" s="140">
        <f t="shared" si="48"/>
        <v>0.66946035574314133</v>
      </c>
      <c r="EV159" s="140">
        <f t="shared" si="49"/>
        <v>5.5899939704552297</v>
      </c>
      <c r="EW159" s="140">
        <f t="shared" si="50"/>
        <v>5.5676786252637909</v>
      </c>
      <c r="EX159" s="140">
        <f t="shared" si="51"/>
        <v>0</v>
      </c>
      <c r="EY159" s="140">
        <f t="shared" si="52"/>
        <v>0</v>
      </c>
      <c r="EZ159" s="140">
        <f t="shared" si="53"/>
        <v>0</v>
      </c>
      <c r="FA159" s="140">
        <f t="shared" si="54"/>
        <v>1.0376635514018693</v>
      </c>
      <c r="HD159" s="112">
        <v>2</v>
      </c>
    </row>
    <row r="160" spans="1:212" ht="12" customHeight="1" x14ac:dyDescent="0.25">
      <c r="A160" s="126">
        <v>156</v>
      </c>
      <c r="B160" s="62" t="s">
        <v>92</v>
      </c>
      <c r="C160" s="62" t="s">
        <v>92</v>
      </c>
      <c r="D160" s="127">
        <v>2921.9300000000003</v>
      </c>
      <c r="E160" s="141">
        <v>1982.23</v>
      </c>
      <c r="F160" s="141">
        <v>939.7</v>
      </c>
      <c r="G160" s="141">
        <v>273.8</v>
      </c>
      <c r="H160" s="127">
        <v>0</v>
      </c>
      <c r="I160" s="127">
        <v>0</v>
      </c>
      <c r="J160" s="127">
        <v>1</v>
      </c>
      <c r="K160" s="128">
        <v>2921.9300000000003</v>
      </c>
      <c r="L160" s="127"/>
      <c r="M160" s="126" t="s">
        <v>42</v>
      </c>
      <c r="N160" s="129">
        <v>7</v>
      </c>
      <c r="O160" s="129" t="s">
        <v>21</v>
      </c>
      <c r="P160" s="130">
        <v>37.01</v>
      </c>
      <c r="Q160" s="131">
        <v>31</v>
      </c>
      <c r="R160" s="130">
        <v>5.0999999999999996</v>
      </c>
      <c r="S160" s="130">
        <v>6.59</v>
      </c>
      <c r="T160" s="130">
        <v>8.98</v>
      </c>
      <c r="U160" s="130">
        <v>6.92</v>
      </c>
      <c r="V160" s="130">
        <v>3.15</v>
      </c>
      <c r="W160" s="130">
        <v>0</v>
      </c>
      <c r="X160" s="130">
        <v>0</v>
      </c>
      <c r="Y160" s="130">
        <v>0.26</v>
      </c>
      <c r="Z160" s="132">
        <v>40</v>
      </c>
      <c r="AA160" s="132">
        <v>40</v>
      </c>
      <c r="AB160" s="132">
        <v>2604.04</v>
      </c>
      <c r="AC160" s="130">
        <v>195.98199600000001</v>
      </c>
      <c r="AD160" s="132">
        <v>42.3</v>
      </c>
      <c r="AE160" s="132">
        <v>2604.04</v>
      </c>
      <c r="AF160" s="130">
        <v>7.85</v>
      </c>
      <c r="AG160" s="133">
        <v>0</v>
      </c>
      <c r="AH160" s="130">
        <v>6.73</v>
      </c>
      <c r="AI160" s="130">
        <v>10.67</v>
      </c>
      <c r="AJ160" s="130">
        <v>14</v>
      </c>
      <c r="AK160" s="131">
        <v>543478.9800000001</v>
      </c>
      <c r="AL160" s="130">
        <v>89411.058000000005</v>
      </c>
      <c r="AM160" s="130">
        <v>115533.1122</v>
      </c>
      <c r="AN160" s="130">
        <v>157433.58840000004</v>
      </c>
      <c r="AO160" s="130">
        <v>121318.5336</v>
      </c>
      <c r="AP160" s="130">
        <v>55224.476999999999</v>
      </c>
      <c r="AQ160" s="130">
        <v>0</v>
      </c>
      <c r="AR160" s="130">
        <v>0</v>
      </c>
      <c r="AS160" s="130">
        <v>4558.2108000000007</v>
      </c>
      <c r="AU160" s="134">
        <v>33.17</v>
      </c>
      <c r="AV160" s="192">
        <v>13.89</v>
      </c>
      <c r="AW160" s="193"/>
      <c r="AX160" s="134">
        <v>5.9</v>
      </c>
      <c r="AY160" s="134">
        <v>1.53</v>
      </c>
      <c r="AZ160" s="134">
        <v>0.32</v>
      </c>
      <c r="BA160" s="134">
        <v>0.6</v>
      </c>
      <c r="BB160" s="134">
        <v>5.01</v>
      </c>
      <c r="BC160" s="134">
        <v>4.99</v>
      </c>
      <c r="BD160" s="134">
        <v>0</v>
      </c>
      <c r="BE160" s="134">
        <v>0</v>
      </c>
      <c r="BF160" s="134">
        <v>0</v>
      </c>
      <c r="BG160" s="135">
        <v>0.93</v>
      </c>
      <c r="BH160" s="134">
        <v>37.581610000000005</v>
      </c>
      <c r="BI160" s="192">
        <v>15.737370000000004</v>
      </c>
      <c r="BJ160" s="193">
        <v>0</v>
      </c>
      <c r="BK160" s="134">
        <v>6.6847000000000012</v>
      </c>
      <c r="BL160" s="134">
        <v>1.7334900000000002</v>
      </c>
      <c r="BM160" s="134">
        <v>0.36256000000000005</v>
      </c>
      <c r="BN160" s="134">
        <v>0.67980000000000007</v>
      </c>
      <c r="BO160" s="134">
        <v>5.6763300000000001</v>
      </c>
      <c r="BP160" s="134">
        <v>5.65367</v>
      </c>
      <c r="BQ160" s="134">
        <v>0</v>
      </c>
      <c r="BR160" s="134">
        <v>0</v>
      </c>
      <c r="BS160" s="134">
        <v>0</v>
      </c>
      <c r="BT160" s="135">
        <v>1.0536900000000002</v>
      </c>
      <c r="BU160" s="136">
        <v>1291949.1732730002</v>
      </c>
      <c r="BV160" s="194">
        <v>541006.15064100013</v>
      </c>
      <c r="BW160" s="194">
        <v>0</v>
      </c>
      <c r="BX160" s="136">
        <v>229801.02871000004</v>
      </c>
      <c r="BY160" s="136">
        <v>59592.470157000003</v>
      </c>
      <c r="BZ160" s="136">
        <v>12463.784608000002</v>
      </c>
      <c r="CA160" s="136">
        <v>23369.596140000005</v>
      </c>
      <c r="CB160" s="136">
        <v>195136.12776900001</v>
      </c>
      <c r="CC160" s="136">
        <v>194357.14123100002</v>
      </c>
      <c r="CD160" s="136">
        <v>0</v>
      </c>
      <c r="CE160" s="136">
        <v>0</v>
      </c>
      <c r="CF160" s="136">
        <v>0</v>
      </c>
      <c r="CG160" s="136">
        <v>36222.874017000009</v>
      </c>
      <c r="CH160" s="112">
        <v>1</v>
      </c>
      <c r="CJ160" s="137">
        <v>115359.93</v>
      </c>
      <c r="CK160" s="134">
        <v>819454.05999999994</v>
      </c>
      <c r="CL160" s="134">
        <v>831155.72000000009</v>
      </c>
      <c r="CM160" s="134">
        <v>1201125.5211032133</v>
      </c>
      <c r="CN160" s="138">
        <v>50614.620905978489</v>
      </c>
      <c r="CO160" s="136">
        <v>0</v>
      </c>
      <c r="CP160" s="136">
        <v>0</v>
      </c>
      <c r="CQ160" s="136">
        <v>0</v>
      </c>
      <c r="CR160" s="136">
        <v>0</v>
      </c>
      <c r="CS160" s="136">
        <v>0</v>
      </c>
      <c r="CT160" s="136">
        <v>0</v>
      </c>
      <c r="CU160" s="136">
        <v>0</v>
      </c>
      <c r="CV160" s="136">
        <v>11603.424000000001</v>
      </c>
      <c r="CW160" s="136">
        <v>0</v>
      </c>
      <c r="CX160" s="136">
        <v>0</v>
      </c>
      <c r="CY160" s="136">
        <v>0</v>
      </c>
      <c r="CZ160" s="136">
        <v>0</v>
      </c>
      <c r="DA160" s="136">
        <v>0</v>
      </c>
      <c r="DB160" s="136">
        <v>0</v>
      </c>
      <c r="DC160" s="136">
        <v>39011.19690597849</v>
      </c>
      <c r="DD160" s="139">
        <v>520175.58663775405</v>
      </c>
      <c r="DE160" s="136">
        <v>0</v>
      </c>
      <c r="DF160" s="136">
        <v>23716.161626433081</v>
      </c>
      <c r="DG160" s="136">
        <v>0</v>
      </c>
      <c r="DH160" s="136">
        <v>29646.95489261653</v>
      </c>
      <c r="DI160" s="136">
        <v>4269.7223797582546</v>
      </c>
      <c r="DJ160" s="136">
        <v>52019.95168288632</v>
      </c>
      <c r="DK160" s="136">
        <v>26418.447063605396</v>
      </c>
      <c r="DL160" s="136">
        <v>0</v>
      </c>
      <c r="DM160" s="136">
        <v>0</v>
      </c>
      <c r="DN160" s="136">
        <v>377941.81992980489</v>
      </c>
      <c r="DO160" s="136">
        <v>6162.5290626496017</v>
      </c>
      <c r="DP160" s="136"/>
      <c r="DQ160" s="136">
        <v>189408.36942032355</v>
      </c>
      <c r="DR160" s="136">
        <v>114645.82303809925</v>
      </c>
      <c r="DS160" s="136">
        <v>17591.879899259606</v>
      </c>
      <c r="DT160" s="136">
        <v>2748.4535763148629</v>
      </c>
      <c r="DU160" s="136">
        <v>21296.439013359166</v>
      </c>
      <c r="DV160" s="136">
        <v>33125.773893290658</v>
      </c>
      <c r="DW160" s="136"/>
      <c r="DX160" s="136">
        <v>178499.83905068261</v>
      </c>
      <c r="DY160" s="136">
        <v>156981.02692360777</v>
      </c>
      <c r="DZ160" s="136">
        <v>0</v>
      </c>
      <c r="EA160" s="139">
        <v>0</v>
      </c>
      <c r="EB160" s="136"/>
      <c r="EC160" s="136">
        <v>0</v>
      </c>
      <c r="ED160" s="113"/>
      <c r="EE160" s="138">
        <v>60763.061093997181</v>
      </c>
      <c r="EF160" s="136">
        <v>4884.1877030554315</v>
      </c>
      <c r="EG160" s="136">
        <v>53099.789737346655</v>
      </c>
      <c r="EH160" s="136">
        <v>2779.0836535950957</v>
      </c>
      <c r="EI160" s="136">
        <v>14453.709034671207</v>
      </c>
      <c r="EJ160" s="136">
        <v>30229.308036198338</v>
      </c>
      <c r="EK160" s="136">
        <v>30229.308036198338</v>
      </c>
      <c r="EL160" s="140"/>
      <c r="EM160" s="134">
        <v>1446.0061811271862</v>
      </c>
      <c r="EN160" s="136">
        <v>112358.81</v>
      </c>
      <c r="EO160" s="140">
        <f t="shared" si="42"/>
        <v>37.01</v>
      </c>
      <c r="EP160" s="140">
        <f t="shared" si="43"/>
        <v>15.498007235453723</v>
      </c>
      <c r="EQ160" s="140">
        <f t="shared" si="44"/>
        <v>0</v>
      </c>
      <c r="ER160" s="140">
        <f t="shared" si="45"/>
        <v>6.5830268314742231</v>
      </c>
      <c r="ES160" s="140">
        <f t="shared" si="46"/>
        <v>1.7071239071450104</v>
      </c>
      <c r="ET160" s="140">
        <f t="shared" si="47"/>
        <v>0.35704552306300869</v>
      </c>
      <c r="EU160" s="140">
        <f t="shared" si="48"/>
        <v>0.66946035574314133</v>
      </c>
      <c r="EV160" s="140">
        <f t="shared" si="49"/>
        <v>5.5899939704552297</v>
      </c>
      <c r="EW160" s="140">
        <f t="shared" si="50"/>
        <v>5.5676786252637909</v>
      </c>
      <c r="EX160" s="140">
        <f t="shared" si="51"/>
        <v>0</v>
      </c>
      <c r="EY160" s="140">
        <f t="shared" si="52"/>
        <v>0</v>
      </c>
      <c r="EZ160" s="140">
        <f t="shared" si="53"/>
        <v>0</v>
      </c>
      <c r="FA160" s="140">
        <f t="shared" si="54"/>
        <v>1.0376635514018693</v>
      </c>
      <c r="HD160" s="112">
        <v>2</v>
      </c>
    </row>
    <row r="161" spans="1:212" ht="12" customHeight="1" x14ac:dyDescent="0.25">
      <c r="A161" s="126">
        <v>157</v>
      </c>
      <c r="B161" s="62" t="s">
        <v>91</v>
      </c>
      <c r="C161" s="62" t="s">
        <v>91</v>
      </c>
      <c r="D161" s="127">
        <v>3423.1</v>
      </c>
      <c r="E161" s="141">
        <v>2691.7</v>
      </c>
      <c r="F161" s="141">
        <v>731.4</v>
      </c>
      <c r="G161" s="141">
        <v>366.3</v>
      </c>
      <c r="H161" s="127">
        <v>0</v>
      </c>
      <c r="I161" s="127">
        <v>0</v>
      </c>
      <c r="J161" s="127">
        <v>1</v>
      </c>
      <c r="K161" s="128">
        <v>3423.1</v>
      </c>
      <c r="L161" s="127"/>
      <c r="M161" s="126" t="s">
        <v>42</v>
      </c>
      <c r="N161" s="129">
        <v>7</v>
      </c>
      <c r="O161" s="129" t="s">
        <v>21</v>
      </c>
      <c r="P161" s="130">
        <v>37.01</v>
      </c>
      <c r="Q161" s="131">
        <v>31</v>
      </c>
      <c r="R161" s="130">
        <v>5.0999999999999996</v>
      </c>
      <c r="S161" s="130">
        <v>6.59</v>
      </c>
      <c r="T161" s="130">
        <v>8.98</v>
      </c>
      <c r="U161" s="130">
        <v>6.92</v>
      </c>
      <c r="V161" s="130">
        <v>3.15</v>
      </c>
      <c r="W161" s="130">
        <v>0</v>
      </c>
      <c r="X161" s="130">
        <v>0</v>
      </c>
      <c r="Y161" s="130">
        <v>0.26</v>
      </c>
      <c r="Z161" s="132">
        <v>40</v>
      </c>
      <c r="AA161" s="132">
        <v>40</v>
      </c>
      <c r="AB161" s="132">
        <v>2604.04</v>
      </c>
      <c r="AC161" s="130">
        <v>195.98199600000001</v>
      </c>
      <c r="AD161" s="132">
        <v>42.3</v>
      </c>
      <c r="AE161" s="132">
        <v>2604.04</v>
      </c>
      <c r="AF161" s="130">
        <v>7.85</v>
      </c>
      <c r="AG161" s="133">
        <v>0</v>
      </c>
      <c r="AH161" s="130">
        <v>6.73</v>
      </c>
      <c r="AI161" s="130">
        <v>10.67</v>
      </c>
      <c r="AJ161" s="130">
        <v>14</v>
      </c>
      <c r="AK161" s="131">
        <v>636696.6</v>
      </c>
      <c r="AL161" s="130">
        <v>104746.85999999999</v>
      </c>
      <c r="AM161" s="130">
        <v>135349.37400000001</v>
      </c>
      <c r="AN161" s="130">
        <v>184436.62800000003</v>
      </c>
      <c r="AO161" s="130">
        <v>142127.11199999999</v>
      </c>
      <c r="AP161" s="130">
        <v>64696.59</v>
      </c>
      <c r="AQ161" s="130">
        <v>0</v>
      </c>
      <c r="AR161" s="130">
        <v>0</v>
      </c>
      <c r="AS161" s="130">
        <v>5340.0360000000001</v>
      </c>
      <c r="AU161" s="134">
        <v>33.17</v>
      </c>
      <c r="AV161" s="192">
        <v>13.89</v>
      </c>
      <c r="AW161" s="193"/>
      <c r="AX161" s="134">
        <v>5.9</v>
      </c>
      <c r="AY161" s="134">
        <v>1.53</v>
      </c>
      <c r="AZ161" s="134">
        <v>0.32</v>
      </c>
      <c r="BA161" s="134">
        <v>0.6</v>
      </c>
      <c r="BB161" s="134">
        <v>5.01</v>
      </c>
      <c r="BC161" s="134">
        <v>4.99</v>
      </c>
      <c r="BD161" s="134">
        <v>0</v>
      </c>
      <c r="BE161" s="134">
        <v>0</v>
      </c>
      <c r="BF161" s="134">
        <v>0</v>
      </c>
      <c r="BG161" s="135">
        <v>0.93</v>
      </c>
      <c r="BH161" s="134">
        <v>37.581610000000005</v>
      </c>
      <c r="BI161" s="192">
        <v>15.737370000000004</v>
      </c>
      <c r="BJ161" s="193">
        <v>0</v>
      </c>
      <c r="BK161" s="134">
        <v>6.6847000000000012</v>
      </c>
      <c r="BL161" s="134">
        <v>1.7334900000000002</v>
      </c>
      <c r="BM161" s="134">
        <v>0.36256000000000005</v>
      </c>
      <c r="BN161" s="134">
        <v>0.67980000000000007</v>
      </c>
      <c r="BO161" s="134">
        <v>5.6763300000000001</v>
      </c>
      <c r="BP161" s="134">
        <v>5.65367</v>
      </c>
      <c r="BQ161" s="134">
        <v>0</v>
      </c>
      <c r="BR161" s="134">
        <v>0</v>
      </c>
      <c r="BS161" s="134">
        <v>0</v>
      </c>
      <c r="BT161" s="135">
        <v>1.0536900000000002</v>
      </c>
      <c r="BU161" s="136">
        <v>1513544.5459100001</v>
      </c>
      <c r="BV161" s="194">
        <v>633799.63047000009</v>
      </c>
      <c r="BW161" s="194">
        <v>0</v>
      </c>
      <c r="BX161" s="136">
        <v>269216.54570000002</v>
      </c>
      <c r="BY161" s="136">
        <v>69813.782189999998</v>
      </c>
      <c r="BZ161" s="136">
        <v>14601.575359999999</v>
      </c>
      <c r="CA161" s="136">
        <v>27377.953800000003</v>
      </c>
      <c r="CB161" s="136">
        <v>228605.91422999999</v>
      </c>
      <c r="CC161" s="136">
        <v>227693.31576999999</v>
      </c>
      <c r="CD161" s="136">
        <v>0</v>
      </c>
      <c r="CE161" s="136">
        <v>0</v>
      </c>
      <c r="CF161" s="136">
        <v>0</v>
      </c>
      <c r="CG161" s="136">
        <v>42435.82839000001</v>
      </c>
      <c r="CH161" s="112">
        <v>1</v>
      </c>
      <c r="CJ161" s="137">
        <v>459416.57</v>
      </c>
      <c r="CK161" s="134">
        <v>1112749.52</v>
      </c>
      <c r="CL161" s="134">
        <v>1156314.3999999999</v>
      </c>
      <c r="CM161" s="134">
        <v>1396604.2979398305</v>
      </c>
      <c r="CN161" s="138">
        <v>45702.404961397078</v>
      </c>
      <c r="CO161" s="136">
        <v>0</v>
      </c>
      <c r="CP161" s="136">
        <v>0</v>
      </c>
      <c r="CQ161" s="136">
        <v>0</v>
      </c>
      <c r="CR161" s="136">
        <v>0</v>
      </c>
      <c r="CS161" s="136">
        <v>0</v>
      </c>
      <c r="CT161" s="136">
        <v>0</v>
      </c>
      <c r="CU161" s="136">
        <v>0</v>
      </c>
      <c r="CV161" s="136">
        <v>0</v>
      </c>
      <c r="CW161" s="136">
        <v>0</v>
      </c>
      <c r="CX161" s="136">
        <v>0</v>
      </c>
      <c r="CY161" s="136">
        <v>0</v>
      </c>
      <c r="CZ161" s="136">
        <v>0</v>
      </c>
      <c r="DA161" s="136">
        <v>0</v>
      </c>
      <c r="DB161" s="136">
        <v>0</v>
      </c>
      <c r="DC161" s="136">
        <v>45702.404961397078</v>
      </c>
      <c r="DD161" s="139">
        <v>609396.20409102726</v>
      </c>
      <c r="DE161" s="136">
        <v>0</v>
      </c>
      <c r="DF161" s="136">
        <v>27783.962265845887</v>
      </c>
      <c r="DG161" s="136">
        <v>0</v>
      </c>
      <c r="DH161" s="136">
        <v>34732.006342696652</v>
      </c>
      <c r="DI161" s="136">
        <v>5002.065989996503</v>
      </c>
      <c r="DJ161" s="136">
        <v>60942.423879315436</v>
      </c>
      <c r="DK161" s="136">
        <v>30949.744225025112</v>
      </c>
      <c r="DL161" s="136">
        <v>0</v>
      </c>
      <c r="DM161" s="136">
        <v>0</v>
      </c>
      <c r="DN161" s="136">
        <v>442766.47414610023</v>
      </c>
      <c r="DO161" s="136">
        <v>7219.5272420474994</v>
      </c>
      <c r="DP161" s="136"/>
      <c r="DQ161" s="136">
        <v>221895.72965906421</v>
      </c>
      <c r="DR161" s="136">
        <v>134309.89682905391</v>
      </c>
      <c r="DS161" s="136">
        <v>20609.242549669412</v>
      </c>
      <c r="DT161" s="136">
        <v>3219.8688664969409</v>
      </c>
      <c r="DU161" s="136">
        <v>24949.208361127665</v>
      </c>
      <c r="DV161" s="136">
        <v>38807.513052716269</v>
      </c>
      <c r="DW161" s="136"/>
      <c r="DX161" s="136">
        <v>209116.16604586405</v>
      </c>
      <c r="DY161" s="136">
        <v>183906.44309145043</v>
      </c>
      <c r="DZ161" s="136">
        <v>0</v>
      </c>
      <c r="EA161" s="139">
        <v>0</v>
      </c>
      <c r="EB161" s="136"/>
      <c r="EC161" s="136">
        <v>0</v>
      </c>
      <c r="ED161" s="113"/>
      <c r="EE161" s="138">
        <v>71185.153111423526</v>
      </c>
      <c r="EF161" s="136">
        <v>5721.9245246563214</v>
      </c>
      <c r="EG161" s="136">
        <v>62207.475966197453</v>
      </c>
      <c r="EH161" s="136">
        <v>3255.7526205697504</v>
      </c>
      <c r="EI161" s="136">
        <v>16932.812010069716</v>
      </c>
      <c r="EJ161" s="136">
        <v>38469.384969534018</v>
      </c>
      <c r="EK161" s="136">
        <v>38469.384969534018</v>
      </c>
      <c r="EL161" s="140"/>
      <c r="EM161" s="134">
        <v>1694.0254416144364</v>
      </c>
      <c r="EN161" s="136">
        <v>423090.23000000004</v>
      </c>
      <c r="EO161" s="140">
        <f t="shared" si="42"/>
        <v>37.01</v>
      </c>
      <c r="EP161" s="140">
        <f t="shared" si="43"/>
        <v>15.498007235453723</v>
      </c>
      <c r="EQ161" s="140">
        <f t="shared" si="44"/>
        <v>0</v>
      </c>
      <c r="ER161" s="140">
        <f t="shared" si="45"/>
        <v>6.5830268314742231</v>
      </c>
      <c r="ES161" s="140">
        <f t="shared" si="46"/>
        <v>1.7071239071450104</v>
      </c>
      <c r="ET161" s="140">
        <f t="shared" si="47"/>
        <v>0.35704552306300869</v>
      </c>
      <c r="EU161" s="140">
        <f t="shared" si="48"/>
        <v>0.66946035574314133</v>
      </c>
      <c r="EV161" s="140">
        <f t="shared" si="49"/>
        <v>5.5899939704552297</v>
      </c>
      <c r="EW161" s="140">
        <f t="shared" si="50"/>
        <v>5.5676786252637909</v>
      </c>
      <c r="EX161" s="140">
        <f t="shared" si="51"/>
        <v>0</v>
      </c>
      <c r="EY161" s="140">
        <f t="shared" si="52"/>
        <v>0</v>
      </c>
      <c r="EZ161" s="140">
        <f t="shared" si="53"/>
        <v>0</v>
      </c>
      <c r="FA161" s="140">
        <f t="shared" si="54"/>
        <v>1.0376635514018693</v>
      </c>
      <c r="HD161" s="112">
        <v>2</v>
      </c>
    </row>
    <row r="162" spans="1:212" ht="12" customHeight="1" x14ac:dyDescent="0.25">
      <c r="A162" s="126">
        <v>158</v>
      </c>
      <c r="B162" s="62" t="s">
        <v>90</v>
      </c>
      <c r="C162" s="62" t="s">
        <v>90</v>
      </c>
      <c r="D162" s="127">
        <v>4904.5600000000004</v>
      </c>
      <c r="E162" s="141">
        <v>4904.5600000000004</v>
      </c>
      <c r="F162" s="141">
        <v>0</v>
      </c>
      <c r="G162" s="141">
        <v>488.4</v>
      </c>
      <c r="H162" s="127">
        <v>0</v>
      </c>
      <c r="I162" s="127">
        <v>0</v>
      </c>
      <c r="J162" s="127">
        <v>1</v>
      </c>
      <c r="K162" s="128">
        <v>4904.5600000000004</v>
      </c>
      <c r="L162" s="127"/>
      <c r="M162" s="126" t="s">
        <v>42</v>
      </c>
      <c r="N162" s="129">
        <v>7</v>
      </c>
      <c r="O162" s="129" t="s">
        <v>21</v>
      </c>
      <c r="P162" s="130">
        <v>37.01</v>
      </c>
      <c r="Q162" s="131">
        <v>31</v>
      </c>
      <c r="R162" s="130">
        <v>5.0999999999999996</v>
      </c>
      <c r="S162" s="130">
        <v>6.59</v>
      </c>
      <c r="T162" s="130">
        <v>8.98</v>
      </c>
      <c r="U162" s="130">
        <v>6.92</v>
      </c>
      <c r="V162" s="130">
        <v>3.15</v>
      </c>
      <c r="W162" s="130">
        <v>0</v>
      </c>
      <c r="X162" s="130">
        <v>0</v>
      </c>
      <c r="Y162" s="130">
        <v>0.26</v>
      </c>
      <c r="Z162" s="132">
        <v>40</v>
      </c>
      <c r="AA162" s="132">
        <v>40</v>
      </c>
      <c r="AB162" s="132">
        <v>2604.04</v>
      </c>
      <c r="AC162" s="130">
        <v>195.98199600000001</v>
      </c>
      <c r="AD162" s="132">
        <v>42.3</v>
      </c>
      <c r="AE162" s="132">
        <v>2604.04</v>
      </c>
      <c r="AF162" s="130">
        <v>7.85</v>
      </c>
      <c r="AG162" s="133">
        <v>0</v>
      </c>
      <c r="AH162" s="130">
        <v>6.73</v>
      </c>
      <c r="AI162" s="130">
        <v>10.67</v>
      </c>
      <c r="AJ162" s="130">
        <v>14</v>
      </c>
      <c r="AK162" s="131">
        <v>912248.16000000015</v>
      </c>
      <c r="AL162" s="130">
        <v>150079.53600000002</v>
      </c>
      <c r="AM162" s="130">
        <v>193926.30240000002</v>
      </c>
      <c r="AN162" s="130">
        <v>264257.69280000002</v>
      </c>
      <c r="AO162" s="130">
        <v>203637.33120000002</v>
      </c>
      <c r="AP162" s="130">
        <v>92696.184000000008</v>
      </c>
      <c r="AQ162" s="130">
        <v>0</v>
      </c>
      <c r="AR162" s="130">
        <v>0</v>
      </c>
      <c r="AS162" s="130">
        <v>7651.1136000000015</v>
      </c>
      <c r="AU162" s="134">
        <v>33.17</v>
      </c>
      <c r="AV162" s="192">
        <v>13.89</v>
      </c>
      <c r="AW162" s="193"/>
      <c r="AX162" s="134">
        <v>5.9</v>
      </c>
      <c r="AY162" s="134">
        <v>1.53</v>
      </c>
      <c r="AZ162" s="134">
        <v>0.32</v>
      </c>
      <c r="BA162" s="134">
        <v>0.6</v>
      </c>
      <c r="BB162" s="134">
        <v>5.01</v>
      </c>
      <c r="BC162" s="134">
        <v>4.99</v>
      </c>
      <c r="BD162" s="134">
        <v>0</v>
      </c>
      <c r="BE162" s="134">
        <v>0</v>
      </c>
      <c r="BF162" s="134">
        <v>0</v>
      </c>
      <c r="BG162" s="135">
        <v>0.93</v>
      </c>
      <c r="BH162" s="134">
        <v>37.581610000000005</v>
      </c>
      <c r="BI162" s="192">
        <v>15.737370000000004</v>
      </c>
      <c r="BJ162" s="193">
        <v>0</v>
      </c>
      <c r="BK162" s="134">
        <v>6.6847000000000012</v>
      </c>
      <c r="BL162" s="134">
        <v>1.7334900000000002</v>
      </c>
      <c r="BM162" s="134">
        <v>0.36256000000000005</v>
      </c>
      <c r="BN162" s="134">
        <v>0.67980000000000007</v>
      </c>
      <c r="BO162" s="134">
        <v>5.6763300000000001</v>
      </c>
      <c r="BP162" s="134">
        <v>5.65367</v>
      </c>
      <c r="BQ162" s="134">
        <v>0</v>
      </c>
      <c r="BR162" s="134">
        <v>0</v>
      </c>
      <c r="BS162" s="134">
        <v>0</v>
      </c>
      <c r="BT162" s="135">
        <v>1.0536900000000002</v>
      </c>
      <c r="BU162" s="136">
        <v>2168581.1218160009</v>
      </c>
      <c r="BV162" s="194">
        <v>908097.43087200029</v>
      </c>
      <c r="BW162" s="194">
        <v>0</v>
      </c>
      <c r="BX162" s="136">
        <v>385728.93032000004</v>
      </c>
      <c r="BY162" s="136">
        <v>100028.01074400001</v>
      </c>
      <c r="BZ162" s="136">
        <v>20920.891136000002</v>
      </c>
      <c r="CA162" s="136">
        <v>39226.670880000005</v>
      </c>
      <c r="CB162" s="136">
        <v>327542.701848</v>
      </c>
      <c r="CC162" s="136">
        <v>326235.146152</v>
      </c>
      <c r="CD162" s="136">
        <v>0</v>
      </c>
      <c r="CE162" s="136">
        <v>0</v>
      </c>
      <c r="CF162" s="136">
        <v>0</v>
      </c>
      <c r="CG162" s="136">
        <v>60801.339864000016</v>
      </c>
      <c r="CH162" s="112">
        <v>1</v>
      </c>
      <c r="CJ162" s="137">
        <v>552544.48</v>
      </c>
      <c r="CK162" s="134">
        <v>1985951.7599999998</v>
      </c>
      <c r="CL162" s="134">
        <v>2199436.87</v>
      </c>
      <c r="CM162" s="134">
        <v>2035998.4993713112</v>
      </c>
      <c r="CN162" s="138">
        <v>65481.635732952491</v>
      </c>
      <c r="CO162" s="136">
        <v>0</v>
      </c>
      <c r="CP162" s="136">
        <v>0</v>
      </c>
      <c r="CQ162" s="136">
        <v>0</v>
      </c>
      <c r="CR162" s="136">
        <v>0</v>
      </c>
      <c r="CS162" s="136">
        <v>0</v>
      </c>
      <c r="CT162" s="136">
        <v>0</v>
      </c>
      <c r="CU162" s="136">
        <v>0</v>
      </c>
      <c r="CV162" s="136">
        <v>0</v>
      </c>
      <c r="CW162" s="136">
        <v>0</v>
      </c>
      <c r="CX162" s="136">
        <v>0</v>
      </c>
      <c r="CY162" s="136">
        <v>0</v>
      </c>
      <c r="CZ162" s="136">
        <v>0</v>
      </c>
      <c r="DA162" s="136">
        <v>0</v>
      </c>
      <c r="DB162" s="136">
        <v>0</v>
      </c>
      <c r="DC162" s="136">
        <v>65481.635732952491</v>
      </c>
      <c r="DD162" s="139">
        <v>873132.61275939643</v>
      </c>
      <c r="DE162" s="136">
        <v>0</v>
      </c>
      <c r="DF162" s="136">
        <v>39808.392968530607</v>
      </c>
      <c r="DG162" s="136">
        <v>0</v>
      </c>
      <c r="DH162" s="136">
        <v>49763.43344574693</v>
      </c>
      <c r="DI162" s="136">
        <v>7166.8758645371881</v>
      </c>
      <c r="DJ162" s="136">
        <v>87317.278040821271</v>
      </c>
      <c r="DK162" s="136">
        <v>44344.272015509094</v>
      </c>
      <c r="DL162" s="136">
        <v>0</v>
      </c>
      <c r="DM162" s="136">
        <v>0</v>
      </c>
      <c r="DN162" s="136">
        <v>634388.34344249312</v>
      </c>
      <c r="DO162" s="136">
        <v>10344.016981758197</v>
      </c>
      <c r="DP162" s="136"/>
      <c r="DQ162" s="136">
        <v>317928.46246287285</v>
      </c>
      <c r="DR162" s="136">
        <v>192436.95702489107</v>
      </c>
      <c r="DS162" s="136">
        <v>29528.575454823589</v>
      </c>
      <c r="DT162" s="136">
        <v>4613.3738564068353</v>
      </c>
      <c r="DU162" s="136">
        <v>35746.805340087143</v>
      </c>
      <c r="DV162" s="136">
        <v>55602.750786664175</v>
      </c>
      <c r="DW162" s="136"/>
      <c r="DX162" s="136">
        <v>299618.11905638257</v>
      </c>
      <c r="DY162" s="136">
        <v>263498.05279676442</v>
      </c>
      <c r="DZ162" s="136">
        <v>0</v>
      </c>
      <c r="EA162" s="139">
        <v>0</v>
      </c>
      <c r="EB162" s="136"/>
      <c r="EC162" s="136">
        <v>0</v>
      </c>
      <c r="ED162" s="113"/>
      <c r="EE162" s="138">
        <v>101992.88789230913</v>
      </c>
      <c r="EF162" s="136">
        <v>8198.2770432205925</v>
      </c>
      <c r="EG162" s="136">
        <v>89129.823354495456</v>
      </c>
      <c r="EH162" s="136">
        <v>4664.7874945930816</v>
      </c>
      <c r="EI162" s="136">
        <v>24261.04772636135</v>
      </c>
      <c r="EJ162" s="136">
        <v>90085.680944272084</v>
      </c>
      <c r="EK162" s="136">
        <v>90085.680944272084</v>
      </c>
      <c r="EL162" s="140"/>
      <c r="EM162" s="134">
        <v>0</v>
      </c>
      <c r="EN162" s="136">
        <v>343159.11</v>
      </c>
      <c r="EO162" s="140">
        <f t="shared" si="42"/>
        <v>37.01</v>
      </c>
      <c r="EP162" s="140">
        <f t="shared" si="43"/>
        <v>15.498007235453723</v>
      </c>
      <c r="EQ162" s="140">
        <f t="shared" si="44"/>
        <v>0</v>
      </c>
      <c r="ER162" s="140">
        <f t="shared" si="45"/>
        <v>6.5830268314742231</v>
      </c>
      <c r="ES162" s="140">
        <f t="shared" si="46"/>
        <v>1.7071239071450104</v>
      </c>
      <c r="ET162" s="140">
        <f t="shared" si="47"/>
        <v>0.35704552306300869</v>
      </c>
      <c r="EU162" s="140">
        <f t="shared" si="48"/>
        <v>0.66946035574314133</v>
      </c>
      <c r="EV162" s="140">
        <f t="shared" si="49"/>
        <v>5.5899939704552297</v>
      </c>
      <c r="EW162" s="140">
        <f t="shared" si="50"/>
        <v>5.5676786252637909</v>
      </c>
      <c r="EX162" s="140">
        <f t="shared" si="51"/>
        <v>0</v>
      </c>
      <c r="EY162" s="140">
        <f t="shared" si="52"/>
        <v>0</v>
      </c>
      <c r="EZ162" s="140">
        <f t="shared" si="53"/>
        <v>0</v>
      </c>
      <c r="FA162" s="140">
        <f t="shared" si="54"/>
        <v>1.0376635514018693</v>
      </c>
      <c r="HD162" s="112">
        <v>2</v>
      </c>
    </row>
    <row r="163" spans="1:212" ht="12" customHeight="1" x14ac:dyDescent="0.25">
      <c r="A163" s="126">
        <v>159</v>
      </c>
      <c r="B163" s="62" t="s">
        <v>89</v>
      </c>
      <c r="C163" s="62" t="s">
        <v>89</v>
      </c>
      <c r="D163" s="127">
        <v>4886.43</v>
      </c>
      <c r="E163" s="141">
        <v>4886.43</v>
      </c>
      <c r="F163" s="141">
        <v>0</v>
      </c>
      <c r="G163" s="141">
        <v>451.5</v>
      </c>
      <c r="H163" s="127">
        <v>0</v>
      </c>
      <c r="I163" s="127">
        <v>0</v>
      </c>
      <c r="J163" s="127">
        <v>1</v>
      </c>
      <c r="K163" s="128">
        <v>4886.43</v>
      </c>
      <c r="L163" s="127"/>
      <c r="M163" s="126" t="s">
        <v>42</v>
      </c>
      <c r="N163" s="129">
        <v>7</v>
      </c>
      <c r="O163" s="129" t="s">
        <v>21</v>
      </c>
      <c r="P163" s="130">
        <v>37.01</v>
      </c>
      <c r="Q163" s="131">
        <v>31</v>
      </c>
      <c r="R163" s="130">
        <v>5.0999999999999996</v>
      </c>
      <c r="S163" s="130">
        <v>6.59</v>
      </c>
      <c r="T163" s="130">
        <v>8.98</v>
      </c>
      <c r="U163" s="130">
        <v>6.92</v>
      </c>
      <c r="V163" s="130">
        <v>3.15</v>
      </c>
      <c r="W163" s="130">
        <v>0</v>
      </c>
      <c r="X163" s="130">
        <v>0</v>
      </c>
      <c r="Y163" s="130">
        <v>0.26</v>
      </c>
      <c r="Z163" s="132">
        <v>40</v>
      </c>
      <c r="AA163" s="132">
        <v>40</v>
      </c>
      <c r="AB163" s="132">
        <v>2604.04</v>
      </c>
      <c r="AC163" s="130">
        <v>195.98199600000001</v>
      </c>
      <c r="AD163" s="132">
        <v>42.3</v>
      </c>
      <c r="AE163" s="132">
        <v>2604.04</v>
      </c>
      <c r="AF163" s="130">
        <v>7.85</v>
      </c>
      <c r="AG163" s="133">
        <v>0</v>
      </c>
      <c r="AH163" s="130">
        <v>6.73</v>
      </c>
      <c r="AI163" s="130">
        <v>10.67</v>
      </c>
      <c r="AJ163" s="130">
        <v>14</v>
      </c>
      <c r="AK163" s="131">
        <v>908875.9800000001</v>
      </c>
      <c r="AL163" s="130">
        <v>149524.758</v>
      </c>
      <c r="AM163" s="130">
        <v>193209.44219999999</v>
      </c>
      <c r="AN163" s="130">
        <v>263280.84840000002</v>
      </c>
      <c r="AO163" s="130">
        <v>202884.5736</v>
      </c>
      <c r="AP163" s="130">
        <v>92353.527000000002</v>
      </c>
      <c r="AQ163" s="130">
        <v>0</v>
      </c>
      <c r="AR163" s="130">
        <v>0</v>
      </c>
      <c r="AS163" s="130">
        <v>7622.8307999999997</v>
      </c>
      <c r="AU163" s="134">
        <v>33.17</v>
      </c>
      <c r="AV163" s="192">
        <v>13.89</v>
      </c>
      <c r="AW163" s="193"/>
      <c r="AX163" s="134">
        <v>5.9</v>
      </c>
      <c r="AY163" s="134">
        <v>1.53</v>
      </c>
      <c r="AZ163" s="134">
        <v>0.32</v>
      </c>
      <c r="BA163" s="134">
        <v>0.6</v>
      </c>
      <c r="BB163" s="134">
        <v>5.01</v>
      </c>
      <c r="BC163" s="134">
        <v>4.99</v>
      </c>
      <c r="BD163" s="134">
        <v>0</v>
      </c>
      <c r="BE163" s="134">
        <v>0</v>
      </c>
      <c r="BF163" s="134">
        <v>0</v>
      </c>
      <c r="BG163" s="135">
        <v>0.93</v>
      </c>
      <c r="BH163" s="134">
        <v>37.581610000000005</v>
      </c>
      <c r="BI163" s="192">
        <v>15.737370000000004</v>
      </c>
      <c r="BJ163" s="193">
        <v>0</v>
      </c>
      <c r="BK163" s="134">
        <v>6.6847000000000012</v>
      </c>
      <c r="BL163" s="134">
        <v>1.7334900000000002</v>
      </c>
      <c r="BM163" s="134">
        <v>0.36256000000000005</v>
      </c>
      <c r="BN163" s="134">
        <v>0.67980000000000007</v>
      </c>
      <c r="BO163" s="134">
        <v>5.6763300000000001</v>
      </c>
      <c r="BP163" s="134">
        <v>5.65367</v>
      </c>
      <c r="BQ163" s="134">
        <v>0</v>
      </c>
      <c r="BR163" s="134">
        <v>0</v>
      </c>
      <c r="BS163" s="134">
        <v>0</v>
      </c>
      <c r="BT163" s="135">
        <v>1.0536900000000002</v>
      </c>
      <c r="BU163" s="136">
        <v>2160564.8317230009</v>
      </c>
      <c r="BV163" s="194">
        <v>904740.59429100028</v>
      </c>
      <c r="BW163" s="194">
        <v>0</v>
      </c>
      <c r="BX163" s="136">
        <v>384303.06021000003</v>
      </c>
      <c r="BY163" s="136">
        <v>99658.251207000008</v>
      </c>
      <c r="BZ163" s="136">
        <v>20843.555808000001</v>
      </c>
      <c r="CA163" s="136">
        <v>39081.667140000005</v>
      </c>
      <c r="CB163" s="136">
        <v>326331.92061899998</v>
      </c>
      <c r="CC163" s="136">
        <v>325029.19838100002</v>
      </c>
      <c r="CD163" s="136">
        <v>0</v>
      </c>
      <c r="CE163" s="136">
        <v>0</v>
      </c>
      <c r="CF163" s="136">
        <v>0</v>
      </c>
      <c r="CG163" s="136">
        <v>60576.584067000018</v>
      </c>
      <c r="CH163" s="112">
        <v>1</v>
      </c>
      <c r="CJ163" s="137">
        <v>371981.76999999996</v>
      </c>
      <c r="CK163" s="134">
        <v>2024192.5399999996</v>
      </c>
      <c r="CL163" s="134">
        <v>2058926.6600000001</v>
      </c>
      <c r="CM163" s="134">
        <v>2033966.9264846502</v>
      </c>
      <c r="CN163" s="138">
        <v>70457.046941754408</v>
      </c>
      <c r="CO163" s="136">
        <v>0</v>
      </c>
      <c r="CP163" s="136">
        <v>0</v>
      </c>
      <c r="CQ163" s="136">
        <v>0</v>
      </c>
      <c r="CR163" s="136">
        <v>0</v>
      </c>
      <c r="CS163" s="136">
        <v>0</v>
      </c>
      <c r="CT163" s="136">
        <v>0</v>
      </c>
      <c r="CU163" s="136">
        <v>0</v>
      </c>
      <c r="CV163" s="136">
        <v>0</v>
      </c>
      <c r="CW163" s="136">
        <v>0</v>
      </c>
      <c r="CX163" s="136">
        <v>5217.4679999999998</v>
      </c>
      <c r="CY163" s="136">
        <v>0</v>
      </c>
      <c r="CZ163" s="136">
        <v>0</v>
      </c>
      <c r="DA163" s="136">
        <v>0</v>
      </c>
      <c r="DB163" s="136">
        <v>0</v>
      </c>
      <c r="DC163" s="136">
        <v>65239.578941754415</v>
      </c>
      <c r="DD163" s="139">
        <v>869905.02572420298</v>
      </c>
      <c r="DE163" s="136">
        <v>0</v>
      </c>
      <c r="DF163" s="136">
        <v>39661.238857964221</v>
      </c>
      <c r="DG163" s="136">
        <v>0</v>
      </c>
      <c r="DH163" s="136">
        <v>49579.479931390626</v>
      </c>
      <c r="DI163" s="136">
        <v>7140.3830783496287</v>
      </c>
      <c r="DJ163" s="136">
        <v>86994.504489089813</v>
      </c>
      <c r="DK163" s="136">
        <v>44180.350756182837</v>
      </c>
      <c r="DL163" s="136">
        <v>0</v>
      </c>
      <c r="DM163" s="136">
        <v>0</v>
      </c>
      <c r="DN163" s="136">
        <v>632043.28890822036</v>
      </c>
      <c r="DO163" s="136">
        <v>10305.779703005512</v>
      </c>
      <c r="DP163" s="136"/>
      <c r="DQ163" s="136">
        <v>316753.22084599955</v>
      </c>
      <c r="DR163" s="136">
        <v>191725.60227933567</v>
      </c>
      <c r="DS163" s="136">
        <v>29419.421305828382</v>
      </c>
      <c r="DT163" s="136">
        <v>4596.3202434391769</v>
      </c>
      <c r="DU163" s="136">
        <v>35614.665131624861</v>
      </c>
      <c r="DV163" s="136">
        <v>55397.211885771489</v>
      </c>
      <c r="DW163" s="136"/>
      <c r="DX163" s="136">
        <v>298510.56272136123</v>
      </c>
      <c r="DY163" s="136">
        <v>262524.01645156619</v>
      </c>
      <c r="DZ163" s="136">
        <v>0</v>
      </c>
      <c r="EA163" s="139">
        <v>0</v>
      </c>
      <c r="EB163" s="136"/>
      <c r="EC163" s="136">
        <v>0</v>
      </c>
      <c r="ED163" s="113"/>
      <c r="EE163" s="138">
        <v>101615.86506916341</v>
      </c>
      <c r="EF163" s="136">
        <v>8167.9716207579077</v>
      </c>
      <c r="EG163" s="136">
        <v>88800.349620375171</v>
      </c>
      <c r="EH163" s="136">
        <v>4647.5438280303379</v>
      </c>
      <c r="EI163" s="136">
        <v>24171.365309329252</v>
      </c>
      <c r="EJ163" s="136">
        <v>90029.823421273148</v>
      </c>
      <c r="EK163" s="136">
        <v>90029.823421273148</v>
      </c>
      <c r="EL163" s="140"/>
      <c r="EM163" s="134">
        <v>0</v>
      </c>
      <c r="EN163" s="136">
        <v>342288.61</v>
      </c>
      <c r="EO163" s="140">
        <f t="shared" si="42"/>
        <v>37.01</v>
      </c>
      <c r="EP163" s="140">
        <f t="shared" si="43"/>
        <v>15.498007235453723</v>
      </c>
      <c r="EQ163" s="140">
        <f t="shared" si="44"/>
        <v>0</v>
      </c>
      <c r="ER163" s="140">
        <f t="shared" si="45"/>
        <v>6.5830268314742231</v>
      </c>
      <c r="ES163" s="140">
        <f t="shared" si="46"/>
        <v>1.7071239071450104</v>
      </c>
      <c r="ET163" s="140">
        <f t="shared" si="47"/>
        <v>0.35704552306300869</v>
      </c>
      <c r="EU163" s="140">
        <f t="shared" si="48"/>
        <v>0.66946035574314133</v>
      </c>
      <c r="EV163" s="140">
        <f t="shared" si="49"/>
        <v>5.5899939704552297</v>
      </c>
      <c r="EW163" s="140">
        <f t="shared" si="50"/>
        <v>5.5676786252637909</v>
      </c>
      <c r="EX163" s="140">
        <f t="shared" si="51"/>
        <v>0</v>
      </c>
      <c r="EY163" s="140">
        <f t="shared" si="52"/>
        <v>0</v>
      </c>
      <c r="EZ163" s="140">
        <f t="shared" si="53"/>
        <v>0</v>
      </c>
      <c r="FA163" s="140">
        <f t="shared" si="54"/>
        <v>1.0376635514018693</v>
      </c>
      <c r="HD163" s="112">
        <v>2</v>
      </c>
    </row>
    <row r="164" spans="1:212" ht="12" customHeight="1" x14ac:dyDescent="0.25">
      <c r="A164" s="126">
        <v>160</v>
      </c>
      <c r="B164" s="62" t="s">
        <v>88</v>
      </c>
      <c r="C164" s="62" t="s">
        <v>88</v>
      </c>
      <c r="D164" s="127">
        <v>586.91</v>
      </c>
      <c r="E164" s="141">
        <v>586.91</v>
      </c>
      <c r="F164" s="141">
        <v>0</v>
      </c>
      <c r="G164" s="141">
        <v>71.2</v>
      </c>
      <c r="H164" s="127">
        <v>0</v>
      </c>
      <c r="I164" s="127">
        <v>0</v>
      </c>
      <c r="J164" s="127">
        <v>1</v>
      </c>
      <c r="K164" s="128">
        <v>586.91</v>
      </c>
      <c r="L164" s="127"/>
      <c r="M164" s="126" t="s">
        <v>42</v>
      </c>
      <c r="N164" s="129">
        <v>9</v>
      </c>
      <c r="O164" s="129" t="s">
        <v>21</v>
      </c>
      <c r="P164" s="130">
        <v>30.06</v>
      </c>
      <c r="Q164" s="131">
        <v>25.05</v>
      </c>
      <c r="R164" s="130">
        <v>3.9</v>
      </c>
      <c r="S164" s="130">
        <v>5.09</v>
      </c>
      <c r="T164" s="130">
        <v>8.4499999999999993</v>
      </c>
      <c r="U164" s="130">
        <v>4.93</v>
      </c>
      <c r="V164" s="130">
        <v>2.42</v>
      </c>
      <c r="W164" s="130">
        <v>0</v>
      </c>
      <c r="X164" s="130">
        <v>0</v>
      </c>
      <c r="Y164" s="130">
        <v>0.26</v>
      </c>
      <c r="Z164" s="132">
        <v>40</v>
      </c>
      <c r="AA164" s="132">
        <v>0</v>
      </c>
      <c r="AB164" s="132">
        <v>0</v>
      </c>
      <c r="AC164" s="130">
        <v>0</v>
      </c>
      <c r="AD164" s="132">
        <v>42.3</v>
      </c>
      <c r="AE164" s="132">
        <v>2604.04</v>
      </c>
      <c r="AF164" s="130">
        <v>7.85</v>
      </c>
      <c r="AG164" s="133">
        <v>0</v>
      </c>
      <c r="AH164" s="130">
        <v>6.73</v>
      </c>
      <c r="AI164" s="130">
        <v>10.67</v>
      </c>
      <c r="AJ164" s="130">
        <v>14</v>
      </c>
      <c r="AK164" s="131">
        <v>88212.573000000004</v>
      </c>
      <c r="AL164" s="130">
        <v>13733.693999999998</v>
      </c>
      <c r="AM164" s="130">
        <v>17924.231399999997</v>
      </c>
      <c r="AN164" s="130">
        <v>29756.336999999996</v>
      </c>
      <c r="AO164" s="130">
        <v>17360.797799999997</v>
      </c>
      <c r="AP164" s="130">
        <v>8521.9331999999995</v>
      </c>
      <c r="AQ164" s="130">
        <v>0</v>
      </c>
      <c r="AR164" s="130">
        <v>0</v>
      </c>
      <c r="AS164" s="130">
        <v>915.57960000000003</v>
      </c>
      <c r="AU164" s="134">
        <v>26.91</v>
      </c>
      <c r="AV164" s="192">
        <v>7.81</v>
      </c>
      <c r="AW164" s="193"/>
      <c r="AX164" s="134">
        <v>8.4499999999999993</v>
      </c>
      <c r="AY164" s="134">
        <v>1.53</v>
      </c>
      <c r="AZ164" s="134">
        <v>0.18</v>
      </c>
      <c r="BA164" s="134">
        <v>0.48</v>
      </c>
      <c r="BB164" s="134">
        <v>4.93</v>
      </c>
      <c r="BC164" s="134">
        <v>2.6</v>
      </c>
      <c r="BD164" s="134">
        <v>0</v>
      </c>
      <c r="BE164" s="134">
        <v>0</v>
      </c>
      <c r="BF164" s="134">
        <v>0</v>
      </c>
      <c r="BG164" s="135">
        <v>0.93</v>
      </c>
      <c r="BH164" s="134">
        <v>30.48903</v>
      </c>
      <c r="BI164" s="192">
        <v>8.8487299999999998</v>
      </c>
      <c r="BJ164" s="193">
        <v>0</v>
      </c>
      <c r="BK164" s="134">
        <v>9.5738499999999984</v>
      </c>
      <c r="BL164" s="134">
        <v>1.73349</v>
      </c>
      <c r="BM164" s="134">
        <v>0.20393999999999998</v>
      </c>
      <c r="BN164" s="134">
        <v>0.54383999999999999</v>
      </c>
      <c r="BO164" s="134">
        <v>5.5856899999999996</v>
      </c>
      <c r="BP164" s="134">
        <v>2.9458000000000002</v>
      </c>
      <c r="BQ164" s="134">
        <v>0</v>
      </c>
      <c r="BR164" s="134">
        <v>0</v>
      </c>
      <c r="BS164" s="134">
        <v>0</v>
      </c>
      <c r="BT164" s="135">
        <v>1.05369</v>
      </c>
      <c r="BU164" s="136">
        <v>210530.66217299999</v>
      </c>
      <c r="BV164" s="194">
        <v>61101.615443000002</v>
      </c>
      <c r="BW164" s="194">
        <v>0</v>
      </c>
      <c r="BX164" s="136">
        <v>66108.662034999987</v>
      </c>
      <c r="BY164" s="136">
        <v>11969.970759</v>
      </c>
      <c r="BZ164" s="136">
        <v>1408.2318539999997</v>
      </c>
      <c r="CA164" s="136">
        <v>3755.2849439999995</v>
      </c>
      <c r="CB164" s="136">
        <v>38569.905778999993</v>
      </c>
      <c r="CC164" s="136">
        <v>20341.126779999999</v>
      </c>
      <c r="CD164" s="136">
        <v>0</v>
      </c>
      <c r="CE164" s="136">
        <v>0</v>
      </c>
      <c r="CF164" s="136">
        <v>0</v>
      </c>
      <c r="CG164" s="136">
        <v>7275.8645789999991</v>
      </c>
      <c r="CH164" s="112">
        <v>1</v>
      </c>
      <c r="CJ164" s="137">
        <v>129580.83</v>
      </c>
      <c r="CK164" s="134">
        <v>196920.04000000004</v>
      </c>
      <c r="CL164" s="134">
        <v>193585.64</v>
      </c>
      <c r="CM164" s="134">
        <v>269721.83866244805</v>
      </c>
      <c r="CN164" s="138">
        <v>35139.561745287472</v>
      </c>
      <c r="CO164" s="136">
        <v>0</v>
      </c>
      <c r="CP164" s="136">
        <v>0</v>
      </c>
      <c r="CQ164" s="136">
        <v>0</v>
      </c>
      <c r="CR164" s="136">
        <v>0</v>
      </c>
      <c r="CS164" s="136">
        <v>0</v>
      </c>
      <c r="CT164" s="136">
        <v>0</v>
      </c>
      <c r="CU164" s="136">
        <v>0</v>
      </c>
      <c r="CV164" s="136">
        <v>0</v>
      </c>
      <c r="CW164" s="136">
        <v>0</v>
      </c>
      <c r="CX164" s="136">
        <v>27303.624</v>
      </c>
      <c r="CY164" s="136">
        <v>0</v>
      </c>
      <c r="CZ164" s="136">
        <v>0</v>
      </c>
      <c r="DA164" s="136">
        <v>0</v>
      </c>
      <c r="DB164" s="136">
        <v>0</v>
      </c>
      <c r="DC164" s="136">
        <v>7835.937745287476</v>
      </c>
      <c r="DD164" s="139">
        <v>104484.45156234551</v>
      </c>
      <c r="DE164" s="136">
        <v>0</v>
      </c>
      <c r="DF164" s="136">
        <v>4763.7186449264145</v>
      </c>
      <c r="DG164" s="136">
        <v>0</v>
      </c>
      <c r="DH164" s="136">
        <v>5955.0003922152709</v>
      </c>
      <c r="DI164" s="136">
        <v>857.6327160143868</v>
      </c>
      <c r="DJ164" s="136">
        <v>10448.925827176834</v>
      </c>
      <c r="DK164" s="136">
        <v>5306.5100006162511</v>
      </c>
      <c r="DL164" s="136">
        <v>0</v>
      </c>
      <c r="DM164" s="136">
        <v>0</v>
      </c>
      <c r="DN164" s="136">
        <v>75914.834898509464</v>
      </c>
      <c r="DO164" s="136">
        <v>1237.8290828868855</v>
      </c>
      <c r="DP164" s="136"/>
      <c r="DQ164" s="136">
        <v>38045.287223335967</v>
      </c>
      <c r="DR164" s="136">
        <v>23028.197116046864</v>
      </c>
      <c r="DS164" s="136">
        <v>3533.5720676657052</v>
      </c>
      <c r="DT164" s="136">
        <v>552.06486413944072</v>
      </c>
      <c r="DU164" s="136">
        <v>4277.6839353888108</v>
      </c>
      <c r="DV164" s="136">
        <v>6653.7692400951491</v>
      </c>
      <c r="DW164" s="136"/>
      <c r="DX164" s="136">
        <v>35854.158223241531</v>
      </c>
      <c r="DY164" s="136">
        <v>31531.807576408275</v>
      </c>
      <c r="DZ164" s="136">
        <v>0</v>
      </c>
      <c r="EA164" s="139">
        <v>0</v>
      </c>
      <c r="EB164" s="136"/>
      <c r="EC164" s="136">
        <v>0</v>
      </c>
      <c r="ED164" s="113"/>
      <c r="EE164" s="138">
        <v>12205.100117620164</v>
      </c>
      <c r="EF164" s="136">
        <v>981.05656357279713</v>
      </c>
      <c r="EG164" s="136">
        <v>10665.826215804664</v>
      </c>
      <c r="EH164" s="136">
        <v>558.21733824270177</v>
      </c>
      <c r="EI164" s="136">
        <v>2903.2271031608825</v>
      </c>
      <c r="EJ164" s="136">
        <v>9558.2451110482343</v>
      </c>
      <c r="EK164" s="136">
        <v>9558.2451110482343</v>
      </c>
      <c r="EL164" s="140"/>
      <c r="EM164" s="134">
        <v>0</v>
      </c>
      <c r="EN164" s="136">
        <v>132954.26999999999</v>
      </c>
      <c r="EO164" s="140">
        <f t="shared" si="42"/>
        <v>30.06</v>
      </c>
      <c r="EP164" s="140">
        <f t="shared" si="43"/>
        <v>8.7242140468227429</v>
      </c>
      <c r="EQ164" s="140">
        <f t="shared" si="44"/>
        <v>0</v>
      </c>
      <c r="ER164" s="140">
        <f t="shared" si="45"/>
        <v>9.4391304347826086</v>
      </c>
      <c r="ES164" s="140">
        <f t="shared" si="46"/>
        <v>1.7090969899665551</v>
      </c>
      <c r="ET164" s="140">
        <f t="shared" si="47"/>
        <v>0.20107023411371233</v>
      </c>
      <c r="EU164" s="140">
        <f t="shared" si="48"/>
        <v>0.5361872909698997</v>
      </c>
      <c r="EV164" s="140">
        <f t="shared" si="49"/>
        <v>5.5070903010033438</v>
      </c>
      <c r="EW164" s="140">
        <f t="shared" si="50"/>
        <v>2.9043478260869566</v>
      </c>
      <c r="EX164" s="140">
        <f t="shared" si="51"/>
        <v>0</v>
      </c>
      <c r="EY164" s="140">
        <f t="shared" si="52"/>
        <v>0</v>
      </c>
      <c r="EZ164" s="140">
        <f t="shared" si="53"/>
        <v>0</v>
      </c>
      <c r="FA164" s="140">
        <f t="shared" si="54"/>
        <v>1.0388628762541805</v>
      </c>
      <c r="HD164" s="112">
        <v>2</v>
      </c>
    </row>
    <row r="165" spans="1:212" ht="12" customHeight="1" x14ac:dyDescent="0.25">
      <c r="A165" s="126">
        <v>161</v>
      </c>
      <c r="B165" s="62" t="s">
        <v>87</v>
      </c>
      <c r="C165" s="62" t="s">
        <v>87</v>
      </c>
      <c r="D165" s="127">
        <v>3857.82</v>
      </c>
      <c r="E165" s="141">
        <v>3857.82</v>
      </c>
      <c r="F165" s="141">
        <v>0</v>
      </c>
      <c r="G165" s="141">
        <v>681.2</v>
      </c>
      <c r="H165" s="127">
        <v>1</v>
      </c>
      <c r="I165" s="127">
        <v>1</v>
      </c>
      <c r="J165" s="127">
        <v>1</v>
      </c>
      <c r="K165" s="128">
        <v>3857.82</v>
      </c>
      <c r="L165" s="127"/>
      <c r="M165" s="126" t="s">
        <v>42</v>
      </c>
      <c r="N165" s="129">
        <v>1</v>
      </c>
      <c r="O165" s="129" t="s">
        <v>21</v>
      </c>
      <c r="P165" s="130">
        <v>53.46</v>
      </c>
      <c r="Q165" s="131">
        <v>44.8</v>
      </c>
      <c r="R165" s="130">
        <v>5.0999999999999996</v>
      </c>
      <c r="S165" s="130">
        <v>8.6300000000000008</v>
      </c>
      <c r="T165" s="130">
        <v>13.43</v>
      </c>
      <c r="U165" s="130">
        <v>6.91</v>
      </c>
      <c r="V165" s="130">
        <v>3.15</v>
      </c>
      <c r="W165" s="130">
        <v>1.81</v>
      </c>
      <c r="X165" s="130">
        <v>5.77</v>
      </c>
      <c r="Y165" s="130">
        <v>0</v>
      </c>
      <c r="Z165" s="132">
        <v>40</v>
      </c>
      <c r="AA165" s="132">
        <v>40</v>
      </c>
      <c r="AB165" s="132">
        <v>2604.04</v>
      </c>
      <c r="AC165" s="130">
        <v>195.98199600000001</v>
      </c>
      <c r="AD165" s="132">
        <v>42.3</v>
      </c>
      <c r="AE165" s="132">
        <v>2604.04</v>
      </c>
      <c r="AF165" s="130">
        <v>0</v>
      </c>
      <c r="AG165" s="133">
        <v>0</v>
      </c>
      <c r="AH165" s="130">
        <v>5.05</v>
      </c>
      <c r="AI165" s="130">
        <v>10.67</v>
      </c>
      <c r="AJ165" s="130">
        <v>14</v>
      </c>
      <c r="AK165" s="131">
        <v>1036982.0160000001</v>
      </c>
      <c r="AL165" s="130">
        <v>118049.29199999999</v>
      </c>
      <c r="AM165" s="130">
        <v>199757.91960000002</v>
      </c>
      <c r="AN165" s="130">
        <v>310863.13560000004</v>
      </c>
      <c r="AO165" s="130">
        <v>159945.21720000001</v>
      </c>
      <c r="AP165" s="130">
        <v>72912.797999999995</v>
      </c>
      <c r="AQ165" s="130">
        <v>41895.925200000005</v>
      </c>
      <c r="AR165" s="130">
        <v>133557.72839999999</v>
      </c>
      <c r="AS165" s="130">
        <v>0</v>
      </c>
      <c r="AU165" s="134">
        <v>48.16</v>
      </c>
      <c r="AV165" s="192">
        <v>18.649999999999999</v>
      </c>
      <c r="AW165" s="193"/>
      <c r="AX165" s="134">
        <v>7.16</v>
      </c>
      <c r="AY165" s="134">
        <v>1.53</v>
      </c>
      <c r="AZ165" s="134">
        <v>0.32</v>
      </c>
      <c r="BA165" s="134">
        <v>0.87</v>
      </c>
      <c r="BB165" s="134">
        <v>5.01</v>
      </c>
      <c r="BC165" s="134">
        <v>4.99</v>
      </c>
      <c r="BD165" s="134">
        <v>2.7</v>
      </c>
      <c r="BE165" s="134">
        <v>6.46</v>
      </c>
      <c r="BF165" s="134">
        <v>0.47</v>
      </c>
      <c r="BG165" s="135">
        <v>0</v>
      </c>
      <c r="BH165" s="134">
        <v>54.565279999999994</v>
      </c>
      <c r="BI165" s="192">
        <v>21.130449999999996</v>
      </c>
      <c r="BJ165" s="193">
        <v>0</v>
      </c>
      <c r="BK165" s="134">
        <v>8.1122800000000002</v>
      </c>
      <c r="BL165" s="134">
        <v>1.7334900000000002</v>
      </c>
      <c r="BM165" s="134">
        <v>0.36255999999999999</v>
      </c>
      <c r="BN165" s="134">
        <v>0.98570999999999998</v>
      </c>
      <c r="BO165" s="134">
        <v>5.6763299999999992</v>
      </c>
      <c r="BP165" s="134">
        <v>5.6536700000000009</v>
      </c>
      <c r="BQ165" s="134">
        <v>3.0591000000000004</v>
      </c>
      <c r="BR165" s="134">
        <v>7.3191800000000002</v>
      </c>
      <c r="BS165" s="134">
        <v>0.53250999999999993</v>
      </c>
      <c r="BT165" s="135">
        <v>0</v>
      </c>
      <c r="BU165" s="136">
        <v>2476615.5072960011</v>
      </c>
      <c r="BV165" s="194">
        <v>959071.41218999994</v>
      </c>
      <c r="BW165" s="194">
        <v>0</v>
      </c>
      <c r="BX165" s="136">
        <v>368201.14269600005</v>
      </c>
      <c r="BY165" s="136">
        <v>78679.853117999999</v>
      </c>
      <c r="BZ165" s="136">
        <v>16455.916992000002</v>
      </c>
      <c r="CA165" s="136">
        <v>44739.524321999997</v>
      </c>
      <c r="CB165" s="136">
        <v>257637.95040599999</v>
      </c>
      <c r="CC165" s="136">
        <v>256609.45559400006</v>
      </c>
      <c r="CD165" s="136">
        <v>138846.79962000003</v>
      </c>
      <c r="CE165" s="136">
        <v>332203.82427600003</v>
      </c>
      <c r="CF165" s="136">
        <v>24169.628081999996</v>
      </c>
      <c r="CG165" s="136">
        <v>0</v>
      </c>
      <c r="CH165" s="112">
        <v>1</v>
      </c>
      <c r="CJ165" s="137">
        <v>401930.74</v>
      </c>
      <c r="CK165" s="134">
        <v>2310112.5199999996</v>
      </c>
      <c r="CL165" s="134">
        <v>2323827.96</v>
      </c>
      <c r="CM165" s="134">
        <v>1851698.2568386858</v>
      </c>
      <c r="CN165" s="138">
        <v>138915.29148040575</v>
      </c>
      <c r="CO165" s="136">
        <v>0</v>
      </c>
      <c r="CP165" s="136">
        <v>0</v>
      </c>
      <c r="CQ165" s="136">
        <v>0</v>
      </c>
      <c r="CR165" s="136">
        <v>0</v>
      </c>
      <c r="CS165" s="136">
        <v>0</v>
      </c>
      <c r="CT165" s="136">
        <v>0</v>
      </c>
      <c r="CU165" s="136">
        <v>0</v>
      </c>
      <c r="CV165" s="136">
        <v>0</v>
      </c>
      <c r="CW165" s="136">
        <v>0</v>
      </c>
      <c r="CX165" s="136">
        <v>87408.864000000001</v>
      </c>
      <c r="CY165" s="136">
        <v>0</v>
      </c>
      <c r="CZ165" s="136">
        <v>0</v>
      </c>
      <c r="DA165" s="136">
        <v>0</v>
      </c>
      <c r="DB165" s="136">
        <v>0</v>
      </c>
      <c r="DC165" s="136">
        <v>51506.427480405742</v>
      </c>
      <c r="DD165" s="139">
        <v>711669.97361987003</v>
      </c>
      <c r="DE165" s="136">
        <v>24882.890547085721</v>
      </c>
      <c r="DF165" s="136">
        <v>31312.414276073028</v>
      </c>
      <c r="DG165" s="136">
        <v>0</v>
      </c>
      <c r="DH165" s="136">
        <v>39142.832143081425</v>
      </c>
      <c r="DI165" s="136">
        <v>5637.3083513564625</v>
      </c>
      <c r="DJ165" s="136">
        <v>68681.867806988012</v>
      </c>
      <c r="DK165" s="136">
        <v>34880.237873911479</v>
      </c>
      <c r="DL165" s="136">
        <v>0</v>
      </c>
      <c r="DM165" s="136">
        <v>0</v>
      </c>
      <c r="DN165" s="136">
        <v>498996.04431372409</v>
      </c>
      <c r="DO165" s="136">
        <v>8136.3783076496984</v>
      </c>
      <c r="DP165" s="136"/>
      <c r="DQ165" s="136">
        <v>250075.59925019165</v>
      </c>
      <c r="DR165" s="136">
        <v>151366.71618856027</v>
      </c>
      <c r="DS165" s="136">
        <v>23226.533870750387</v>
      </c>
      <c r="DT165" s="136">
        <v>3628.7793259178025</v>
      </c>
      <c r="DU165" s="136">
        <v>28117.657970764958</v>
      </c>
      <c r="DV165" s="136">
        <v>43735.911894198209</v>
      </c>
      <c r="DW165" s="136"/>
      <c r="DX165" s="136">
        <v>235673.08220474288</v>
      </c>
      <c r="DY165" s="136">
        <v>207261.8253299814</v>
      </c>
      <c r="DZ165" s="136">
        <v>38349.598895656003</v>
      </c>
      <c r="EA165" s="139">
        <v>170444.29203341651</v>
      </c>
      <c r="EB165" s="136"/>
      <c r="EC165" s="136">
        <v>170444.29203341651</v>
      </c>
      <c r="ED165" s="136"/>
      <c r="EE165" s="138">
        <v>80225.382657915907</v>
      </c>
      <c r="EF165" s="136">
        <v>6448.5860388857036</v>
      </c>
      <c r="EG165" s="136">
        <v>70107.576445887025</v>
      </c>
      <c r="EH165" s="136">
        <v>3669.2201731431728</v>
      </c>
      <c r="EI165" s="136">
        <v>19083.211366506133</v>
      </c>
      <c r="EJ165" s="136">
        <v>0</v>
      </c>
      <c r="EK165" s="136">
        <v>0</v>
      </c>
      <c r="EL165" s="113"/>
      <c r="EM165" s="134">
        <v>1909.1598928366118</v>
      </c>
      <c r="EN165" s="136">
        <v>390639.2</v>
      </c>
      <c r="EO165" s="140">
        <f t="shared" si="42"/>
        <v>53.46</v>
      </c>
      <c r="EP165" s="140">
        <f t="shared" si="43"/>
        <v>20.702429401993353</v>
      </c>
      <c r="EQ165" s="140">
        <f t="shared" si="44"/>
        <v>0</v>
      </c>
      <c r="ER165" s="140">
        <f t="shared" si="45"/>
        <v>7.9479568106312302</v>
      </c>
      <c r="ES165" s="140">
        <f t="shared" si="46"/>
        <v>1.6983762458471763</v>
      </c>
      <c r="ET165" s="140">
        <f t="shared" si="47"/>
        <v>0.35521594684385382</v>
      </c>
      <c r="EU165" s="140">
        <f t="shared" si="48"/>
        <v>0.96574335548172763</v>
      </c>
      <c r="EV165" s="140">
        <f t="shared" si="49"/>
        <v>5.5613496677740866</v>
      </c>
      <c r="EW165" s="140">
        <f t="shared" si="50"/>
        <v>5.5391486710963473</v>
      </c>
      <c r="EX165" s="140">
        <f t="shared" si="51"/>
        <v>2.9971345514950172</v>
      </c>
      <c r="EY165" s="140">
        <f t="shared" si="52"/>
        <v>7.1709219269103004</v>
      </c>
      <c r="EZ165" s="140">
        <f t="shared" si="53"/>
        <v>0.52172342192691035</v>
      </c>
      <c r="FA165" s="140">
        <f t="shared" si="54"/>
        <v>0</v>
      </c>
      <c r="HD165" s="112">
        <v>2</v>
      </c>
    </row>
    <row r="166" spans="1:212" ht="12" customHeight="1" x14ac:dyDescent="0.25">
      <c r="A166" s="126">
        <v>162</v>
      </c>
      <c r="B166" s="62" t="s">
        <v>86</v>
      </c>
      <c r="C166" s="62" t="s">
        <v>86</v>
      </c>
      <c r="D166" s="127">
        <v>3817.5</v>
      </c>
      <c r="E166" s="141">
        <v>3817.5</v>
      </c>
      <c r="F166" s="141">
        <v>0</v>
      </c>
      <c r="G166" s="141">
        <v>710.3</v>
      </c>
      <c r="H166" s="127">
        <v>1</v>
      </c>
      <c r="I166" s="127">
        <v>1</v>
      </c>
      <c r="J166" s="127">
        <v>1</v>
      </c>
      <c r="K166" s="128">
        <v>3817.5</v>
      </c>
      <c r="L166" s="127"/>
      <c r="M166" s="126" t="s">
        <v>42</v>
      </c>
      <c r="N166" s="129">
        <v>3</v>
      </c>
      <c r="O166" s="129" t="s">
        <v>21</v>
      </c>
      <c r="P166" s="130">
        <v>53.96</v>
      </c>
      <c r="Q166" s="131">
        <v>45.06</v>
      </c>
      <c r="R166" s="130">
        <v>5.0999999999999996</v>
      </c>
      <c r="S166" s="130">
        <v>8.6300000000000008</v>
      </c>
      <c r="T166" s="130">
        <v>13.43</v>
      </c>
      <c r="U166" s="130">
        <v>6.91</v>
      </c>
      <c r="V166" s="130">
        <v>3.15</v>
      </c>
      <c r="W166" s="130">
        <v>1.81</v>
      </c>
      <c r="X166" s="130">
        <v>5.77</v>
      </c>
      <c r="Y166" s="130">
        <v>0.26</v>
      </c>
      <c r="Z166" s="132">
        <v>40</v>
      </c>
      <c r="AA166" s="132">
        <v>40</v>
      </c>
      <c r="AB166" s="132">
        <v>2604.04</v>
      </c>
      <c r="AC166" s="130">
        <v>195.98199600000001</v>
      </c>
      <c r="AD166" s="132">
        <v>42.3</v>
      </c>
      <c r="AE166" s="132">
        <v>2604.04</v>
      </c>
      <c r="AF166" s="130">
        <v>7.85</v>
      </c>
      <c r="AG166" s="133">
        <v>0</v>
      </c>
      <c r="AH166" s="130">
        <v>6.73</v>
      </c>
      <c r="AI166" s="130">
        <v>10.67</v>
      </c>
      <c r="AJ166" s="130">
        <v>14</v>
      </c>
      <c r="AK166" s="131">
        <v>1032099.3</v>
      </c>
      <c r="AL166" s="130">
        <v>116815.5</v>
      </c>
      <c r="AM166" s="130">
        <v>197670.15000000002</v>
      </c>
      <c r="AN166" s="130">
        <v>307614.15000000002</v>
      </c>
      <c r="AO166" s="130">
        <v>158273.54999999999</v>
      </c>
      <c r="AP166" s="130">
        <v>72150.75</v>
      </c>
      <c r="AQ166" s="130">
        <v>41458.050000000003</v>
      </c>
      <c r="AR166" s="130">
        <v>132161.84999999998</v>
      </c>
      <c r="AS166" s="130">
        <v>5955.3</v>
      </c>
      <c r="AU166" s="134">
        <v>48.44</v>
      </c>
      <c r="AV166" s="192">
        <v>18.489999999999998</v>
      </c>
      <c r="AW166" s="193"/>
      <c r="AX166" s="134">
        <v>6.67</v>
      </c>
      <c r="AY166" s="134">
        <v>1.53</v>
      </c>
      <c r="AZ166" s="134">
        <v>0.32</v>
      </c>
      <c r="BA166" s="134">
        <v>0.87</v>
      </c>
      <c r="BB166" s="134">
        <v>5.01</v>
      </c>
      <c r="BC166" s="134">
        <v>4.99</v>
      </c>
      <c r="BD166" s="134">
        <v>2.7</v>
      </c>
      <c r="BE166" s="134">
        <v>6.46</v>
      </c>
      <c r="BF166" s="134">
        <v>0.47</v>
      </c>
      <c r="BG166" s="135">
        <v>0.93</v>
      </c>
      <c r="BH166" s="134">
        <v>54.88252</v>
      </c>
      <c r="BI166" s="192">
        <v>20.949169999999999</v>
      </c>
      <c r="BJ166" s="193">
        <v>0</v>
      </c>
      <c r="BK166" s="134">
        <v>7.5571100000000007</v>
      </c>
      <c r="BL166" s="134">
        <v>1.7334900000000002</v>
      </c>
      <c r="BM166" s="134">
        <v>0.36256000000000005</v>
      </c>
      <c r="BN166" s="134">
        <v>0.98571000000000009</v>
      </c>
      <c r="BO166" s="134">
        <v>5.6763300000000001</v>
      </c>
      <c r="BP166" s="134">
        <v>5.65367</v>
      </c>
      <c r="BQ166" s="134">
        <v>3.0591000000000004</v>
      </c>
      <c r="BR166" s="134">
        <v>7.3191800000000002</v>
      </c>
      <c r="BS166" s="134">
        <v>0.53250999999999993</v>
      </c>
      <c r="BT166" s="135">
        <v>1.05369</v>
      </c>
      <c r="BU166" s="136">
        <v>2464979.6010000003</v>
      </c>
      <c r="BV166" s="194">
        <v>940905.71474999993</v>
      </c>
      <c r="BW166" s="194">
        <v>0</v>
      </c>
      <c r="BX166" s="136">
        <v>339418.12424999999</v>
      </c>
      <c r="BY166" s="136">
        <v>77857.530750000005</v>
      </c>
      <c r="BZ166" s="136">
        <v>16283.928</v>
      </c>
      <c r="CA166" s="136">
        <v>44271.929250000001</v>
      </c>
      <c r="CB166" s="136">
        <v>254945.24774999998</v>
      </c>
      <c r="CC166" s="136">
        <v>253927.50224999999</v>
      </c>
      <c r="CD166" s="136">
        <v>137395.64250000002</v>
      </c>
      <c r="CE166" s="136">
        <v>328731.7965</v>
      </c>
      <c r="CF166" s="136">
        <v>23917.019249999994</v>
      </c>
      <c r="CG166" s="136">
        <v>47325.165749999993</v>
      </c>
      <c r="CH166" s="112">
        <v>1</v>
      </c>
      <c r="CJ166" s="137">
        <v>411986.95</v>
      </c>
      <c r="CK166" s="134">
        <v>2303326.84</v>
      </c>
      <c r="CL166" s="134">
        <v>2269969.31</v>
      </c>
      <c r="CM166" s="134">
        <v>1865821.1903331564</v>
      </c>
      <c r="CN166" s="138">
        <v>123996.8681300965</v>
      </c>
      <c r="CO166" s="136">
        <v>0</v>
      </c>
      <c r="CP166" s="136">
        <v>0</v>
      </c>
      <c r="CQ166" s="136">
        <v>0</v>
      </c>
      <c r="CR166" s="136">
        <v>0</v>
      </c>
      <c r="CS166" s="136">
        <v>0</v>
      </c>
      <c r="CT166" s="136">
        <v>0</v>
      </c>
      <c r="CU166" s="136">
        <v>0</v>
      </c>
      <c r="CV166" s="136">
        <v>0</v>
      </c>
      <c r="CW166" s="136">
        <v>0</v>
      </c>
      <c r="CX166" s="136">
        <v>73028.759999999995</v>
      </c>
      <c r="CY166" s="136">
        <v>0</v>
      </c>
      <c r="CZ166" s="136">
        <v>0</v>
      </c>
      <c r="DA166" s="136">
        <v>0</v>
      </c>
      <c r="DB166" s="136">
        <v>0</v>
      </c>
      <c r="DC166" s="136">
        <v>50968.108130096509</v>
      </c>
      <c r="DD166" s="139">
        <v>704231.95594762161</v>
      </c>
      <c r="DE166" s="136">
        <v>24622.827053491284</v>
      </c>
      <c r="DF166" s="136">
        <v>30985.152624774815</v>
      </c>
      <c r="DG166" s="136">
        <v>0</v>
      </c>
      <c r="DH166" s="136">
        <v>38733.730891076651</v>
      </c>
      <c r="DI166" s="136">
        <v>5578.3900314953253</v>
      </c>
      <c r="DJ166" s="136">
        <v>67964.039367616104</v>
      </c>
      <c r="DK166" s="136">
        <v>34515.687119579728</v>
      </c>
      <c r="DL166" s="136">
        <v>0</v>
      </c>
      <c r="DM166" s="136">
        <v>0</v>
      </c>
      <c r="DN166" s="136">
        <v>493780.78789773543</v>
      </c>
      <c r="DO166" s="136">
        <v>8051.3409618522182</v>
      </c>
      <c r="DP166" s="136"/>
      <c r="DQ166" s="136">
        <v>247461.93449606426</v>
      </c>
      <c r="DR166" s="136">
        <v>149784.70717913975</v>
      </c>
      <c r="DS166" s="136">
        <v>22983.78178649849</v>
      </c>
      <c r="DT166" s="136">
        <v>3590.853144182779</v>
      </c>
      <c r="DU166" s="136">
        <v>27823.78631024652</v>
      </c>
      <c r="DV166" s="136">
        <v>43278.806075996719</v>
      </c>
      <c r="DW166" s="136"/>
      <c r="DX166" s="136">
        <v>233209.94533612399</v>
      </c>
      <c r="DY166" s="136">
        <v>205095.62867039</v>
      </c>
      <c r="DZ166" s="136">
        <v>37948.788119758516</v>
      </c>
      <c r="EA166" s="139">
        <v>168662.89376838924</v>
      </c>
      <c r="EB166" s="136"/>
      <c r="EC166" s="136">
        <v>168662.89376838924</v>
      </c>
      <c r="ED166" s="136"/>
      <c r="EE166" s="138">
        <v>79386.907190225029</v>
      </c>
      <c r="EF166" s="136">
        <v>6381.1886514783409</v>
      </c>
      <c r="EG166" s="136">
        <v>69374.847214793248</v>
      </c>
      <c r="EH166" s="136">
        <v>3630.8713239534404</v>
      </c>
      <c r="EI166" s="136">
        <v>18883.763211253292</v>
      </c>
      <c r="EJ166" s="136">
        <v>46942.505463233945</v>
      </c>
      <c r="EK166" s="136">
        <v>46942.505463233945</v>
      </c>
      <c r="EL166" s="140"/>
      <c r="EM166" s="134">
        <v>1889.2063110522952</v>
      </c>
      <c r="EN166" s="136">
        <v>454282.44</v>
      </c>
      <c r="EO166" s="140">
        <f t="shared" si="42"/>
        <v>53.96</v>
      </c>
      <c r="EP166" s="140">
        <f t="shared" si="43"/>
        <v>20.597035507844755</v>
      </c>
      <c r="EQ166" s="140">
        <f t="shared" si="44"/>
        <v>0</v>
      </c>
      <c r="ER166" s="140">
        <f t="shared" si="45"/>
        <v>7.4300825763831551</v>
      </c>
      <c r="ES166" s="140">
        <f t="shared" si="46"/>
        <v>1.7043517753922381</v>
      </c>
      <c r="ET166" s="140">
        <f t="shared" si="47"/>
        <v>0.35646573080099098</v>
      </c>
      <c r="EU166" s="140">
        <f t="shared" si="48"/>
        <v>0.96914120561519412</v>
      </c>
      <c r="EV166" s="140">
        <f t="shared" si="49"/>
        <v>5.5809165978530135</v>
      </c>
      <c r="EW166" s="140">
        <f t="shared" si="50"/>
        <v>5.5586374896779525</v>
      </c>
      <c r="EX166" s="140">
        <f t="shared" si="51"/>
        <v>3.0076796036333611</v>
      </c>
      <c r="EY166" s="140">
        <f t="shared" si="52"/>
        <v>7.1961519405450041</v>
      </c>
      <c r="EZ166" s="140">
        <f t="shared" si="53"/>
        <v>0.52355904211395532</v>
      </c>
      <c r="FA166" s="140">
        <f t="shared" si="54"/>
        <v>1.0359785301403799</v>
      </c>
      <c r="HD166" s="112">
        <v>2</v>
      </c>
    </row>
    <row r="167" spans="1:212" ht="12" customHeight="1" x14ac:dyDescent="0.25">
      <c r="A167" s="126">
        <v>163</v>
      </c>
      <c r="B167" s="62" t="s">
        <v>85</v>
      </c>
      <c r="C167" s="62" t="s">
        <v>85</v>
      </c>
      <c r="D167" s="127">
        <v>3706.6</v>
      </c>
      <c r="E167" s="141">
        <v>3673.7</v>
      </c>
      <c r="F167" s="141">
        <v>32.9</v>
      </c>
      <c r="G167" s="141">
        <v>670.6</v>
      </c>
      <c r="H167" s="127">
        <v>1</v>
      </c>
      <c r="I167" s="127">
        <v>1</v>
      </c>
      <c r="J167" s="127">
        <v>1</v>
      </c>
      <c r="K167" s="128">
        <v>3706.6</v>
      </c>
      <c r="L167" s="127"/>
      <c r="M167" s="126" t="s">
        <v>42</v>
      </c>
      <c r="N167" s="129">
        <v>3</v>
      </c>
      <c r="O167" s="129" t="s">
        <v>21</v>
      </c>
      <c r="P167" s="130">
        <v>53.96</v>
      </c>
      <c r="Q167" s="131">
        <v>45.06</v>
      </c>
      <c r="R167" s="130">
        <v>5.0999999999999996</v>
      </c>
      <c r="S167" s="130">
        <v>8.6300000000000008</v>
      </c>
      <c r="T167" s="130">
        <v>13.43</v>
      </c>
      <c r="U167" s="130">
        <v>6.91</v>
      </c>
      <c r="V167" s="130">
        <v>3.15</v>
      </c>
      <c r="W167" s="130">
        <v>1.81</v>
      </c>
      <c r="X167" s="130">
        <v>5.77</v>
      </c>
      <c r="Y167" s="130">
        <v>0.26</v>
      </c>
      <c r="Z167" s="132">
        <v>40</v>
      </c>
      <c r="AA167" s="132">
        <v>40</v>
      </c>
      <c r="AB167" s="132">
        <v>2604.04</v>
      </c>
      <c r="AC167" s="130">
        <v>195.98199600000001</v>
      </c>
      <c r="AD167" s="132">
        <v>42.3</v>
      </c>
      <c r="AE167" s="132">
        <v>2604.04</v>
      </c>
      <c r="AF167" s="130">
        <v>7.85</v>
      </c>
      <c r="AG167" s="133">
        <v>0</v>
      </c>
      <c r="AH167" s="130">
        <v>6.73</v>
      </c>
      <c r="AI167" s="130">
        <v>10.67</v>
      </c>
      <c r="AJ167" s="130">
        <v>14</v>
      </c>
      <c r="AK167" s="131">
        <v>1002116.376</v>
      </c>
      <c r="AL167" s="130">
        <v>113421.95999999999</v>
      </c>
      <c r="AM167" s="130">
        <v>191927.74800000002</v>
      </c>
      <c r="AN167" s="130">
        <v>298677.82799999998</v>
      </c>
      <c r="AO167" s="130">
        <v>153675.636</v>
      </c>
      <c r="AP167" s="130">
        <v>70054.739999999991</v>
      </c>
      <c r="AQ167" s="130">
        <v>40253.675999999999</v>
      </c>
      <c r="AR167" s="130">
        <v>128322.492</v>
      </c>
      <c r="AS167" s="130">
        <v>5782.2960000000003</v>
      </c>
      <c r="AU167" s="134">
        <v>48.44</v>
      </c>
      <c r="AV167" s="192">
        <v>18.489999999999998</v>
      </c>
      <c r="AW167" s="193"/>
      <c r="AX167" s="134">
        <v>6.67</v>
      </c>
      <c r="AY167" s="134">
        <v>1.53</v>
      </c>
      <c r="AZ167" s="134">
        <v>0.32</v>
      </c>
      <c r="BA167" s="134">
        <v>0.87</v>
      </c>
      <c r="BB167" s="134">
        <v>5.01</v>
      </c>
      <c r="BC167" s="134">
        <v>4.99</v>
      </c>
      <c r="BD167" s="134">
        <v>2.7</v>
      </c>
      <c r="BE167" s="134">
        <v>6.46</v>
      </c>
      <c r="BF167" s="134">
        <v>0.47</v>
      </c>
      <c r="BG167" s="135">
        <v>0.93</v>
      </c>
      <c r="BH167" s="134">
        <v>54.88252</v>
      </c>
      <c r="BI167" s="192">
        <v>20.949169999999999</v>
      </c>
      <c r="BJ167" s="193">
        <v>0</v>
      </c>
      <c r="BK167" s="134">
        <v>7.5571100000000007</v>
      </c>
      <c r="BL167" s="134">
        <v>1.7334900000000002</v>
      </c>
      <c r="BM167" s="134">
        <v>0.36256000000000005</v>
      </c>
      <c r="BN167" s="134">
        <v>0.98571000000000009</v>
      </c>
      <c r="BO167" s="134">
        <v>5.6763300000000001</v>
      </c>
      <c r="BP167" s="134">
        <v>5.65367</v>
      </c>
      <c r="BQ167" s="134">
        <v>3.0591000000000004</v>
      </c>
      <c r="BR167" s="134">
        <v>7.3191800000000002</v>
      </c>
      <c r="BS167" s="134">
        <v>0.53250999999999993</v>
      </c>
      <c r="BT167" s="135">
        <v>1.05369</v>
      </c>
      <c r="BU167" s="136">
        <v>2393370.89432</v>
      </c>
      <c r="BV167" s="194">
        <v>913572.00321999984</v>
      </c>
      <c r="BW167" s="194">
        <v>0</v>
      </c>
      <c r="BX167" s="136">
        <v>329557.88326000003</v>
      </c>
      <c r="BY167" s="136">
        <v>75595.736340000003</v>
      </c>
      <c r="BZ167" s="136">
        <v>15810.872960000001</v>
      </c>
      <c r="CA167" s="136">
        <v>42985.810860000005</v>
      </c>
      <c r="CB167" s="136">
        <v>247538.97977999999</v>
      </c>
      <c r="CC167" s="136">
        <v>246550.80022</v>
      </c>
      <c r="CD167" s="136">
        <v>133404.24060000002</v>
      </c>
      <c r="CE167" s="136">
        <v>319181.99787999998</v>
      </c>
      <c r="CF167" s="136">
        <v>23222.219659999995</v>
      </c>
      <c r="CG167" s="136">
        <v>45950.349539999996</v>
      </c>
      <c r="CH167" s="112">
        <v>1</v>
      </c>
      <c r="CJ167" s="137">
        <v>737421.53</v>
      </c>
      <c r="CK167" s="134">
        <v>2215383.9000000004</v>
      </c>
      <c r="CL167" s="134">
        <v>2144702.79</v>
      </c>
      <c r="CM167" s="134">
        <v>2023070.8261173223</v>
      </c>
      <c r="CN167" s="138">
        <v>299054.01889325882</v>
      </c>
      <c r="CO167" s="136">
        <v>0</v>
      </c>
      <c r="CP167" s="136">
        <v>0</v>
      </c>
      <c r="CQ167" s="136">
        <v>0</v>
      </c>
      <c r="CR167" s="136">
        <v>0</v>
      </c>
      <c r="CS167" s="136">
        <v>0</v>
      </c>
      <c r="CT167" s="136">
        <v>0</v>
      </c>
      <c r="CU167" s="136">
        <v>0</v>
      </c>
      <c r="CV167" s="136">
        <v>0</v>
      </c>
      <c r="CW167" s="136">
        <v>0</v>
      </c>
      <c r="CX167" s="136">
        <v>249566.55599999998</v>
      </c>
      <c r="CY167" s="136">
        <v>0</v>
      </c>
      <c r="CZ167" s="136">
        <v>0</v>
      </c>
      <c r="DA167" s="136">
        <v>0</v>
      </c>
      <c r="DB167" s="136">
        <v>0</v>
      </c>
      <c r="DC167" s="136">
        <v>49487.46289325886</v>
      </c>
      <c r="DD167" s="139">
        <v>683773.71785604546</v>
      </c>
      <c r="DE167" s="136">
        <v>23907.523446357769</v>
      </c>
      <c r="DF167" s="136">
        <v>30085.020751536435</v>
      </c>
      <c r="DG167" s="136">
        <v>0</v>
      </c>
      <c r="DH167" s="136">
        <v>37608.499520855199</v>
      </c>
      <c r="DI167" s="136">
        <v>5416.3354265201242</v>
      </c>
      <c r="DJ167" s="136">
        <v>65989.655093649199</v>
      </c>
      <c r="DK167" s="136">
        <v>33512.991716420227</v>
      </c>
      <c r="DL167" s="136">
        <v>0</v>
      </c>
      <c r="DM167" s="136">
        <v>0</v>
      </c>
      <c r="DN167" s="136">
        <v>479436.24582102051</v>
      </c>
      <c r="DO167" s="136">
        <v>7817.446079686033</v>
      </c>
      <c r="DP167" s="136"/>
      <c r="DQ167" s="136">
        <v>240273.05996152238</v>
      </c>
      <c r="DR167" s="136">
        <v>145433.39767654208</v>
      </c>
      <c r="DS167" s="136">
        <v>22316.093142065572</v>
      </c>
      <c r="DT167" s="136">
        <v>3486.5373318213205</v>
      </c>
      <c r="DU167" s="136">
        <v>27015.493474147937</v>
      </c>
      <c r="DV167" s="136">
        <v>42021.538336945494</v>
      </c>
      <c r="DW167" s="136"/>
      <c r="DX167" s="136">
        <v>226435.09715334047</v>
      </c>
      <c r="DY167" s="136">
        <v>199137.51335420238</v>
      </c>
      <c r="DZ167" s="136">
        <v>36846.35967117142</v>
      </c>
      <c r="EA167" s="139">
        <v>163763.1649094726</v>
      </c>
      <c r="EB167" s="136"/>
      <c r="EC167" s="136">
        <v>163763.1649094726</v>
      </c>
      <c r="ED167" s="136"/>
      <c r="EE167" s="138">
        <v>77080.683743624919</v>
      </c>
      <c r="EF167" s="136">
        <v>6195.8124048643404</v>
      </c>
      <c r="EG167" s="136">
        <v>67359.478372325524</v>
      </c>
      <c r="EH167" s="136">
        <v>3525.3929664350553</v>
      </c>
      <c r="EI167" s="136">
        <v>18335.181851691275</v>
      </c>
      <c r="EJ167" s="136">
        <v>78372.028722992254</v>
      </c>
      <c r="EK167" s="136">
        <v>78372.028722992254</v>
      </c>
      <c r="EL167" s="140"/>
      <c r="EM167" s="134">
        <v>1834.3240635354125</v>
      </c>
      <c r="EN167" s="136">
        <v>809314.88</v>
      </c>
      <c r="EO167" s="140">
        <f t="shared" si="42"/>
        <v>53.96</v>
      </c>
      <c r="EP167" s="140">
        <f t="shared" si="43"/>
        <v>20.597035507844755</v>
      </c>
      <c r="EQ167" s="140">
        <f t="shared" si="44"/>
        <v>0</v>
      </c>
      <c r="ER167" s="140">
        <f t="shared" si="45"/>
        <v>7.4300825763831551</v>
      </c>
      <c r="ES167" s="140">
        <f t="shared" si="46"/>
        <v>1.7043517753922381</v>
      </c>
      <c r="ET167" s="140">
        <f t="shared" si="47"/>
        <v>0.35646573080099098</v>
      </c>
      <c r="EU167" s="140">
        <f t="shared" si="48"/>
        <v>0.96914120561519412</v>
      </c>
      <c r="EV167" s="140">
        <f t="shared" si="49"/>
        <v>5.5809165978530135</v>
      </c>
      <c r="EW167" s="140">
        <f t="shared" si="50"/>
        <v>5.5586374896779525</v>
      </c>
      <c r="EX167" s="140">
        <f t="shared" si="51"/>
        <v>3.0076796036333611</v>
      </c>
      <c r="EY167" s="140">
        <f t="shared" si="52"/>
        <v>7.1961519405450041</v>
      </c>
      <c r="EZ167" s="140">
        <f t="shared" si="53"/>
        <v>0.52355904211395532</v>
      </c>
      <c r="FA167" s="140">
        <f t="shared" si="54"/>
        <v>1.0359785301403799</v>
      </c>
      <c r="HD167" s="112">
        <v>2</v>
      </c>
    </row>
    <row r="168" spans="1:212" ht="12" customHeight="1" x14ac:dyDescent="0.25">
      <c r="A168" s="126">
        <v>164</v>
      </c>
      <c r="B168" s="62" t="s">
        <v>84</v>
      </c>
      <c r="C168" s="62" t="s">
        <v>84</v>
      </c>
      <c r="D168" s="127">
        <v>9577.4000000000033</v>
      </c>
      <c r="E168" s="141">
        <v>9471.7000000000025</v>
      </c>
      <c r="F168" s="141">
        <v>105.7</v>
      </c>
      <c r="G168" s="141">
        <v>963.6</v>
      </c>
      <c r="H168" s="127">
        <v>8</v>
      </c>
      <c r="I168" s="127">
        <v>0</v>
      </c>
      <c r="J168" s="127">
        <v>1</v>
      </c>
      <c r="K168" s="128">
        <v>9577.4000000000033</v>
      </c>
      <c r="L168" s="127"/>
      <c r="M168" s="126" t="s">
        <v>42</v>
      </c>
      <c r="N168" s="129">
        <v>1</v>
      </c>
      <c r="O168" s="129" t="s">
        <v>21</v>
      </c>
      <c r="P168" s="130">
        <v>53.46</v>
      </c>
      <c r="Q168" s="131">
        <v>44.8</v>
      </c>
      <c r="R168" s="130">
        <v>5.0999999999999996</v>
      </c>
      <c r="S168" s="130">
        <v>8.6300000000000008</v>
      </c>
      <c r="T168" s="130">
        <v>13.43</v>
      </c>
      <c r="U168" s="130">
        <v>6.91</v>
      </c>
      <c r="V168" s="130">
        <v>3.15</v>
      </c>
      <c r="W168" s="130">
        <v>1.81</v>
      </c>
      <c r="X168" s="130">
        <v>5.77</v>
      </c>
      <c r="Y168" s="130">
        <v>0</v>
      </c>
      <c r="Z168" s="132">
        <v>40</v>
      </c>
      <c r="AA168" s="132">
        <v>40</v>
      </c>
      <c r="AB168" s="132">
        <v>2604.04</v>
      </c>
      <c r="AC168" s="130">
        <v>195.98199600000001</v>
      </c>
      <c r="AD168" s="132">
        <v>42.3</v>
      </c>
      <c r="AE168" s="132">
        <v>2604.04</v>
      </c>
      <c r="AF168" s="130">
        <v>0</v>
      </c>
      <c r="AG168" s="133">
        <v>0</v>
      </c>
      <c r="AH168" s="130">
        <v>5.05</v>
      </c>
      <c r="AI168" s="130">
        <v>10.67</v>
      </c>
      <c r="AJ168" s="130">
        <v>14</v>
      </c>
      <c r="AK168" s="131">
        <v>2574405.120000001</v>
      </c>
      <c r="AL168" s="130">
        <v>293068.44000000006</v>
      </c>
      <c r="AM168" s="130">
        <v>495917.77200000017</v>
      </c>
      <c r="AN168" s="130">
        <v>771746.89200000023</v>
      </c>
      <c r="AO168" s="130">
        <v>397079.00400000007</v>
      </c>
      <c r="AP168" s="130">
        <v>181012.86000000004</v>
      </c>
      <c r="AQ168" s="130">
        <v>104010.56400000004</v>
      </c>
      <c r="AR168" s="130">
        <v>331569.58800000011</v>
      </c>
      <c r="AS168" s="130">
        <v>0</v>
      </c>
      <c r="AU168" s="134">
        <v>48.16</v>
      </c>
      <c r="AV168" s="192">
        <v>18.649999999999999</v>
      </c>
      <c r="AW168" s="193"/>
      <c r="AX168" s="134">
        <v>7.16</v>
      </c>
      <c r="AY168" s="134">
        <v>1.53</v>
      </c>
      <c r="AZ168" s="134">
        <v>0.32</v>
      </c>
      <c r="BA168" s="134">
        <v>0.87</v>
      </c>
      <c r="BB168" s="134">
        <v>5.01</v>
      </c>
      <c r="BC168" s="134">
        <v>4.99</v>
      </c>
      <c r="BD168" s="134">
        <v>2.7</v>
      </c>
      <c r="BE168" s="134">
        <v>6.46</v>
      </c>
      <c r="BF168" s="134">
        <v>0.47</v>
      </c>
      <c r="BG168" s="135">
        <v>0</v>
      </c>
      <c r="BH168" s="134">
        <v>54.565279999999994</v>
      </c>
      <c r="BI168" s="192">
        <v>21.130449999999996</v>
      </c>
      <c r="BJ168" s="193">
        <v>0</v>
      </c>
      <c r="BK168" s="134">
        <v>8.1122800000000002</v>
      </c>
      <c r="BL168" s="134">
        <v>1.7334900000000002</v>
      </c>
      <c r="BM168" s="134">
        <v>0.36255999999999999</v>
      </c>
      <c r="BN168" s="134">
        <v>0.98570999999999998</v>
      </c>
      <c r="BO168" s="134">
        <v>5.6763299999999992</v>
      </c>
      <c r="BP168" s="134">
        <v>5.6536700000000009</v>
      </c>
      <c r="BQ168" s="134">
        <v>3.0591000000000004</v>
      </c>
      <c r="BR168" s="134">
        <v>7.3191800000000002</v>
      </c>
      <c r="BS168" s="134">
        <v>0.53250999999999993</v>
      </c>
      <c r="BT168" s="135">
        <v>0</v>
      </c>
      <c r="BU168" s="136">
        <v>6148430.2947200015</v>
      </c>
      <c r="BV168" s="194">
        <v>2380984.7383000008</v>
      </c>
      <c r="BW168" s="194">
        <v>0</v>
      </c>
      <c r="BX168" s="136">
        <v>914093.87272000033</v>
      </c>
      <c r="BY168" s="136">
        <v>195330.11526000008</v>
      </c>
      <c r="BZ168" s="136">
        <v>40853.357440000014</v>
      </c>
      <c r="CA168" s="136">
        <v>111070.06554000003</v>
      </c>
      <c r="CB168" s="136">
        <v>639610.37742000015</v>
      </c>
      <c r="CC168" s="136">
        <v>637057.04258000036</v>
      </c>
      <c r="CD168" s="136">
        <v>344700.20340000017</v>
      </c>
      <c r="CE168" s="136">
        <v>824727.15332000027</v>
      </c>
      <c r="CF168" s="136">
        <v>60003.368740000005</v>
      </c>
      <c r="CG168" s="136">
        <v>0</v>
      </c>
      <c r="CH168" s="112">
        <v>1</v>
      </c>
      <c r="CJ168" s="137">
        <v>1101170.71</v>
      </c>
      <c r="CK168" s="134">
        <v>5674506.2000000002</v>
      </c>
      <c r="CL168" s="134">
        <v>5677015.0199999996</v>
      </c>
      <c r="CM168" s="134">
        <v>4415047.0858858405</v>
      </c>
      <c r="CN168" s="138">
        <v>162902.72134255047</v>
      </c>
      <c r="CO168" s="136">
        <v>0</v>
      </c>
      <c r="CP168" s="136">
        <v>0</v>
      </c>
      <c r="CQ168" s="136">
        <v>0</v>
      </c>
      <c r="CR168" s="136">
        <v>0</v>
      </c>
      <c r="CS168" s="136">
        <v>0</v>
      </c>
      <c r="CT168" s="136">
        <v>0</v>
      </c>
      <c r="CU168" s="136">
        <v>0</v>
      </c>
      <c r="CV168" s="136">
        <v>0</v>
      </c>
      <c r="CW168" s="136">
        <v>0</v>
      </c>
      <c r="CX168" s="136">
        <v>35033.184000000001</v>
      </c>
      <c r="CY168" s="136">
        <v>0</v>
      </c>
      <c r="CZ168" s="136">
        <v>0</v>
      </c>
      <c r="DA168" s="136">
        <v>0</v>
      </c>
      <c r="DB168" s="136">
        <v>0</v>
      </c>
      <c r="DC168" s="136">
        <v>127869.53734255047</v>
      </c>
      <c r="DD168" s="139">
        <v>1766787.4616614936</v>
      </c>
      <c r="DE168" s="136">
        <v>61774.109711095611</v>
      </c>
      <c r="DF168" s="136">
        <v>77736.00543510633</v>
      </c>
      <c r="DG168" s="136">
        <v>0</v>
      </c>
      <c r="DH168" s="136">
        <v>97175.752255716478</v>
      </c>
      <c r="DI168" s="136">
        <v>13995.146742015286</v>
      </c>
      <c r="DJ168" s="136">
        <v>170509.17894941889</v>
      </c>
      <c r="DK168" s="136">
        <v>86593.462166093785</v>
      </c>
      <c r="DL168" s="136">
        <v>0</v>
      </c>
      <c r="DM168" s="136">
        <v>0</v>
      </c>
      <c r="DN168" s="136">
        <v>1238804.4840895277</v>
      </c>
      <c r="DO168" s="136">
        <v>20199.322312519569</v>
      </c>
      <c r="DP168" s="136"/>
      <c r="DQ168" s="136">
        <v>620836.13135366247</v>
      </c>
      <c r="DR168" s="136">
        <v>375782.0706057612</v>
      </c>
      <c r="DS168" s="136">
        <v>57662.04890164001</v>
      </c>
      <c r="DT168" s="136">
        <v>9008.7850433781696</v>
      </c>
      <c r="DU168" s="136">
        <v>69804.723250230541</v>
      </c>
      <c r="DV168" s="136">
        <v>108578.50355265253</v>
      </c>
      <c r="DW168" s="136"/>
      <c r="DX168" s="136">
        <v>585080.53188269679</v>
      </c>
      <c r="DY168" s="136">
        <v>514546.92181474628</v>
      </c>
      <c r="DZ168" s="136">
        <v>95206.4763164834</v>
      </c>
      <c r="EA168" s="139">
        <v>423143.94205039216</v>
      </c>
      <c r="EB168" s="136"/>
      <c r="EC168" s="136">
        <v>423143.94205039216</v>
      </c>
      <c r="ED168" s="136"/>
      <c r="EE168" s="138">
        <v>199167.03730809729</v>
      </c>
      <c r="EF168" s="136">
        <v>16009.219696311377</v>
      </c>
      <c r="EG168" s="136">
        <v>174048.634371961</v>
      </c>
      <c r="EH168" s="136">
        <v>9109.1832398249371</v>
      </c>
      <c r="EI168" s="136">
        <v>47375.862155719013</v>
      </c>
      <c r="EJ168" s="136">
        <v>0</v>
      </c>
      <c r="EK168" s="136">
        <v>0</v>
      </c>
      <c r="EL168" s="113"/>
      <c r="EM168" s="134">
        <v>4739.6685064760341</v>
      </c>
      <c r="EN168" s="136">
        <v>1106058.33</v>
      </c>
      <c r="EO168" s="140">
        <f t="shared" si="42"/>
        <v>53.46</v>
      </c>
      <c r="EP168" s="140">
        <f t="shared" si="43"/>
        <v>20.702429401993353</v>
      </c>
      <c r="EQ168" s="140">
        <f t="shared" si="44"/>
        <v>0</v>
      </c>
      <c r="ER168" s="140">
        <f t="shared" si="45"/>
        <v>7.9479568106312302</v>
      </c>
      <c r="ES168" s="140">
        <f t="shared" si="46"/>
        <v>1.6983762458471763</v>
      </c>
      <c r="ET168" s="140">
        <f t="shared" si="47"/>
        <v>0.35521594684385382</v>
      </c>
      <c r="EU168" s="140">
        <f t="shared" si="48"/>
        <v>0.96574335548172763</v>
      </c>
      <c r="EV168" s="140">
        <f t="shared" si="49"/>
        <v>5.5613496677740866</v>
      </c>
      <c r="EW168" s="140">
        <f t="shared" si="50"/>
        <v>5.5391486710963473</v>
      </c>
      <c r="EX168" s="140">
        <f t="shared" si="51"/>
        <v>2.9971345514950172</v>
      </c>
      <c r="EY168" s="140">
        <f t="shared" si="52"/>
        <v>7.1709219269103004</v>
      </c>
      <c r="EZ168" s="140">
        <f t="shared" si="53"/>
        <v>0.52172342192691035</v>
      </c>
      <c r="FA168" s="140">
        <f t="shared" si="54"/>
        <v>0</v>
      </c>
      <c r="HD168" s="112">
        <v>2</v>
      </c>
    </row>
    <row r="169" spans="1:212" ht="12" customHeight="1" x14ac:dyDescent="0.25">
      <c r="A169" s="126">
        <v>165</v>
      </c>
      <c r="B169" s="62" t="s">
        <v>83</v>
      </c>
      <c r="C169" s="62" t="s">
        <v>83</v>
      </c>
      <c r="D169" s="127">
        <v>3721.49</v>
      </c>
      <c r="E169" s="141">
        <v>3721.49</v>
      </c>
      <c r="F169" s="141">
        <v>0</v>
      </c>
      <c r="G169" s="141">
        <v>1226.4000000000001</v>
      </c>
      <c r="H169" s="127">
        <v>0</v>
      </c>
      <c r="I169" s="127">
        <v>0</v>
      </c>
      <c r="J169" s="127">
        <v>1</v>
      </c>
      <c r="K169" s="128">
        <v>3721.49</v>
      </c>
      <c r="L169" s="127"/>
      <c r="M169" s="126" t="s">
        <v>53</v>
      </c>
      <c r="N169" s="129">
        <v>6</v>
      </c>
      <c r="O169" s="129" t="s">
        <v>21</v>
      </c>
      <c r="P169" s="130">
        <v>36.67</v>
      </c>
      <c r="Q169" s="131">
        <v>30.74</v>
      </c>
      <c r="R169" s="130">
        <v>5.0999999999999996</v>
      </c>
      <c r="S169" s="130">
        <v>6.59</v>
      </c>
      <c r="T169" s="130">
        <v>8.98</v>
      </c>
      <c r="U169" s="130">
        <v>6.92</v>
      </c>
      <c r="V169" s="130">
        <v>3.15</v>
      </c>
      <c r="W169" s="130">
        <v>0</v>
      </c>
      <c r="X169" s="130">
        <v>0</v>
      </c>
      <c r="Y169" s="130">
        <v>0</v>
      </c>
      <c r="Z169" s="132">
        <v>40</v>
      </c>
      <c r="AA169" s="132">
        <v>40</v>
      </c>
      <c r="AB169" s="132">
        <v>2604.04</v>
      </c>
      <c r="AC169" s="130">
        <v>195.98199600000001</v>
      </c>
      <c r="AD169" s="132">
        <v>42.3</v>
      </c>
      <c r="AE169" s="132">
        <v>2604.04</v>
      </c>
      <c r="AF169" s="130">
        <v>0</v>
      </c>
      <c r="AG169" s="133">
        <v>0</v>
      </c>
      <c r="AH169" s="130">
        <v>5.05</v>
      </c>
      <c r="AI169" s="130">
        <v>10.67</v>
      </c>
      <c r="AJ169" s="130">
        <v>14</v>
      </c>
      <c r="AK169" s="131">
        <v>686391.6155999999</v>
      </c>
      <c r="AL169" s="130">
        <v>113877.59399999998</v>
      </c>
      <c r="AM169" s="130">
        <v>147147.71459999998</v>
      </c>
      <c r="AN169" s="130">
        <v>200513.8812</v>
      </c>
      <c r="AO169" s="130">
        <v>154516.26479999998</v>
      </c>
      <c r="AP169" s="130">
        <v>70336.160999999993</v>
      </c>
      <c r="AQ169" s="130">
        <v>0</v>
      </c>
      <c r="AR169" s="130">
        <v>0</v>
      </c>
      <c r="AS169" s="130">
        <v>0</v>
      </c>
      <c r="AU169" s="134">
        <v>33.04</v>
      </c>
      <c r="AV169" s="192">
        <v>15.54</v>
      </c>
      <c r="AW169" s="193"/>
      <c r="AX169" s="134">
        <v>5.0599999999999996</v>
      </c>
      <c r="AY169" s="134">
        <v>1.53</v>
      </c>
      <c r="AZ169" s="134">
        <v>0.32</v>
      </c>
      <c r="BA169" s="134">
        <v>0.59</v>
      </c>
      <c r="BB169" s="134">
        <v>5.01</v>
      </c>
      <c r="BC169" s="134">
        <v>4.99</v>
      </c>
      <c r="BD169" s="134">
        <v>0</v>
      </c>
      <c r="BE169" s="134">
        <v>0</v>
      </c>
      <c r="BF169" s="134">
        <v>0</v>
      </c>
      <c r="BG169" s="135">
        <v>0</v>
      </c>
      <c r="BH169" s="134">
        <v>37.43432</v>
      </c>
      <c r="BI169" s="192">
        <v>17.606819999999999</v>
      </c>
      <c r="BJ169" s="193">
        <v>0</v>
      </c>
      <c r="BK169" s="134">
        <v>5.7329799999999995</v>
      </c>
      <c r="BL169" s="134">
        <v>1.7334900000000002</v>
      </c>
      <c r="BM169" s="134">
        <v>0.36255999999999999</v>
      </c>
      <c r="BN169" s="134">
        <v>0.66847000000000001</v>
      </c>
      <c r="BO169" s="134">
        <v>5.6763299999999992</v>
      </c>
      <c r="BP169" s="134">
        <v>5.6536700000000009</v>
      </c>
      <c r="BQ169" s="134">
        <v>0</v>
      </c>
      <c r="BR169" s="134">
        <v>0</v>
      </c>
      <c r="BS169" s="134">
        <v>0</v>
      </c>
      <c r="BT169" s="135">
        <v>0</v>
      </c>
      <c r="BU169" s="136">
        <v>1639030.5345679997</v>
      </c>
      <c r="BV169" s="194">
        <v>770899.95481799985</v>
      </c>
      <c r="BW169" s="194">
        <v>0</v>
      </c>
      <c r="BX169" s="136">
        <v>251013.75620199996</v>
      </c>
      <c r="BY169" s="136">
        <v>75899.416400999995</v>
      </c>
      <c r="BZ169" s="136">
        <v>15874.387744</v>
      </c>
      <c r="CA169" s="136">
        <v>29268.402403</v>
      </c>
      <c r="CB169" s="136">
        <v>248533.38311699996</v>
      </c>
      <c r="CC169" s="136">
        <v>247541.23388300004</v>
      </c>
      <c r="CD169" s="136">
        <v>0</v>
      </c>
      <c r="CE169" s="136">
        <v>0</v>
      </c>
      <c r="CF169" s="136">
        <v>0</v>
      </c>
      <c r="CG169" s="136">
        <v>0</v>
      </c>
      <c r="CH169" s="112">
        <v>1</v>
      </c>
      <c r="CJ169" s="137">
        <v>637933.18999999994</v>
      </c>
      <c r="CK169" s="134">
        <v>1529532.7200000004</v>
      </c>
      <c r="CL169" s="134">
        <v>1501582.62</v>
      </c>
      <c r="CM169" s="134">
        <v>1286244.2090994597</v>
      </c>
      <c r="CN169" s="138">
        <v>49686.261879521371</v>
      </c>
      <c r="CO169" s="136">
        <v>0</v>
      </c>
      <c r="CP169" s="136">
        <v>0</v>
      </c>
      <c r="CQ169" s="136">
        <v>0</v>
      </c>
      <c r="CR169" s="136">
        <v>0</v>
      </c>
      <c r="CS169" s="136">
        <v>0</v>
      </c>
      <c r="CT169" s="136">
        <v>0</v>
      </c>
      <c r="CU169" s="136">
        <v>0</v>
      </c>
      <c r="CV169" s="136">
        <v>0</v>
      </c>
      <c r="CW169" s="136">
        <v>0</v>
      </c>
      <c r="CX169" s="136">
        <v>0</v>
      </c>
      <c r="CY169" s="136">
        <v>0</v>
      </c>
      <c r="CZ169" s="136">
        <v>0</v>
      </c>
      <c r="DA169" s="136">
        <v>0</v>
      </c>
      <c r="DB169" s="136">
        <v>0</v>
      </c>
      <c r="DC169" s="136">
        <v>49686.261879521371</v>
      </c>
      <c r="DD169" s="139">
        <v>472238.30284281773</v>
      </c>
      <c r="DE169" s="136">
        <v>0</v>
      </c>
      <c r="DF169" s="136">
        <v>30205.877050837782</v>
      </c>
      <c r="DG169" s="136">
        <v>0</v>
      </c>
      <c r="DH169" s="136">
        <v>37759.578827461126</v>
      </c>
      <c r="DI169" s="136">
        <v>5438.0937048616997</v>
      </c>
      <c r="DJ169" s="136">
        <v>66254.746002931133</v>
      </c>
      <c r="DK169" s="136">
        <v>33647.618718701968</v>
      </c>
      <c r="DL169" s="136">
        <v>0</v>
      </c>
      <c r="DM169" s="136">
        <v>0</v>
      </c>
      <c r="DN169" s="136">
        <v>291083.53853772971</v>
      </c>
      <c r="DO169" s="136">
        <v>7848.8500002942792</v>
      </c>
      <c r="DP169" s="136"/>
      <c r="DQ169" s="136">
        <v>241238.27494636754</v>
      </c>
      <c r="DR169" s="136">
        <v>146017.62669812617</v>
      </c>
      <c r="DS169" s="136">
        <v>22405.740427147681</v>
      </c>
      <c r="DT169" s="136">
        <v>3500.543305185271</v>
      </c>
      <c r="DU169" s="136">
        <v>27124.018995604274</v>
      </c>
      <c r="DV169" s="136">
        <v>42190.345520304123</v>
      </c>
      <c r="DW169" s="136"/>
      <c r="DX169" s="136">
        <v>227344.72284713347</v>
      </c>
      <c r="DY169" s="136">
        <v>199937.48032496913</v>
      </c>
      <c r="DZ169" s="136">
        <v>0</v>
      </c>
      <c r="EA169" s="139">
        <v>0</v>
      </c>
      <c r="EB169" s="136"/>
      <c r="EC169" s="136">
        <v>0</v>
      </c>
      <c r="ED169" s="113"/>
      <c r="EE169" s="138">
        <v>77390.329073831177</v>
      </c>
      <c r="EF169" s="136">
        <v>6220.7019658389336</v>
      </c>
      <c r="EG169" s="136">
        <v>67630.072078947196</v>
      </c>
      <c r="EH169" s="136">
        <v>3539.5550290450528</v>
      </c>
      <c r="EI169" s="136">
        <v>18408.837184819124</v>
      </c>
      <c r="EJ169" s="136">
        <v>0</v>
      </c>
      <c r="EK169" s="136">
        <v>0</v>
      </c>
      <c r="EL169" s="113"/>
      <c r="EM169" s="134">
        <v>1841.6928341893924</v>
      </c>
      <c r="EN169" s="136">
        <v>666966.79</v>
      </c>
      <c r="EO169" s="140">
        <f t="shared" si="42"/>
        <v>36.67</v>
      </c>
      <c r="EP169" s="140">
        <f t="shared" si="43"/>
        <v>17.247330508474576</v>
      </c>
      <c r="EQ169" s="140">
        <f t="shared" si="44"/>
        <v>0</v>
      </c>
      <c r="ER169" s="140">
        <f t="shared" si="45"/>
        <v>5.6159261501210649</v>
      </c>
      <c r="ES169" s="140">
        <f t="shared" si="46"/>
        <v>1.698096246973366</v>
      </c>
      <c r="ET169" s="140">
        <f t="shared" si="47"/>
        <v>0.35515738498789351</v>
      </c>
      <c r="EU169" s="140">
        <f t="shared" si="48"/>
        <v>0.65482142857142867</v>
      </c>
      <c r="EV169" s="140">
        <f t="shared" si="49"/>
        <v>5.5604328087167065</v>
      </c>
      <c r="EW169" s="140">
        <f t="shared" si="50"/>
        <v>5.5382354721549643</v>
      </c>
      <c r="EX169" s="140">
        <f t="shared" si="51"/>
        <v>0</v>
      </c>
      <c r="EY169" s="140">
        <f t="shared" si="52"/>
        <v>0</v>
      </c>
      <c r="EZ169" s="140">
        <f t="shared" si="53"/>
        <v>0</v>
      </c>
      <c r="FA169" s="140">
        <f t="shared" si="54"/>
        <v>0</v>
      </c>
      <c r="HD169" s="112">
        <v>2</v>
      </c>
    </row>
    <row r="170" spans="1:212" ht="12" customHeight="1" x14ac:dyDescent="0.25">
      <c r="A170" s="126">
        <v>166</v>
      </c>
      <c r="B170" s="62" t="s">
        <v>82</v>
      </c>
      <c r="C170" s="62" t="s">
        <v>82</v>
      </c>
      <c r="D170" s="127">
        <v>3663.6699999999996</v>
      </c>
      <c r="E170" s="141">
        <v>3506.97</v>
      </c>
      <c r="F170" s="141">
        <v>156.69999999999999</v>
      </c>
      <c r="G170" s="141">
        <v>1142.2</v>
      </c>
      <c r="H170" s="127">
        <v>0</v>
      </c>
      <c r="I170" s="127">
        <v>0</v>
      </c>
      <c r="J170" s="127">
        <v>1</v>
      </c>
      <c r="K170" s="128">
        <v>3663.6699999999996</v>
      </c>
      <c r="L170" s="127"/>
      <c r="M170" s="126" t="s">
        <v>53</v>
      </c>
      <c r="N170" s="129">
        <v>6</v>
      </c>
      <c r="O170" s="129" t="s">
        <v>21</v>
      </c>
      <c r="P170" s="130">
        <v>36.67</v>
      </c>
      <c r="Q170" s="131">
        <v>30.74</v>
      </c>
      <c r="R170" s="130">
        <v>5.0999999999999996</v>
      </c>
      <c r="S170" s="130">
        <v>6.59</v>
      </c>
      <c r="T170" s="130">
        <v>8.98</v>
      </c>
      <c r="U170" s="130">
        <v>6.92</v>
      </c>
      <c r="V170" s="130">
        <v>3.15</v>
      </c>
      <c r="W170" s="130">
        <v>0</v>
      </c>
      <c r="X170" s="130">
        <v>0</v>
      </c>
      <c r="Y170" s="130">
        <v>0</v>
      </c>
      <c r="Z170" s="132">
        <v>40</v>
      </c>
      <c r="AA170" s="132">
        <v>40</v>
      </c>
      <c r="AB170" s="132">
        <v>2604.04</v>
      </c>
      <c r="AC170" s="130">
        <v>195.98199600000001</v>
      </c>
      <c r="AD170" s="132">
        <v>42.3</v>
      </c>
      <c r="AE170" s="132">
        <v>2604.04</v>
      </c>
      <c r="AF170" s="130">
        <v>0</v>
      </c>
      <c r="AG170" s="133">
        <v>0</v>
      </c>
      <c r="AH170" s="130">
        <v>5.05</v>
      </c>
      <c r="AI170" s="130">
        <v>10.67</v>
      </c>
      <c r="AJ170" s="130">
        <v>14</v>
      </c>
      <c r="AK170" s="131">
        <v>675727.2947999998</v>
      </c>
      <c r="AL170" s="130">
        <v>112108.30199999998</v>
      </c>
      <c r="AM170" s="130">
        <v>144861.51179999998</v>
      </c>
      <c r="AN170" s="130">
        <v>197398.53960000002</v>
      </c>
      <c r="AO170" s="130">
        <v>152115.5784</v>
      </c>
      <c r="AP170" s="130">
        <v>69243.362999999983</v>
      </c>
      <c r="AQ170" s="130">
        <v>0</v>
      </c>
      <c r="AR170" s="130">
        <v>0</v>
      </c>
      <c r="AS170" s="130">
        <v>0</v>
      </c>
      <c r="AU170" s="134">
        <v>33.04</v>
      </c>
      <c r="AV170" s="192">
        <v>15.54</v>
      </c>
      <c r="AW170" s="193"/>
      <c r="AX170" s="134">
        <v>5.0599999999999996</v>
      </c>
      <c r="AY170" s="134">
        <v>1.53</v>
      </c>
      <c r="AZ170" s="134">
        <v>0.32</v>
      </c>
      <c r="BA170" s="134">
        <v>0.59</v>
      </c>
      <c r="BB170" s="134">
        <v>5.01</v>
      </c>
      <c r="BC170" s="134">
        <v>4.99</v>
      </c>
      <c r="BD170" s="134">
        <v>0</v>
      </c>
      <c r="BE170" s="134">
        <v>0</v>
      </c>
      <c r="BF170" s="134">
        <v>0</v>
      </c>
      <c r="BG170" s="135">
        <v>0</v>
      </c>
      <c r="BH170" s="134">
        <v>37.43432</v>
      </c>
      <c r="BI170" s="192">
        <v>17.606819999999999</v>
      </c>
      <c r="BJ170" s="193">
        <v>0</v>
      </c>
      <c r="BK170" s="134">
        <v>5.7329799999999995</v>
      </c>
      <c r="BL170" s="134">
        <v>1.7334900000000002</v>
      </c>
      <c r="BM170" s="134">
        <v>0.36255999999999999</v>
      </c>
      <c r="BN170" s="134">
        <v>0.66847000000000001</v>
      </c>
      <c r="BO170" s="134">
        <v>5.6763299999999992</v>
      </c>
      <c r="BP170" s="134">
        <v>5.6536700000000009</v>
      </c>
      <c r="BQ170" s="134">
        <v>0</v>
      </c>
      <c r="BR170" s="134">
        <v>0</v>
      </c>
      <c r="BS170" s="134">
        <v>0</v>
      </c>
      <c r="BT170" s="135">
        <v>0</v>
      </c>
      <c r="BU170" s="136">
        <v>1613565.2651439996</v>
      </c>
      <c r="BV170" s="194">
        <v>758922.64589399984</v>
      </c>
      <c r="BW170" s="194">
        <v>0</v>
      </c>
      <c r="BX170" s="136">
        <v>247113.80876599997</v>
      </c>
      <c r="BY170" s="136">
        <v>74720.183282999991</v>
      </c>
      <c r="BZ170" s="136">
        <v>15627.750751999998</v>
      </c>
      <c r="CA170" s="136">
        <v>28813.665448999996</v>
      </c>
      <c r="CB170" s="136">
        <v>244671.97271099995</v>
      </c>
      <c r="CC170" s="136">
        <v>243695.23828900003</v>
      </c>
      <c r="CD170" s="136">
        <v>0</v>
      </c>
      <c r="CE170" s="136">
        <v>0</v>
      </c>
      <c r="CF170" s="136">
        <v>0</v>
      </c>
      <c r="CG170" s="136">
        <v>0</v>
      </c>
      <c r="CH170" s="112">
        <v>1</v>
      </c>
      <c r="CJ170" s="137">
        <v>747827.28</v>
      </c>
      <c r="CK170" s="134">
        <v>1442474.4900000002</v>
      </c>
      <c r="CL170" s="134">
        <v>1568639.3100000003</v>
      </c>
      <c r="CM170" s="134">
        <v>1266260.10591226</v>
      </c>
      <c r="CN170" s="138">
        <v>48914.296977862643</v>
      </c>
      <c r="CO170" s="136">
        <v>0</v>
      </c>
      <c r="CP170" s="136">
        <v>0</v>
      </c>
      <c r="CQ170" s="136">
        <v>0</v>
      </c>
      <c r="CR170" s="136">
        <v>0</v>
      </c>
      <c r="CS170" s="136">
        <v>0</v>
      </c>
      <c r="CT170" s="136">
        <v>0</v>
      </c>
      <c r="CU170" s="136">
        <v>0</v>
      </c>
      <c r="CV170" s="136">
        <v>0</v>
      </c>
      <c r="CW170" s="136">
        <v>0</v>
      </c>
      <c r="CX170" s="136">
        <v>0</v>
      </c>
      <c r="CY170" s="136">
        <v>0</v>
      </c>
      <c r="CZ170" s="136">
        <v>0</v>
      </c>
      <c r="DA170" s="136">
        <v>0</v>
      </c>
      <c r="DB170" s="136">
        <v>0</v>
      </c>
      <c r="DC170" s="136">
        <v>48914.296977862643</v>
      </c>
      <c r="DD170" s="139">
        <v>464901.23659505899</v>
      </c>
      <c r="DE170" s="136">
        <v>0</v>
      </c>
      <c r="DF170" s="136">
        <v>29736.574752274722</v>
      </c>
      <c r="DG170" s="136">
        <v>0</v>
      </c>
      <c r="DH170" s="136">
        <v>37172.916268162619</v>
      </c>
      <c r="DI170" s="136">
        <v>5353.603197560833</v>
      </c>
      <c r="DJ170" s="136">
        <v>65225.360081192943</v>
      </c>
      <c r="DK170" s="136">
        <v>33124.842810580398</v>
      </c>
      <c r="DL170" s="136">
        <v>0</v>
      </c>
      <c r="DM170" s="136">
        <v>0</v>
      </c>
      <c r="DN170" s="136">
        <v>286561.03540101525</v>
      </c>
      <c r="DO170" s="136">
        <v>7726.9040842721979</v>
      </c>
      <c r="DP170" s="136"/>
      <c r="DQ170" s="136">
        <v>237490.20708715011</v>
      </c>
      <c r="DR170" s="136">
        <v>143748.98183392241</v>
      </c>
      <c r="DS170" s="136">
        <v>22057.62719521701</v>
      </c>
      <c r="DT170" s="136">
        <v>3446.1561070721996</v>
      </c>
      <c r="DU170" s="136">
        <v>26702.598871319151</v>
      </c>
      <c r="DV170" s="136">
        <v>41534.84307961935</v>
      </c>
      <c r="DW170" s="136"/>
      <c r="DX170" s="136">
        <v>223812.51615706546</v>
      </c>
      <c r="DY170" s="136">
        <v>196831.09414298565</v>
      </c>
      <c r="DZ170" s="136">
        <v>0</v>
      </c>
      <c r="EA170" s="139">
        <v>0</v>
      </c>
      <c r="EB170" s="136"/>
      <c r="EC170" s="136">
        <v>0</v>
      </c>
      <c r="ED170" s="113"/>
      <c r="EE170" s="138">
        <v>76187.931962177274</v>
      </c>
      <c r="EF170" s="136">
        <v>6124.0522401471253</v>
      </c>
      <c r="EG170" s="136">
        <v>66579.318007968977</v>
      </c>
      <c r="EH170" s="136">
        <v>3484.5617140611662</v>
      </c>
      <c r="EI170" s="136">
        <v>18122.822989960012</v>
      </c>
      <c r="EJ170" s="136">
        <v>0</v>
      </c>
      <c r="EK170" s="136">
        <v>0</v>
      </c>
      <c r="EL170" s="113"/>
      <c r="EM170" s="134">
        <v>1813.0788436445216</v>
      </c>
      <c r="EN170" s="136">
        <v>634741.84</v>
      </c>
      <c r="EO170" s="140">
        <f t="shared" si="42"/>
        <v>36.67</v>
      </c>
      <c r="EP170" s="140">
        <f t="shared" si="43"/>
        <v>17.247330508474576</v>
      </c>
      <c r="EQ170" s="140">
        <f t="shared" si="44"/>
        <v>0</v>
      </c>
      <c r="ER170" s="140">
        <f t="shared" si="45"/>
        <v>5.6159261501210649</v>
      </c>
      <c r="ES170" s="140">
        <f t="shared" si="46"/>
        <v>1.698096246973366</v>
      </c>
      <c r="ET170" s="140">
        <f t="shared" si="47"/>
        <v>0.35515738498789351</v>
      </c>
      <c r="EU170" s="140">
        <f t="shared" si="48"/>
        <v>0.65482142857142867</v>
      </c>
      <c r="EV170" s="140">
        <f t="shared" si="49"/>
        <v>5.5604328087167065</v>
      </c>
      <c r="EW170" s="140">
        <f t="shared" si="50"/>
        <v>5.5382354721549643</v>
      </c>
      <c r="EX170" s="140">
        <f t="shared" si="51"/>
        <v>0</v>
      </c>
      <c r="EY170" s="140">
        <f t="shared" si="52"/>
        <v>0</v>
      </c>
      <c r="EZ170" s="140">
        <f t="shared" si="53"/>
        <v>0</v>
      </c>
      <c r="FA170" s="140">
        <f t="shared" si="54"/>
        <v>0</v>
      </c>
      <c r="HD170" s="112">
        <v>2</v>
      </c>
    </row>
    <row r="171" spans="1:212" ht="12" customHeight="1" x14ac:dyDescent="0.25">
      <c r="A171" s="126">
        <v>167</v>
      </c>
      <c r="B171" s="62" t="s">
        <v>81</v>
      </c>
      <c r="C171" s="62" t="s">
        <v>81</v>
      </c>
      <c r="D171" s="127">
        <v>3870.2</v>
      </c>
      <c r="E171" s="141">
        <v>3870.2</v>
      </c>
      <c r="F171" s="141">
        <v>0</v>
      </c>
      <c r="G171" s="141">
        <v>760.2</v>
      </c>
      <c r="H171" s="127">
        <v>1</v>
      </c>
      <c r="I171" s="127">
        <v>1</v>
      </c>
      <c r="J171" s="127">
        <v>1</v>
      </c>
      <c r="K171" s="128">
        <v>3870.2</v>
      </c>
      <c r="L171" s="127"/>
      <c r="M171" s="126" t="s">
        <v>53</v>
      </c>
      <c r="N171" s="129">
        <v>3</v>
      </c>
      <c r="O171" s="129" t="s">
        <v>21</v>
      </c>
      <c r="P171" s="130">
        <v>53.96</v>
      </c>
      <c r="Q171" s="131">
        <v>45.06</v>
      </c>
      <c r="R171" s="130">
        <v>5.0999999999999996</v>
      </c>
      <c r="S171" s="130">
        <v>8.6300000000000008</v>
      </c>
      <c r="T171" s="130">
        <v>13.43</v>
      </c>
      <c r="U171" s="130">
        <v>6.91</v>
      </c>
      <c r="V171" s="130">
        <v>3.15</v>
      </c>
      <c r="W171" s="130">
        <v>1.81</v>
      </c>
      <c r="X171" s="130">
        <v>5.77</v>
      </c>
      <c r="Y171" s="130">
        <v>0.26</v>
      </c>
      <c r="Z171" s="132">
        <v>40</v>
      </c>
      <c r="AA171" s="132">
        <v>40</v>
      </c>
      <c r="AB171" s="132">
        <v>2604.04</v>
      </c>
      <c r="AC171" s="130">
        <v>195.98199600000001</v>
      </c>
      <c r="AD171" s="132">
        <v>42.3</v>
      </c>
      <c r="AE171" s="132">
        <v>2604.04</v>
      </c>
      <c r="AF171" s="130">
        <v>7.85</v>
      </c>
      <c r="AG171" s="133">
        <v>0</v>
      </c>
      <c r="AH171" s="130">
        <v>6.73</v>
      </c>
      <c r="AI171" s="130">
        <v>10.67</v>
      </c>
      <c r="AJ171" s="130">
        <v>14</v>
      </c>
      <c r="AK171" s="131">
        <v>1046347.272</v>
      </c>
      <c r="AL171" s="130">
        <v>118428.11999999998</v>
      </c>
      <c r="AM171" s="130">
        <v>200398.95600000001</v>
      </c>
      <c r="AN171" s="130">
        <v>311860.71600000001</v>
      </c>
      <c r="AO171" s="130">
        <v>160458.492</v>
      </c>
      <c r="AP171" s="130">
        <v>73146.78</v>
      </c>
      <c r="AQ171" s="130">
        <v>42030.372000000003</v>
      </c>
      <c r="AR171" s="130">
        <v>133986.32399999996</v>
      </c>
      <c r="AS171" s="130">
        <v>6037.5119999999997</v>
      </c>
      <c r="AU171" s="134">
        <v>48.44</v>
      </c>
      <c r="AV171" s="192">
        <v>18.489999999999998</v>
      </c>
      <c r="AW171" s="193"/>
      <c r="AX171" s="134">
        <v>6.67</v>
      </c>
      <c r="AY171" s="134">
        <v>1.53</v>
      </c>
      <c r="AZ171" s="134">
        <v>0.32</v>
      </c>
      <c r="BA171" s="134">
        <v>0.87</v>
      </c>
      <c r="BB171" s="134">
        <v>5.01</v>
      </c>
      <c r="BC171" s="134">
        <v>4.99</v>
      </c>
      <c r="BD171" s="134">
        <v>2.7</v>
      </c>
      <c r="BE171" s="134">
        <v>6.46</v>
      </c>
      <c r="BF171" s="134">
        <v>0.47</v>
      </c>
      <c r="BG171" s="135">
        <v>0.93</v>
      </c>
      <c r="BH171" s="134">
        <v>54.88252</v>
      </c>
      <c r="BI171" s="192">
        <v>20.949169999999999</v>
      </c>
      <c r="BJ171" s="193">
        <v>0</v>
      </c>
      <c r="BK171" s="134">
        <v>7.5571100000000007</v>
      </c>
      <c r="BL171" s="134">
        <v>1.7334900000000002</v>
      </c>
      <c r="BM171" s="134">
        <v>0.36256000000000005</v>
      </c>
      <c r="BN171" s="134">
        <v>0.98571000000000009</v>
      </c>
      <c r="BO171" s="134">
        <v>5.6763300000000001</v>
      </c>
      <c r="BP171" s="134">
        <v>5.65367</v>
      </c>
      <c r="BQ171" s="134">
        <v>3.0591000000000004</v>
      </c>
      <c r="BR171" s="134">
        <v>7.3191800000000002</v>
      </c>
      <c r="BS171" s="134">
        <v>0.53250999999999993</v>
      </c>
      <c r="BT171" s="135">
        <v>1.05369</v>
      </c>
      <c r="BU171" s="136">
        <v>2499008.2650400004</v>
      </c>
      <c r="BV171" s="194">
        <v>953894.77333999984</v>
      </c>
      <c r="BW171" s="194">
        <v>0</v>
      </c>
      <c r="BX171" s="136">
        <v>344103.73921999999</v>
      </c>
      <c r="BY171" s="136">
        <v>78932.341979999997</v>
      </c>
      <c r="BZ171" s="136">
        <v>16508.725119999999</v>
      </c>
      <c r="CA171" s="136">
        <v>44883.096420000002</v>
      </c>
      <c r="CB171" s="136">
        <v>258464.72765999998</v>
      </c>
      <c r="CC171" s="136">
        <v>257432.93234</v>
      </c>
      <c r="CD171" s="136">
        <v>139292.36820000003</v>
      </c>
      <c r="CE171" s="136">
        <v>333269.88835999998</v>
      </c>
      <c r="CF171" s="136">
        <v>24247.190019999995</v>
      </c>
      <c r="CG171" s="136">
        <v>47978.482379999994</v>
      </c>
      <c r="CH171" s="112">
        <v>1</v>
      </c>
      <c r="CJ171" s="137">
        <v>171335.88</v>
      </c>
      <c r="CK171" s="134">
        <v>2335124.04</v>
      </c>
      <c r="CL171" s="134">
        <v>2340116.7199999997</v>
      </c>
      <c r="CM171" s="134">
        <v>1647963.2727809718</v>
      </c>
      <c r="CN171" s="138">
        <v>80461.179019017552</v>
      </c>
      <c r="CO171" s="136">
        <v>0</v>
      </c>
      <c r="CP171" s="136">
        <v>0</v>
      </c>
      <c r="CQ171" s="136">
        <v>0</v>
      </c>
      <c r="CR171" s="136">
        <v>0</v>
      </c>
      <c r="CS171" s="136">
        <v>0</v>
      </c>
      <c r="CT171" s="136">
        <v>0</v>
      </c>
      <c r="CU171" s="136">
        <v>0</v>
      </c>
      <c r="CV171" s="136">
        <v>28789.464</v>
      </c>
      <c r="CW171" s="136">
        <v>0</v>
      </c>
      <c r="CX171" s="136">
        <v>0</v>
      </c>
      <c r="CY171" s="136">
        <v>0</v>
      </c>
      <c r="CZ171" s="136">
        <v>0</v>
      </c>
      <c r="DA171" s="136">
        <v>0</v>
      </c>
      <c r="DB171" s="136">
        <v>0</v>
      </c>
      <c r="DC171" s="136">
        <v>51671.715019017545</v>
      </c>
      <c r="DD171" s="139">
        <v>516071.59286298975</v>
      </c>
      <c r="DE171" s="136">
        <v>24962.741391597108</v>
      </c>
      <c r="DF171" s="136">
        <v>31412.897888252392</v>
      </c>
      <c r="DG171" s="136">
        <v>0</v>
      </c>
      <c r="DH171" s="136">
        <v>39268.444085041221</v>
      </c>
      <c r="DI171" s="136">
        <v>5655.3988473852551</v>
      </c>
      <c r="DJ171" s="136">
        <v>68902.272471656281</v>
      </c>
      <c r="DK171" s="136">
        <v>34992.170868421075</v>
      </c>
      <c r="DL171" s="136">
        <v>0</v>
      </c>
      <c r="DM171" s="136">
        <v>0</v>
      </c>
      <c r="DN171" s="136">
        <v>302715.17882587929</v>
      </c>
      <c r="DO171" s="136">
        <v>8162.4884847571593</v>
      </c>
      <c r="DP171" s="136"/>
      <c r="DQ171" s="136">
        <v>250878.10841824958</v>
      </c>
      <c r="DR171" s="136">
        <v>151852.46201040121</v>
      </c>
      <c r="DS171" s="136">
        <v>23301.069356936863</v>
      </c>
      <c r="DT171" s="136">
        <v>3640.4243192183872</v>
      </c>
      <c r="DU171" s="136">
        <v>28207.889398275332</v>
      </c>
      <c r="DV171" s="136">
        <v>43876.26333341781</v>
      </c>
      <c r="DW171" s="136"/>
      <c r="DX171" s="136">
        <v>236429.37274128807</v>
      </c>
      <c r="DY171" s="136">
        <v>207926.94226067935</v>
      </c>
      <c r="DZ171" s="136">
        <v>38472.665299565</v>
      </c>
      <c r="EA171" s="139">
        <v>170991.25906022792</v>
      </c>
      <c r="EB171" s="136"/>
      <c r="EC171" s="136">
        <v>170991.25906022792</v>
      </c>
      <c r="ED171" s="136"/>
      <c r="EE171" s="138">
        <v>80482.831226616632</v>
      </c>
      <c r="EF171" s="136">
        <v>6469.2799787692138</v>
      </c>
      <c r="EG171" s="136">
        <v>70332.556304045283</v>
      </c>
      <c r="EH171" s="136">
        <v>3680.9949438021235</v>
      </c>
      <c r="EI171" s="136">
        <v>19144.450656239027</v>
      </c>
      <c r="EJ171" s="136">
        <v>47104.871236099018</v>
      </c>
      <c r="EK171" s="136">
        <v>47104.871236099018</v>
      </c>
      <c r="EL171" s="140"/>
      <c r="EM171" s="134">
        <v>1915.2865134340777</v>
      </c>
      <c r="EN171" s="136">
        <v>168269.86</v>
      </c>
      <c r="EO171" s="140">
        <f t="shared" si="42"/>
        <v>53.96</v>
      </c>
      <c r="EP171" s="140">
        <f t="shared" si="43"/>
        <v>20.597035507844755</v>
      </c>
      <c r="EQ171" s="140">
        <f t="shared" si="44"/>
        <v>0</v>
      </c>
      <c r="ER171" s="140">
        <f t="shared" si="45"/>
        <v>7.4300825763831551</v>
      </c>
      <c r="ES171" s="140">
        <f t="shared" si="46"/>
        <v>1.7043517753922381</v>
      </c>
      <c r="ET171" s="140">
        <f t="shared" si="47"/>
        <v>0.35646573080099098</v>
      </c>
      <c r="EU171" s="140">
        <f t="shared" si="48"/>
        <v>0.96914120561519412</v>
      </c>
      <c r="EV171" s="140">
        <f t="shared" si="49"/>
        <v>5.5809165978530135</v>
      </c>
      <c r="EW171" s="140">
        <f t="shared" si="50"/>
        <v>5.5586374896779525</v>
      </c>
      <c r="EX171" s="140">
        <f t="shared" si="51"/>
        <v>3.0076796036333611</v>
      </c>
      <c r="EY171" s="140">
        <f t="shared" si="52"/>
        <v>7.1961519405450041</v>
      </c>
      <c r="EZ171" s="140">
        <f t="shared" si="53"/>
        <v>0.52355904211395532</v>
      </c>
      <c r="FA171" s="140">
        <f t="shared" si="54"/>
        <v>1.0359785301403799</v>
      </c>
      <c r="HD171" s="112">
        <v>2</v>
      </c>
    </row>
    <row r="172" spans="1:212" ht="12" customHeight="1" x14ac:dyDescent="0.25">
      <c r="A172" s="126">
        <v>168</v>
      </c>
      <c r="B172" s="62" t="s">
        <v>80</v>
      </c>
      <c r="C172" s="62" t="s">
        <v>80</v>
      </c>
      <c r="D172" s="127">
        <v>3892.2</v>
      </c>
      <c r="E172" s="141">
        <v>3892.2</v>
      </c>
      <c r="F172" s="141">
        <v>0</v>
      </c>
      <c r="G172" s="141">
        <v>797.4</v>
      </c>
      <c r="H172" s="127">
        <v>1</v>
      </c>
      <c r="I172" s="127">
        <v>1</v>
      </c>
      <c r="J172" s="127">
        <v>1</v>
      </c>
      <c r="K172" s="128">
        <v>3892.2</v>
      </c>
      <c r="L172" s="127"/>
      <c r="M172" s="126" t="s">
        <v>53</v>
      </c>
      <c r="N172" s="129">
        <v>3</v>
      </c>
      <c r="O172" s="129" t="s">
        <v>21</v>
      </c>
      <c r="P172" s="130">
        <v>53.96</v>
      </c>
      <c r="Q172" s="131">
        <v>45.06</v>
      </c>
      <c r="R172" s="130">
        <v>5.0999999999999996</v>
      </c>
      <c r="S172" s="130">
        <v>8.6300000000000008</v>
      </c>
      <c r="T172" s="130">
        <v>13.43</v>
      </c>
      <c r="U172" s="130">
        <v>6.91</v>
      </c>
      <c r="V172" s="130">
        <v>3.15</v>
      </c>
      <c r="W172" s="130">
        <v>1.81</v>
      </c>
      <c r="X172" s="130">
        <v>5.77</v>
      </c>
      <c r="Y172" s="130">
        <v>0.26</v>
      </c>
      <c r="Z172" s="132">
        <v>40</v>
      </c>
      <c r="AA172" s="132">
        <v>40</v>
      </c>
      <c r="AB172" s="132">
        <v>2604.04</v>
      </c>
      <c r="AC172" s="130">
        <v>195.98199600000001</v>
      </c>
      <c r="AD172" s="132">
        <v>42.3</v>
      </c>
      <c r="AE172" s="132">
        <v>2604.04</v>
      </c>
      <c r="AF172" s="130">
        <v>7.85</v>
      </c>
      <c r="AG172" s="133">
        <v>0</v>
      </c>
      <c r="AH172" s="130">
        <v>6.73</v>
      </c>
      <c r="AI172" s="130">
        <v>10.67</v>
      </c>
      <c r="AJ172" s="130">
        <v>14</v>
      </c>
      <c r="AK172" s="131">
        <v>1052295.192</v>
      </c>
      <c r="AL172" s="130">
        <v>119101.31999999998</v>
      </c>
      <c r="AM172" s="130">
        <v>201538.11600000001</v>
      </c>
      <c r="AN172" s="130">
        <v>313633.47600000002</v>
      </c>
      <c r="AO172" s="130">
        <v>161370.61199999999</v>
      </c>
      <c r="AP172" s="130">
        <v>73562.579999999987</v>
      </c>
      <c r="AQ172" s="130">
        <v>42269.292000000001</v>
      </c>
      <c r="AR172" s="130">
        <v>134747.96399999998</v>
      </c>
      <c r="AS172" s="130">
        <v>6071.8320000000003</v>
      </c>
      <c r="AU172" s="134">
        <v>48.44</v>
      </c>
      <c r="AV172" s="192">
        <v>18.489999999999998</v>
      </c>
      <c r="AW172" s="193"/>
      <c r="AX172" s="134">
        <v>6.67</v>
      </c>
      <c r="AY172" s="134">
        <v>1.53</v>
      </c>
      <c r="AZ172" s="134">
        <v>0.32</v>
      </c>
      <c r="BA172" s="134">
        <v>0.87</v>
      </c>
      <c r="BB172" s="134">
        <v>5.01</v>
      </c>
      <c r="BC172" s="134">
        <v>4.99</v>
      </c>
      <c r="BD172" s="134">
        <v>2.7</v>
      </c>
      <c r="BE172" s="134">
        <v>6.46</v>
      </c>
      <c r="BF172" s="134">
        <v>0.47</v>
      </c>
      <c r="BG172" s="135">
        <v>0.93</v>
      </c>
      <c r="BH172" s="134">
        <v>54.88252</v>
      </c>
      <c r="BI172" s="192">
        <v>20.949169999999999</v>
      </c>
      <c r="BJ172" s="193">
        <v>0</v>
      </c>
      <c r="BK172" s="134">
        <v>7.5571100000000007</v>
      </c>
      <c r="BL172" s="134">
        <v>1.7334900000000002</v>
      </c>
      <c r="BM172" s="134">
        <v>0.36256000000000005</v>
      </c>
      <c r="BN172" s="134">
        <v>0.98571000000000009</v>
      </c>
      <c r="BO172" s="134">
        <v>5.6763300000000001</v>
      </c>
      <c r="BP172" s="134">
        <v>5.65367</v>
      </c>
      <c r="BQ172" s="134">
        <v>3.0591000000000004</v>
      </c>
      <c r="BR172" s="134">
        <v>7.3191800000000002</v>
      </c>
      <c r="BS172" s="134">
        <v>0.53250999999999993</v>
      </c>
      <c r="BT172" s="135">
        <v>1.05369</v>
      </c>
      <c r="BU172" s="136">
        <v>2513213.7794399997</v>
      </c>
      <c r="BV172" s="194">
        <v>959317.15073999984</v>
      </c>
      <c r="BW172" s="194">
        <v>0</v>
      </c>
      <c r="BX172" s="136">
        <v>346059.78341999999</v>
      </c>
      <c r="BY172" s="136">
        <v>79381.029779999997</v>
      </c>
      <c r="BZ172" s="136">
        <v>16602.568319999998</v>
      </c>
      <c r="CA172" s="136">
        <v>45138.232620000002</v>
      </c>
      <c r="CB172" s="136">
        <v>259933.96025999996</v>
      </c>
      <c r="CC172" s="136">
        <v>258896.29973999999</v>
      </c>
      <c r="CD172" s="136">
        <v>140084.17020000002</v>
      </c>
      <c r="CE172" s="136">
        <v>335164.34795999998</v>
      </c>
      <c r="CF172" s="136">
        <v>24385.022219999992</v>
      </c>
      <c r="CG172" s="136">
        <v>48251.214179999995</v>
      </c>
      <c r="CH172" s="112">
        <v>1</v>
      </c>
      <c r="CJ172" s="137">
        <v>338816.39</v>
      </c>
      <c r="CK172" s="134">
        <v>2346708.56</v>
      </c>
      <c r="CL172" s="134">
        <v>2310465.9800000004</v>
      </c>
      <c r="CM172" s="134">
        <v>1860381.301732959</v>
      </c>
      <c r="CN172" s="138">
        <v>303003.78485499974</v>
      </c>
      <c r="CO172" s="136">
        <v>0</v>
      </c>
      <c r="CP172" s="136">
        <v>0</v>
      </c>
      <c r="CQ172" s="136">
        <v>0</v>
      </c>
      <c r="CR172" s="136">
        <v>0</v>
      </c>
      <c r="CS172" s="136">
        <v>0</v>
      </c>
      <c r="CT172" s="136">
        <v>196861.04399999999</v>
      </c>
      <c r="CU172" s="136">
        <v>0</v>
      </c>
      <c r="CV172" s="136">
        <v>5653.74</v>
      </c>
      <c r="CW172" s="136">
        <v>0</v>
      </c>
      <c r="CX172" s="136">
        <v>48523.560000000005</v>
      </c>
      <c r="CY172" s="136">
        <v>0</v>
      </c>
      <c r="CZ172" s="136">
        <v>0</v>
      </c>
      <c r="DA172" s="136">
        <v>0</v>
      </c>
      <c r="DB172" s="136">
        <v>0</v>
      </c>
      <c r="DC172" s="136">
        <v>51965.440854999768</v>
      </c>
      <c r="DD172" s="139">
        <v>519005.18157752277</v>
      </c>
      <c r="DE172" s="136">
        <v>25104.64111528455</v>
      </c>
      <c r="DF172" s="136">
        <v>31591.46327338534</v>
      </c>
      <c r="DG172" s="136">
        <v>0</v>
      </c>
      <c r="DH172" s="136">
        <v>39491.664014210488</v>
      </c>
      <c r="DI172" s="136">
        <v>5687.5467401666292</v>
      </c>
      <c r="DJ172" s="136">
        <v>69293.944735202458</v>
      </c>
      <c r="DK172" s="136">
        <v>35191.082490328277</v>
      </c>
      <c r="DL172" s="136">
        <v>0</v>
      </c>
      <c r="DM172" s="136">
        <v>0</v>
      </c>
      <c r="DN172" s="136">
        <v>304435.95137876266</v>
      </c>
      <c r="DO172" s="136">
        <v>8208.8878301823715</v>
      </c>
      <c r="DP172" s="136"/>
      <c r="DQ172" s="136">
        <v>252304.21517893416</v>
      </c>
      <c r="DR172" s="136">
        <v>152715.66137070011</v>
      </c>
      <c r="DS172" s="136">
        <v>23433.523371161606</v>
      </c>
      <c r="DT172" s="136">
        <v>3661.1181683793616</v>
      </c>
      <c r="DU172" s="136">
        <v>28368.236038439161</v>
      </c>
      <c r="DV172" s="136">
        <v>44125.676230253936</v>
      </c>
      <c r="DW172" s="136"/>
      <c r="DX172" s="136">
        <v>237773.34623110984</v>
      </c>
      <c r="DY172" s="136">
        <v>209108.89480311511</v>
      </c>
      <c r="DZ172" s="136">
        <v>38691.361655461449</v>
      </c>
      <c r="EA172" s="139">
        <v>171963.25216118523</v>
      </c>
      <c r="EB172" s="136"/>
      <c r="EC172" s="136">
        <v>171963.25216118523</v>
      </c>
      <c r="ED172" s="136"/>
      <c r="EE172" s="138">
        <v>80940.33272188445</v>
      </c>
      <c r="EF172" s="136">
        <v>6506.0543468982305</v>
      </c>
      <c r="EG172" s="136">
        <v>70732.358959900012</v>
      </c>
      <c r="EH172" s="136">
        <v>3701.9194150862036</v>
      </c>
      <c r="EI172" s="136">
        <v>19253.276534601195</v>
      </c>
      <c r="EJ172" s="136">
        <v>28337.656014145159</v>
      </c>
      <c r="EK172" s="136">
        <v>28337.656014145159</v>
      </c>
      <c r="EL172" s="140"/>
      <c r="EM172" s="134">
        <v>1926.1738844473459</v>
      </c>
      <c r="EN172" s="136">
        <v>377687.71</v>
      </c>
      <c r="EO172" s="140">
        <f t="shared" si="42"/>
        <v>53.96</v>
      </c>
      <c r="EP172" s="140">
        <f t="shared" si="43"/>
        <v>20.597035507844755</v>
      </c>
      <c r="EQ172" s="140">
        <f t="shared" si="44"/>
        <v>0</v>
      </c>
      <c r="ER172" s="140">
        <f t="shared" si="45"/>
        <v>7.4300825763831551</v>
      </c>
      <c r="ES172" s="140">
        <f t="shared" si="46"/>
        <v>1.7043517753922381</v>
      </c>
      <c r="ET172" s="140">
        <f t="shared" si="47"/>
        <v>0.35646573080099098</v>
      </c>
      <c r="EU172" s="140">
        <f t="shared" si="48"/>
        <v>0.96914120561519412</v>
      </c>
      <c r="EV172" s="140">
        <f t="shared" si="49"/>
        <v>5.5809165978530135</v>
      </c>
      <c r="EW172" s="140">
        <f t="shared" si="50"/>
        <v>5.5586374896779525</v>
      </c>
      <c r="EX172" s="140">
        <f t="shared" si="51"/>
        <v>3.0076796036333611</v>
      </c>
      <c r="EY172" s="140">
        <f t="shared" si="52"/>
        <v>7.1961519405450041</v>
      </c>
      <c r="EZ172" s="140">
        <f t="shared" si="53"/>
        <v>0.52355904211395532</v>
      </c>
      <c r="FA172" s="140">
        <f t="shared" si="54"/>
        <v>1.0359785301403799</v>
      </c>
      <c r="HD172" s="112">
        <v>2</v>
      </c>
    </row>
    <row r="173" spans="1:212" ht="12" customHeight="1" x14ac:dyDescent="0.25">
      <c r="A173" s="126">
        <v>169</v>
      </c>
      <c r="B173" s="62" t="s">
        <v>79</v>
      </c>
      <c r="C173" s="62" t="s">
        <v>79</v>
      </c>
      <c r="D173" s="127">
        <v>14729.300000000001</v>
      </c>
      <c r="E173" s="141">
        <v>13280.2</v>
      </c>
      <c r="F173" s="141">
        <v>1449.1</v>
      </c>
      <c r="G173" s="141">
        <v>2794.8</v>
      </c>
      <c r="H173" s="127">
        <v>4</v>
      </c>
      <c r="I173" s="127">
        <v>4</v>
      </c>
      <c r="J173" s="127">
        <v>1</v>
      </c>
      <c r="K173" s="128">
        <v>14729.300000000001</v>
      </c>
      <c r="L173" s="127"/>
      <c r="M173" s="126" t="s">
        <v>22</v>
      </c>
      <c r="N173" s="129">
        <v>1</v>
      </c>
      <c r="O173" s="129" t="s">
        <v>21</v>
      </c>
      <c r="P173" s="130">
        <v>53.46</v>
      </c>
      <c r="Q173" s="131">
        <v>44.8</v>
      </c>
      <c r="R173" s="130">
        <v>5.0999999999999996</v>
      </c>
      <c r="S173" s="130">
        <v>8.6300000000000008</v>
      </c>
      <c r="T173" s="130">
        <v>13.43</v>
      </c>
      <c r="U173" s="130">
        <v>6.91</v>
      </c>
      <c r="V173" s="130">
        <v>3.15</v>
      </c>
      <c r="W173" s="130">
        <v>1.81</v>
      </c>
      <c r="X173" s="130">
        <v>5.77</v>
      </c>
      <c r="Y173" s="130">
        <v>0</v>
      </c>
      <c r="Z173" s="132">
        <v>40</v>
      </c>
      <c r="AA173" s="132">
        <v>40</v>
      </c>
      <c r="AB173" s="132">
        <v>2604.04</v>
      </c>
      <c r="AC173" s="130">
        <v>195.98199600000001</v>
      </c>
      <c r="AD173" s="132">
        <v>42.3</v>
      </c>
      <c r="AE173" s="132">
        <v>2604.04</v>
      </c>
      <c r="AF173" s="130">
        <v>0</v>
      </c>
      <c r="AG173" s="133">
        <v>0</v>
      </c>
      <c r="AH173" s="130">
        <v>5.05</v>
      </c>
      <c r="AI173" s="130">
        <v>10.67</v>
      </c>
      <c r="AJ173" s="130">
        <v>14</v>
      </c>
      <c r="AK173" s="131">
        <v>3959235.84</v>
      </c>
      <c r="AL173" s="130">
        <v>450716.58000000007</v>
      </c>
      <c r="AM173" s="130">
        <v>762683.1540000001</v>
      </c>
      <c r="AN173" s="130">
        <v>1186886.9939999999</v>
      </c>
      <c r="AO173" s="130">
        <v>610676.77800000005</v>
      </c>
      <c r="AP173" s="130">
        <v>278383.77</v>
      </c>
      <c r="AQ173" s="130">
        <v>159960.19800000003</v>
      </c>
      <c r="AR173" s="130">
        <v>509928.36600000004</v>
      </c>
      <c r="AS173" s="130">
        <v>0</v>
      </c>
      <c r="AU173" s="134">
        <v>48.16</v>
      </c>
      <c r="AV173" s="192">
        <v>18.649999999999999</v>
      </c>
      <c r="AW173" s="193"/>
      <c r="AX173" s="134">
        <v>7.16</v>
      </c>
      <c r="AY173" s="134">
        <v>1.53</v>
      </c>
      <c r="AZ173" s="134">
        <v>0.32</v>
      </c>
      <c r="BA173" s="134">
        <v>0.87</v>
      </c>
      <c r="BB173" s="134">
        <v>5.01</v>
      </c>
      <c r="BC173" s="134">
        <v>4.99</v>
      </c>
      <c r="BD173" s="134">
        <v>2.7</v>
      </c>
      <c r="BE173" s="134">
        <v>6.46</v>
      </c>
      <c r="BF173" s="134">
        <v>0.47</v>
      </c>
      <c r="BG173" s="135">
        <v>0</v>
      </c>
      <c r="BH173" s="134">
        <v>54.565279999999994</v>
      </c>
      <c r="BI173" s="192">
        <v>21.130449999999996</v>
      </c>
      <c r="BJ173" s="193">
        <v>0</v>
      </c>
      <c r="BK173" s="134">
        <v>8.1122800000000002</v>
      </c>
      <c r="BL173" s="134">
        <v>1.7334900000000002</v>
      </c>
      <c r="BM173" s="134">
        <v>0.36255999999999999</v>
      </c>
      <c r="BN173" s="134">
        <v>0.98570999999999998</v>
      </c>
      <c r="BO173" s="134">
        <v>5.6763299999999992</v>
      </c>
      <c r="BP173" s="134">
        <v>5.6536700000000009</v>
      </c>
      <c r="BQ173" s="134">
        <v>3.0591000000000004</v>
      </c>
      <c r="BR173" s="134">
        <v>7.3191800000000002</v>
      </c>
      <c r="BS173" s="134">
        <v>0.53250999999999993</v>
      </c>
      <c r="BT173" s="135">
        <v>0</v>
      </c>
      <c r="BU173" s="136">
        <v>9455809.9630399998</v>
      </c>
      <c r="BV173" s="194">
        <v>3661770.2618499999</v>
      </c>
      <c r="BW173" s="194">
        <v>0</v>
      </c>
      <c r="BX173" s="136">
        <v>1405805.6340400001</v>
      </c>
      <c r="BY173" s="136">
        <v>300402.60057000001</v>
      </c>
      <c r="BZ173" s="136">
        <v>62829.302080000009</v>
      </c>
      <c r="CA173" s="136">
        <v>170817.16503</v>
      </c>
      <c r="CB173" s="136">
        <v>983671.26069000002</v>
      </c>
      <c r="CC173" s="136">
        <v>979744.42931000027</v>
      </c>
      <c r="CD173" s="136">
        <v>530122.23630000011</v>
      </c>
      <c r="CE173" s="136">
        <v>1268366.5357400002</v>
      </c>
      <c r="CF173" s="136">
        <v>92280.537429999982</v>
      </c>
      <c r="CG173" s="136">
        <v>0</v>
      </c>
      <c r="CH173" s="112">
        <v>1</v>
      </c>
      <c r="CJ173" s="137">
        <v>590407.53</v>
      </c>
      <c r="CK173" s="134">
        <v>7953497.7500000009</v>
      </c>
      <c r="CL173" s="134">
        <v>8027676.3399999999</v>
      </c>
      <c r="CM173" s="134">
        <v>6297541.0070261424</v>
      </c>
      <c r="CN173" s="138">
        <v>489845.72054240486</v>
      </c>
      <c r="CO173" s="136">
        <v>0</v>
      </c>
      <c r="CP173" s="136">
        <v>0</v>
      </c>
      <c r="CQ173" s="136">
        <v>0</v>
      </c>
      <c r="CR173" s="136">
        <v>0</v>
      </c>
      <c r="CS173" s="136">
        <v>18457.14</v>
      </c>
      <c r="CT173" s="136">
        <v>0</v>
      </c>
      <c r="CU173" s="136">
        <v>0</v>
      </c>
      <c r="CV173" s="136">
        <v>0</v>
      </c>
      <c r="CW173" s="136">
        <v>250397.02799999999</v>
      </c>
      <c r="CX173" s="136">
        <v>0</v>
      </c>
      <c r="CY173" s="136">
        <v>24338.1</v>
      </c>
      <c r="CZ173" s="136">
        <v>0</v>
      </c>
      <c r="DA173" s="136">
        <v>0</v>
      </c>
      <c r="DB173" s="136">
        <v>0</v>
      </c>
      <c r="DC173" s="136">
        <v>196653.45254240488</v>
      </c>
      <c r="DD173" s="139">
        <v>1985408.7129233922</v>
      </c>
      <c r="DE173" s="136">
        <v>95003.800004974255</v>
      </c>
      <c r="DF173" s="136">
        <v>119551.96032903623</v>
      </c>
      <c r="DG173" s="136">
        <v>0</v>
      </c>
      <c r="DH173" s="136">
        <v>149448.78648695099</v>
      </c>
      <c r="DI173" s="136">
        <v>21523.452597486343</v>
      </c>
      <c r="DJ173" s="136">
        <v>262229.92142958165</v>
      </c>
      <c r="DK173" s="136">
        <v>133174.04329808141</v>
      </c>
      <c r="DL173" s="136">
        <v>0</v>
      </c>
      <c r="DM173" s="136">
        <v>0</v>
      </c>
      <c r="DN173" s="136">
        <v>1173411.7542967547</v>
      </c>
      <c r="DO173" s="136">
        <v>31064.994480526497</v>
      </c>
      <c r="DP173" s="136"/>
      <c r="DQ173" s="136">
        <v>954797.92318870453</v>
      </c>
      <c r="DR173" s="136">
        <v>577923.74262048549</v>
      </c>
      <c r="DS173" s="136">
        <v>88679.768714570338</v>
      </c>
      <c r="DT173" s="136">
        <v>13854.814202124799</v>
      </c>
      <c r="DU173" s="136">
        <v>107354.26213477776</v>
      </c>
      <c r="DV173" s="136">
        <v>166985.33551674619</v>
      </c>
      <c r="DW173" s="136"/>
      <c r="DX173" s="136">
        <v>899808.57834692125</v>
      </c>
      <c r="DY173" s="136">
        <v>791333.34469542268</v>
      </c>
      <c r="DZ173" s="136">
        <v>146420.19249570637</v>
      </c>
      <c r="EA173" s="139">
        <v>650762.63554230158</v>
      </c>
      <c r="EB173" s="136"/>
      <c r="EC173" s="136">
        <v>650762.63554230158</v>
      </c>
      <c r="ED173" s="136"/>
      <c r="EE173" s="138">
        <v>306303.48973856762</v>
      </c>
      <c r="EF173" s="136">
        <v>24620.940931033383</v>
      </c>
      <c r="EG173" s="136">
        <v>267673.32994914328</v>
      </c>
      <c r="EH173" s="136">
        <v>14009.218858390943</v>
      </c>
      <c r="EI173" s="136">
        <v>72860.40955272119</v>
      </c>
      <c r="EJ173" s="136">
        <v>0</v>
      </c>
      <c r="EK173" s="136">
        <v>0</v>
      </c>
      <c r="EL173" s="113"/>
      <c r="EM173" s="134">
        <v>7289.2433575330906</v>
      </c>
      <c r="EN173" s="136">
        <v>528111.57999999996</v>
      </c>
      <c r="EO173" s="140">
        <f t="shared" si="42"/>
        <v>53.46</v>
      </c>
      <c r="EP173" s="140">
        <f t="shared" si="43"/>
        <v>20.702429401993353</v>
      </c>
      <c r="EQ173" s="140">
        <f t="shared" si="44"/>
        <v>0</v>
      </c>
      <c r="ER173" s="140">
        <f t="shared" si="45"/>
        <v>7.9479568106312302</v>
      </c>
      <c r="ES173" s="140">
        <f t="shared" si="46"/>
        <v>1.6983762458471763</v>
      </c>
      <c r="ET173" s="140">
        <f t="shared" si="47"/>
        <v>0.35521594684385382</v>
      </c>
      <c r="EU173" s="140">
        <f t="shared" si="48"/>
        <v>0.96574335548172763</v>
      </c>
      <c r="EV173" s="140">
        <f t="shared" si="49"/>
        <v>5.5613496677740866</v>
      </c>
      <c r="EW173" s="140">
        <f t="shared" si="50"/>
        <v>5.5391486710963473</v>
      </c>
      <c r="EX173" s="140">
        <f t="shared" si="51"/>
        <v>2.9971345514950172</v>
      </c>
      <c r="EY173" s="140">
        <f t="shared" si="52"/>
        <v>7.1709219269103004</v>
      </c>
      <c r="EZ173" s="140">
        <f t="shared" si="53"/>
        <v>0.52172342192691035</v>
      </c>
      <c r="FA173" s="140">
        <f t="shared" si="54"/>
        <v>0</v>
      </c>
      <c r="HD173" s="112">
        <v>2</v>
      </c>
    </row>
    <row r="174" spans="1:212" ht="12" customHeight="1" x14ac:dyDescent="0.25">
      <c r="A174" s="126">
        <v>170</v>
      </c>
      <c r="B174" s="62" t="s">
        <v>78</v>
      </c>
      <c r="C174" s="62" t="s">
        <v>78</v>
      </c>
      <c r="D174" s="127">
        <v>3877.2</v>
      </c>
      <c r="E174" s="141">
        <v>3847.2</v>
      </c>
      <c r="F174" s="141">
        <v>30</v>
      </c>
      <c r="G174" s="141">
        <v>583.86</v>
      </c>
      <c r="H174" s="127">
        <v>1</v>
      </c>
      <c r="I174" s="127">
        <v>1</v>
      </c>
      <c r="J174" s="127">
        <v>1</v>
      </c>
      <c r="K174" s="128">
        <v>3877.2</v>
      </c>
      <c r="L174" s="127"/>
      <c r="M174" s="126" t="s">
        <v>22</v>
      </c>
      <c r="N174" s="129">
        <v>1</v>
      </c>
      <c r="O174" s="129" t="s">
        <v>21</v>
      </c>
      <c r="P174" s="130">
        <v>53.46</v>
      </c>
      <c r="Q174" s="131">
        <v>44.8</v>
      </c>
      <c r="R174" s="130">
        <v>5.0999999999999996</v>
      </c>
      <c r="S174" s="130">
        <v>8.6300000000000008</v>
      </c>
      <c r="T174" s="130">
        <v>13.43</v>
      </c>
      <c r="U174" s="130">
        <v>6.91</v>
      </c>
      <c r="V174" s="130">
        <v>3.15</v>
      </c>
      <c r="W174" s="130">
        <v>1.81</v>
      </c>
      <c r="X174" s="130">
        <v>5.77</v>
      </c>
      <c r="Y174" s="130">
        <v>0</v>
      </c>
      <c r="Z174" s="132">
        <v>40</v>
      </c>
      <c r="AA174" s="132">
        <v>40</v>
      </c>
      <c r="AB174" s="132">
        <v>2604.04</v>
      </c>
      <c r="AC174" s="130">
        <v>195.98199600000001</v>
      </c>
      <c r="AD174" s="132">
        <v>42.3</v>
      </c>
      <c r="AE174" s="132">
        <v>2604.04</v>
      </c>
      <c r="AF174" s="130">
        <v>0</v>
      </c>
      <c r="AG174" s="133">
        <v>0</v>
      </c>
      <c r="AH174" s="130">
        <v>5.05</v>
      </c>
      <c r="AI174" s="130">
        <v>10.67</v>
      </c>
      <c r="AJ174" s="130">
        <v>14</v>
      </c>
      <c r="AK174" s="131">
        <v>1042191.3599999999</v>
      </c>
      <c r="AL174" s="130">
        <v>118642.31999999998</v>
      </c>
      <c r="AM174" s="130">
        <v>200761.41600000003</v>
      </c>
      <c r="AN174" s="130">
        <v>312424.77599999995</v>
      </c>
      <c r="AO174" s="130">
        <v>160748.712</v>
      </c>
      <c r="AP174" s="130">
        <v>73279.079999999987</v>
      </c>
      <c r="AQ174" s="130">
        <v>42106.392</v>
      </c>
      <c r="AR174" s="130">
        <v>134228.66399999999</v>
      </c>
      <c r="AS174" s="130">
        <v>0</v>
      </c>
      <c r="AU174" s="134">
        <v>48.16</v>
      </c>
      <c r="AV174" s="192">
        <v>18.649999999999999</v>
      </c>
      <c r="AW174" s="193"/>
      <c r="AX174" s="134">
        <v>7.16</v>
      </c>
      <c r="AY174" s="134">
        <v>1.53</v>
      </c>
      <c r="AZ174" s="134">
        <v>0.32</v>
      </c>
      <c r="BA174" s="134">
        <v>0.87</v>
      </c>
      <c r="BB174" s="134">
        <v>5.01</v>
      </c>
      <c r="BC174" s="134">
        <v>4.99</v>
      </c>
      <c r="BD174" s="134">
        <v>2.7</v>
      </c>
      <c r="BE174" s="134">
        <v>6.46</v>
      </c>
      <c r="BF174" s="134">
        <v>0.47</v>
      </c>
      <c r="BG174" s="135">
        <v>0</v>
      </c>
      <c r="BH174" s="134">
        <v>54.565279999999994</v>
      </c>
      <c r="BI174" s="192">
        <v>21.130449999999996</v>
      </c>
      <c r="BJ174" s="193">
        <v>0</v>
      </c>
      <c r="BK174" s="134">
        <v>8.1122800000000002</v>
      </c>
      <c r="BL174" s="134">
        <v>1.7334900000000002</v>
      </c>
      <c r="BM174" s="134">
        <v>0.36255999999999999</v>
      </c>
      <c r="BN174" s="134">
        <v>0.98570999999999998</v>
      </c>
      <c r="BO174" s="134">
        <v>5.6763299999999992</v>
      </c>
      <c r="BP174" s="134">
        <v>5.6536700000000009</v>
      </c>
      <c r="BQ174" s="134">
        <v>3.0591000000000004</v>
      </c>
      <c r="BR174" s="134">
        <v>7.3191800000000002</v>
      </c>
      <c r="BS174" s="134">
        <v>0.53250999999999993</v>
      </c>
      <c r="BT174" s="135">
        <v>0</v>
      </c>
      <c r="BU174" s="136">
        <v>2489056.9401599998</v>
      </c>
      <c r="BV174" s="194">
        <v>963889.36739999987</v>
      </c>
      <c r="BW174" s="194">
        <v>0</v>
      </c>
      <c r="BX174" s="136">
        <v>370050.82416000002</v>
      </c>
      <c r="BY174" s="136">
        <v>79075.106279999993</v>
      </c>
      <c r="BZ174" s="136">
        <v>16538.584319999998</v>
      </c>
      <c r="CA174" s="136">
        <v>44964.276119999995</v>
      </c>
      <c r="CB174" s="136">
        <v>258932.21075999999</v>
      </c>
      <c r="CC174" s="136">
        <v>257898.54924000005</v>
      </c>
      <c r="CD174" s="136">
        <v>139544.30520000003</v>
      </c>
      <c r="CE174" s="136">
        <v>333872.67096000002</v>
      </c>
      <c r="CF174" s="136">
        <v>24291.045719999995</v>
      </c>
      <c r="CG174" s="136">
        <v>0</v>
      </c>
      <c r="CH174" s="112">
        <v>1</v>
      </c>
      <c r="CJ174" s="137">
        <v>603331.64</v>
      </c>
      <c r="CK174" s="134">
        <v>2304934.1</v>
      </c>
      <c r="CL174" s="134">
        <v>2450430.42</v>
      </c>
      <c r="CM174" s="134">
        <v>1590727.3116137332</v>
      </c>
      <c r="CN174" s="138">
        <v>51765.173239557349</v>
      </c>
      <c r="CO174" s="136">
        <v>0</v>
      </c>
      <c r="CP174" s="136">
        <v>0</v>
      </c>
      <c r="CQ174" s="136">
        <v>0</v>
      </c>
      <c r="CR174" s="136">
        <v>0</v>
      </c>
      <c r="CS174" s="136">
        <v>0</v>
      </c>
      <c r="CT174" s="136">
        <v>0</v>
      </c>
      <c r="CU174" s="136">
        <v>0</v>
      </c>
      <c r="CV174" s="136">
        <v>0</v>
      </c>
      <c r="CW174" s="136">
        <v>0</v>
      </c>
      <c r="CX174" s="136">
        <v>0</v>
      </c>
      <c r="CY174" s="136">
        <v>0</v>
      </c>
      <c r="CZ174" s="136">
        <v>0</v>
      </c>
      <c r="DA174" s="136">
        <v>0</v>
      </c>
      <c r="DB174" s="136">
        <v>0</v>
      </c>
      <c r="DC174" s="136">
        <v>51765.173239557349</v>
      </c>
      <c r="DD174" s="139">
        <v>532819.99292203819</v>
      </c>
      <c r="DE174" s="136">
        <v>25007.891303679477</v>
      </c>
      <c r="DF174" s="136">
        <v>31469.714147158327</v>
      </c>
      <c r="DG174" s="136">
        <v>10200</v>
      </c>
      <c r="DH174" s="136">
        <v>39339.468607958712</v>
      </c>
      <c r="DI174" s="136">
        <v>5665.627722361146</v>
      </c>
      <c r="DJ174" s="136">
        <v>69026.895464602785</v>
      </c>
      <c r="DK174" s="136">
        <v>35055.460929937006</v>
      </c>
      <c r="DL174" s="136">
        <v>0</v>
      </c>
      <c r="DM174" s="136">
        <v>0</v>
      </c>
      <c r="DN174" s="136">
        <v>308877.68283349363</v>
      </c>
      <c r="DO174" s="136">
        <v>8177.2519128469994</v>
      </c>
      <c r="DP174" s="136"/>
      <c r="DQ174" s="136">
        <v>251331.86966028565</v>
      </c>
      <c r="DR174" s="136">
        <v>152127.11635231451</v>
      </c>
      <c r="DS174" s="136">
        <v>23343.21381600837</v>
      </c>
      <c r="DT174" s="136">
        <v>3647.0087257696064</v>
      </c>
      <c r="DU174" s="136">
        <v>28258.908783782004</v>
      </c>
      <c r="DV174" s="136">
        <v>43955.621982411125</v>
      </c>
      <c r="DW174" s="136"/>
      <c r="DX174" s="136">
        <v>236857.0006698677</v>
      </c>
      <c r="DY174" s="136">
        <v>208303.01806963616</v>
      </c>
      <c r="DZ174" s="136">
        <v>38542.250503713869</v>
      </c>
      <c r="EA174" s="139">
        <v>171300.52959235071</v>
      </c>
      <c r="EB174" s="136"/>
      <c r="EC174" s="136">
        <v>171300.52959235071</v>
      </c>
      <c r="ED174" s="136"/>
      <c r="EE174" s="138">
        <v>80628.399884201819</v>
      </c>
      <c r="EF174" s="136">
        <v>6480.9809140829921</v>
      </c>
      <c r="EG174" s="136">
        <v>70459.766239999051</v>
      </c>
      <c r="EH174" s="136">
        <v>3687.6527301197852</v>
      </c>
      <c r="EI174" s="136">
        <v>19179.077072081534</v>
      </c>
      <c r="EJ174" s="136">
        <v>0</v>
      </c>
      <c r="EK174" s="136">
        <v>0</v>
      </c>
      <c r="EL174" s="113"/>
      <c r="EM174" s="134">
        <v>1918.7506769382996</v>
      </c>
      <c r="EN174" s="136">
        <v>467865.7</v>
      </c>
      <c r="EO174" s="140">
        <f t="shared" si="42"/>
        <v>53.46</v>
      </c>
      <c r="EP174" s="140">
        <f t="shared" si="43"/>
        <v>20.702429401993353</v>
      </c>
      <c r="EQ174" s="140">
        <f t="shared" si="44"/>
        <v>0</v>
      </c>
      <c r="ER174" s="140">
        <f t="shared" si="45"/>
        <v>7.9479568106312302</v>
      </c>
      <c r="ES174" s="140">
        <f t="shared" si="46"/>
        <v>1.6983762458471763</v>
      </c>
      <c r="ET174" s="140">
        <f t="shared" si="47"/>
        <v>0.35521594684385382</v>
      </c>
      <c r="EU174" s="140">
        <f t="shared" si="48"/>
        <v>0.96574335548172763</v>
      </c>
      <c r="EV174" s="140">
        <f t="shared" si="49"/>
        <v>5.5613496677740866</v>
      </c>
      <c r="EW174" s="140">
        <f t="shared" si="50"/>
        <v>5.5391486710963473</v>
      </c>
      <c r="EX174" s="140">
        <f t="shared" si="51"/>
        <v>2.9971345514950172</v>
      </c>
      <c r="EY174" s="140">
        <f t="shared" si="52"/>
        <v>7.1709219269103004</v>
      </c>
      <c r="EZ174" s="140">
        <f t="shared" si="53"/>
        <v>0.52172342192691035</v>
      </c>
      <c r="FA174" s="140">
        <f t="shared" si="54"/>
        <v>0</v>
      </c>
      <c r="HD174" s="112">
        <v>2</v>
      </c>
    </row>
    <row r="175" spans="1:212" ht="12" customHeight="1" x14ac:dyDescent="0.25">
      <c r="A175" s="126">
        <v>171</v>
      </c>
      <c r="B175" s="62" t="s">
        <v>77</v>
      </c>
      <c r="C175" s="62" t="s">
        <v>77</v>
      </c>
      <c r="D175" s="127">
        <v>3889</v>
      </c>
      <c r="E175" s="141">
        <v>3889</v>
      </c>
      <c r="F175" s="141">
        <v>0</v>
      </c>
      <c r="G175" s="141">
        <v>585.64</v>
      </c>
      <c r="H175" s="127">
        <v>1</v>
      </c>
      <c r="I175" s="127">
        <v>1</v>
      </c>
      <c r="J175" s="127">
        <v>1</v>
      </c>
      <c r="K175" s="128">
        <v>3889</v>
      </c>
      <c r="L175" s="127"/>
      <c r="M175" s="126" t="s">
        <v>22</v>
      </c>
      <c r="N175" s="129">
        <v>1</v>
      </c>
      <c r="O175" s="129" t="s">
        <v>21</v>
      </c>
      <c r="P175" s="130">
        <v>53.46</v>
      </c>
      <c r="Q175" s="131">
        <v>44.8</v>
      </c>
      <c r="R175" s="130">
        <v>5.0999999999999996</v>
      </c>
      <c r="S175" s="130">
        <v>8.6300000000000008</v>
      </c>
      <c r="T175" s="130">
        <v>13.43</v>
      </c>
      <c r="U175" s="130">
        <v>6.91</v>
      </c>
      <c r="V175" s="130">
        <v>3.15</v>
      </c>
      <c r="W175" s="130">
        <v>1.81</v>
      </c>
      <c r="X175" s="130">
        <v>5.77</v>
      </c>
      <c r="Y175" s="130">
        <v>0</v>
      </c>
      <c r="Z175" s="132">
        <v>40</v>
      </c>
      <c r="AA175" s="132">
        <v>40</v>
      </c>
      <c r="AB175" s="132">
        <v>2604.04</v>
      </c>
      <c r="AC175" s="130">
        <v>195.98199600000001</v>
      </c>
      <c r="AD175" s="132">
        <v>42.3</v>
      </c>
      <c r="AE175" s="132">
        <v>2604.04</v>
      </c>
      <c r="AF175" s="130">
        <v>0</v>
      </c>
      <c r="AG175" s="133">
        <v>0</v>
      </c>
      <c r="AH175" s="130">
        <v>5.05</v>
      </c>
      <c r="AI175" s="130">
        <v>10.67</v>
      </c>
      <c r="AJ175" s="130">
        <v>14</v>
      </c>
      <c r="AK175" s="131">
        <v>1045363.2</v>
      </c>
      <c r="AL175" s="130">
        <v>119003.4</v>
      </c>
      <c r="AM175" s="130">
        <v>201372.41999999998</v>
      </c>
      <c r="AN175" s="130">
        <v>313375.62</v>
      </c>
      <c r="AO175" s="130">
        <v>161237.94</v>
      </c>
      <c r="AP175" s="130">
        <v>73502.100000000006</v>
      </c>
      <c r="AQ175" s="130">
        <v>42234.54</v>
      </c>
      <c r="AR175" s="130">
        <v>134637.18</v>
      </c>
      <c r="AS175" s="130">
        <v>0</v>
      </c>
      <c r="AU175" s="134">
        <v>48.16</v>
      </c>
      <c r="AV175" s="192">
        <v>18.649999999999999</v>
      </c>
      <c r="AW175" s="193"/>
      <c r="AX175" s="134">
        <v>7.16</v>
      </c>
      <c r="AY175" s="134">
        <v>1.53</v>
      </c>
      <c r="AZ175" s="134">
        <v>0.32</v>
      </c>
      <c r="BA175" s="134">
        <v>0.87</v>
      </c>
      <c r="BB175" s="134">
        <v>5.01</v>
      </c>
      <c r="BC175" s="134">
        <v>4.99</v>
      </c>
      <c r="BD175" s="134">
        <v>2.7</v>
      </c>
      <c r="BE175" s="134">
        <v>6.46</v>
      </c>
      <c r="BF175" s="134">
        <v>0.47</v>
      </c>
      <c r="BG175" s="135">
        <v>0</v>
      </c>
      <c r="BH175" s="134">
        <v>54.565279999999994</v>
      </c>
      <c r="BI175" s="192">
        <v>21.130449999999996</v>
      </c>
      <c r="BJ175" s="193">
        <v>0</v>
      </c>
      <c r="BK175" s="134">
        <v>8.1122800000000002</v>
      </c>
      <c r="BL175" s="134">
        <v>1.7334900000000002</v>
      </c>
      <c r="BM175" s="134">
        <v>0.36255999999999999</v>
      </c>
      <c r="BN175" s="134">
        <v>0.98570999999999998</v>
      </c>
      <c r="BO175" s="134">
        <v>5.6763299999999992</v>
      </c>
      <c r="BP175" s="134">
        <v>5.6536700000000009</v>
      </c>
      <c r="BQ175" s="134">
        <v>3.0591000000000004</v>
      </c>
      <c r="BR175" s="134">
        <v>7.3191800000000002</v>
      </c>
      <c r="BS175" s="134">
        <v>0.53250999999999993</v>
      </c>
      <c r="BT175" s="135">
        <v>0</v>
      </c>
      <c r="BU175" s="136">
        <v>2496632.2191999997</v>
      </c>
      <c r="BV175" s="194">
        <v>966822.90049999987</v>
      </c>
      <c r="BW175" s="194">
        <v>0</v>
      </c>
      <c r="BX175" s="136">
        <v>371177.04920000001</v>
      </c>
      <c r="BY175" s="136">
        <v>79315.766099999993</v>
      </c>
      <c r="BZ175" s="136">
        <v>16588.918399999999</v>
      </c>
      <c r="CA175" s="136">
        <v>45101.121899999998</v>
      </c>
      <c r="CB175" s="136">
        <v>259720.2537</v>
      </c>
      <c r="CC175" s="136">
        <v>258683.44630000007</v>
      </c>
      <c r="CD175" s="136">
        <v>139968.99900000004</v>
      </c>
      <c r="CE175" s="136">
        <v>334888.79019999999</v>
      </c>
      <c r="CF175" s="136">
        <v>24364.973899999994</v>
      </c>
      <c r="CG175" s="136">
        <v>0</v>
      </c>
      <c r="CH175" s="112">
        <v>1</v>
      </c>
      <c r="CJ175" s="137">
        <v>374514.36</v>
      </c>
      <c r="CK175" s="134">
        <v>2329977.6</v>
      </c>
      <c r="CL175" s="134">
        <v>2305572.25</v>
      </c>
      <c r="CM175" s="134">
        <v>1704504.801232283</v>
      </c>
      <c r="CN175" s="138">
        <v>171089.9770970387</v>
      </c>
      <c r="CO175" s="136">
        <v>0</v>
      </c>
      <c r="CP175" s="136">
        <v>0</v>
      </c>
      <c r="CQ175" s="136">
        <v>0</v>
      </c>
      <c r="CR175" s="136">
        <v>0</v>
      </c>
      <c r="CS175" s="136">
        <v>19257.144</v>
      </c>
      <c r="CT175" s="136">
        <v>0</v>
      </c>
      <c r="CU175" s="136">
        <v>0</v>
      </c>
      <c r="CV175" s="136">
        <v>0</v>
      </c>
      <c r="CW175" s="136">
        <v>0</v>
      </c>
      <c r="CX175" s="136">
        <v>99910.115999999995</v>
      </c>
      <c r="CY175" s="136">
        <v>0</v>
      </c>
      <c r="CZ175" s="136">
        <v>0</v>
      </c>
      <c r="DA175" s="136">
        <v>0</v>
      </c>
      <c r="DB175" s="136">
        <v>0</v>
      </c>
      <c r="DC175" s="136">
        <v>51922.717097038723</v>
      </c>
      <c r="DD175" s="139">
        <v>524210.55206690554</v>
      </c>
      <c r="DE175" s="136">
        <v>25084.001155475467</v>
      </c>
      <c r="DF175" s="136">
        <v>31565.490126456913</v>
      </c>
      <c r="DG175" s="136">
        <v>0</v>
      </c>
      <c r="DH175" s="136">
        <v>39459.195660876787</v>
      </c>
      <c r="DI175" s="136">
        <v>5682.8706830347928</v>
      </c>
      <c r="DJ175" s="136">
        <v>69236.974224141188</v>
      </c>
      <c r="DK175" s="136">
        <v>35162.149890778142</v>
      </c>
      <c r="DL175" s="136">
        <v>0</v>
      </c>
      <c r="DM175" s="136">
        <v>0</v>
      </c>
      <c r="DN175" s="136">
        <v>309817.73149165808</v>
      </c>
      <c r="DO175" s="136">
        <v>8202.1388344841598</v>
      </c>
      <c r="DP175" s="136"/>
      <c r="DQ175" s="136">
        <v>252096.78146828918</v>
      </c>
      <c r="DR175" s="136">
        <v>152590.10510011119</v>
      </c>
      <c r="DS175" s="136">
        <v>23414.257332728917</v>
      </c>
      <c r="DT175" s="136">
        <v>3658.1081539559477</v>
      </c>
      <c r="DU175" s="136">
        <v>28344.912890778971</v>
      </c>
      <c r="DV175" s="136">
        <v>44089.39799071414</v>
      </c>
      <c r="DW175" s="136"/>
      <c r="DX175" s="136">
        <v>237577.85917804486</v>
      </c>
      <c r="DY175" s="136">
        <v>208936.97443330628</v>
      </c>
      <c r="DZ175" s="136">
        <v>38659.551276421967</v>
      </c>
      <c r="EA175" s="139">
        <v>171821.87134650056</v>
      </c>
      <c r="EB175" s="136"/>
      <c r="EC175" s="136">
        <v>171821.87134650056</v>
      </c>
      <c r="ED175" s="136"/>
      <c r="EE175" s="138">
        <v>80873.787049845487</v>
      </c>
      <c r="EF175" s="136">
        <v>6500.7053478976468</v>
      </c>
      <c r="EG175" s="136">
        <v>70674.205846321143</v>
      </c>
      <c r="EH175" s="136">
        <v>3698.8758556267012</v>
      </c>
      <c r="EI175" s="136">
        <v>19237.447315930334</v>
      </c>
      <c r="EJ175" s="136">
        <v>0</v>
      </c>
      <c r="EK175" s="136">
        <v>0</v>
      </c>
      <c r="EL175" s="113"/>
      <c r="EM175" s="134">
        <v>1924.5902668454162</v>
      </c>
      <c r="EN175" s="136">
        <v>404711.01</v>
      </c>
      <c r="EO175" s="140">
        <f t="shared" si="42"/>
        <v>53.46</v>
      </c>
      <c r="EP175" s="140">
        <f t="shared" si="43"/>
        <v>20.702429401993353</v>
      </c>
      <c r="EQ175" s="140">
        <f t="shared" si="44"/>
        <v>0</v>
      </c>
      <c r="ER175" s="140">
        <f t="shared" si="45"/>
        <v>7.9479568106312302</v>
      </c>
      <c r="ES175" s="140">
        <f t="shared" si="46"/>
        <v>1.6983762458471763</v>
      </c>
      <c r="ET175" s="140">
        <f t="shared" si="47"/>
        <v>0.35521594684385382</v>
      </c>
      <c r="EU175" s="140">
        <f t="shared" si="48"/>
        <v>0.96574335548172763</v>
      </c>
      <c r="EV175" s="140">
        <f t="shared" si="49"/>
        <v>5.5613496677740866</v>
      </c>
      <c r="EW175" s="140">
        <f t="shared" si="50"/>
        <v>5.5391486710963473</v>
      </c>
      <c r="EX175" s="140">
        <f t="shared" si="51"/>
        <v>2.9971345514950172</v>
      </c>
      <c r="EY175" s="140">
        <f t="shared" si="52"/>
        <v>7.1709219269103004</v>
      </c>
      <c r="EZ175" s="140">
        <f t="shared" si="53"/>
        <v>0.52172342192691035</v>
      </c>
      <c r="FA175" s="140">
        <f t="shared" si="54"/>
        <v>0</v>
      </c>
      <c r="HD175" s="112">
        <v>2</v>
      </c>
    </row>
    <row r="176" spans="1:212" ht="12" customHeight="1" x14ac:dyDescent="0.25">
      <c r="A176" s="126">
        <v>172</v>
      </c>
      <c r="B176" s="62" t="s">
        <v>76</v>
      </c>
      <c r="C176" s="62" t="s">
        <v>76</v>
      </c>
      <c r="D176" s="127">
        <v>3895.5</v>
      </c>
      <c r="E176" s="141">
        <v>3895.5</v>
      </c>
      <c r="F176" s="141">
        <v>0</v>
      </c>
      <c r="G176" s="141">
        <v>771.6</v>
      </c>
      <c r="H176" s="127">
        <v>1</v>
      </c>
      <c r="I176" s="127">
        <v>1</v>
      </c>
      <c r="J176" s="127">
        <v>1</v>
      </c>
      <c r="K176" s="128">
        <v>3895.5</v>
      </c>
      <c r="L176" s="127"/>
      <c r="M176" s="126" t="s">
        <v>22</v>
      </c>
      <c r="N176" s="129">
        <v>1</v>
      </c>
      <c r="O176" s="129" t="s">
        <v>21</v>
      </c>
      <c r="P176" s="130">
        <v>53.46</v>
      </c>
      <c r="Q176" s="131">
        <v>44.8</v>
      </c>
      <c r="R176" s="130">
        <v>5.0999999999999996</v>
      </c>
      <c r="S176" s="130">
        <v>8.6300000000000008</v>
      </c>
      <c r="T176" s="130">
        <v>13.43</v>
      </c>
      <c r="U176" s="130">
        <v>6.91</v>
      </c>
      <c r="V176" s="130">
        <v>3.15</v>
      </c>
      <c r="W176" s="130">
        <v>1.81</v>
      </c>
      <c r="X176" s="130">
        <v>5.77</v>
      </c>
      <c r="Y176" s="130">
        <v>0</v>
      </c>
      <c r="Z176" s="132">
        <v>40</v>
      </c>
      <c r="AA176" s="132">
        <v>40</v>
      </c>
      <c r="AB176" s="132">
        <v>2604.04</v>
      </c>
      <c r="AC176" s="130">
        <v>195.98199600000001</v>
      </c>
      <c r="AD176" s="132">
        <v>42.3</v>
      </c>
      <c r="AE176" s="132">
        <v>2604.04</v>
      </c>
      <c r="AF176" s="130">
        <v>0</v>
      </c>
      <c r="AG176" s="133">
        <v>0</v>
      </c>
      <c r="AH176" s="130">
        <v>5.05</v>
      </c>
      <c r="AI176" s="130">
        <v>10.67</v>
      </c>
      <c r="AJ176" s="130">
        <v>14</v>
      </c>
      <c r="AK176" s="131">
        <v>1047110.3999999999</v>
      </c>
      <c r="AL176" s="130">
        <v>119202.29999999999</v>
      </c>
      <c r="AM176" s="130">
        <v>201708.99</v>
      </c>
      <c r="AN176" s="130">
        <v>313899.39</v>
      </c>
      <c r="AO176" s="130">
        <v>161507.43</v>
      </c>
      <c r="AP176" s="130">
        <v>73624.95</v>
      </c>
      <c r="AQ176" s="130">
        <v>42305.130000000005</v>
      </c>
      <c r="AR176" s="130">
        <v>134862.21</v>
      </c>
      <c r="AS176" s="130">
        <v>0</v>
      </c>
      <c r="AU176" s="134">
        <v>48.16</v>
      </c>
      <c r="AV176" s="192">
        <v>18.649999999999999</v>
      </c>
      <c r="AW176" s="193"/>
      <c r="AX176" s="134">
        <v>7.16</v>
      </c>
      <c r="AY176" s="134">
        <v>1.53</v>
      </c>
      <c r="AZ176" s="134">
        <v>0.32</v>
      </c>
      <c r="BA176" s="134">
        <v>0.87</v>
      </c>
      <c r="BB176" s="134">
        <v>5.01</v>
      </c>
      <c r="BC176" s="134">
        <v>4.99</v>
      </c>
      <c r="BD176" s="134">
        <v>2.7</v>
      </c>
      <c r="BE176" s="134">
        <v>6.46</v>
      </c>
      <c r="BF176" s="134">
        <v>0.47</v>
      </c>
      <c r="BG176" s="135">
        <v>0</v>
      </c>
      <c r="BH176" s="134">
        <v>54.565279999999994</v>
      </c>
      <c r="BI176" s="192">
        <v>21.130449999999996</v>
      </c>
      <c r="BJ176" s="193">
        <v>0</v>
      </c>
      <c r="BK176" s="134">
        <v>8.1122800000000002</v>
      </c>
      <c r="BL176" s="134">
        <v>1.7334900000000002</v>
      </c>
      <c r="BM176" s="134">
        <v>0.36255999999999999</v>
      </c>
      <c r="BN176" s="134">
        <v>0.98570999999999998</v>
      </c>
      <c r="BO176" s="134">
        <v>5.6763299999999992</v>
      </c>
      <c r="BP176" s="134">
        <v>5.6536700000000009</v>
      </c>
      <c r="BQ176" s="134">
        <v>3.0591000000000004</v>
      </c>
      <c r="BR176" s="134">
        <v>7.3191800000000002</v>
      </c>
      <c r="BS176" s="134">
        <v>0.53250999999999993</v>
      </c>
      <c r="BT176" s="135">
        <v>0</v>
      </c>
      <c r="BU176" s="136">
        <v>2500805.0424000002</v>
      </c>
      <c r="BV176" s="194">
        <v>968438.82974999992</v>
      </c>
      <c r="BW176" s="194">
        <v>0</v>
      </c>
      <c r="BX176" s="136">
        <v>371797.42740000004</v>
      </c>
      <c r="BY176" s="136">
        <v>79448.332949999996</v>
      </c>
      <c r="BZ176" s="136">
        <v>16616.644800000002</v>
      </c>
      <c r="CA176" s="136">
        <v>45176.503049999999</v>
      </c>
      <c r="CB176" s="136">
        <v>260154.34514999998</v>
      </c>
      <c r="CC176" s="136">
        <v>259115.80485000004</v>
      </c>
      <c r="CD176" s="136">
        <v>140202.94050000003</v>
      </c>
      <c r="CE176" s="136">
        <v>335448.51689999999</v>
      </c>
      <c r="CF176" s="136">
        <v>24405.697049999995</v>
      </c>
      <c r="CG176" s="136">
        <v>0</v>
      </c>
      <c r="CH176" s="112">
        <v>1</v>
      </c>
      <c r="CJ176" s="137">
        <v>117835.89</v>
      </c>
      <c r="CK176" s="134">
        <v>2034142.56</v>
      </c>
      <c r="CL176" s="134">
        <v>1997476.9399999997</v>
      </c>
      <c r="CM176" s="134">
        <v>1587987.2439882639</v>
      </c>
      <c r="CN176" s="138">
        <v>52009.499730397103</v>
      </c>
      <c r="CO176" s="136">
        <v>0</v>
      </c>
      <c r="CP176" s="136">
        <v>0</v>
      </c>
      <c r="CQ176" s="136">
        <v>0</v>
      </c>
      <c r="CR176" s="136">
        <v>0</v>
      </c>
      <c r="CS176" s="136">
        <v>0</v>
      </c>
      <c r="CT176" s="136">
        <v>0</v>
      </c>
      <c r="CU176" s="136">
        <v>0</v>
      </c>
      <c r="CV176" s="136">
        <v>0</v>
      </c>
      <c r="CW176" s="136">
        <v>0</v>
      </c>
      <c r="CX176" s="136">
        <v>0</v>
      </c>
      <c r="CY176" s="136">
        <v>0</v>
      </c>
      <c r="CZ176" s="136">
        <v>0</v>
      </c>
      <c r="DA176" s="136">
        <v>0</v>
      </c>
      <c r="DB176" s="136">
        <v>0</v>
      </c>
      <c r="DC176" s="136">
        <v>52009.499730397103</v>
      </c>
      <c r="DD176" s="139">
        <v>525086.70752806135</v>
      </c>
      <c r="DE176" s="136">
        <v>25125.926073837669</v>
      </c>
      <c r="DF176" s="136">
        <v>31618.248081155285</v>
      </c>
      <c r="DG176" s="136">
        <v>0</v>
      </c>
      <c r="DH176" s="136">
        <v>39525.14700358588</v>
      </c>
      <c r="DI176" s="136">
        <v>5692.3689240838357</v>
      </c>
      <c r="DJ176" s="136">
        <v>69352.695574734389</v>
      </c>
      <c r="DK176" s="136">
        <v>35220.919233614361</v>
      </c>
      <c r="DL176" s="136">
        <v>0</v>
      </c>
      <c r="DM176" s="136">
        <v>0</v>
      </c>
      <c r="DN176" s="136">
        <v>310335.55490505375</v>
      </c>
      <c r="DO176" s="136">
        <v>8215.847731996153</v>
      </c>
      <c r="DP176" s="136"/>
      <c r="DQ176" s="136">
        <v>252518.13119303688</v>
      </c>
      <c r="DR176" s="136">
        <v>152845.14127474496</v>
      </c>
      <c r="DS176" s="136">
        <v>23453.39147329532</v>
      </c>
      <c r="DT176" s="136">
        <v>3664.2222457535081</v>
      </c>
      <c r="DU176" s="136">
        <v>28392.288034463738</v>
      </c>
      <c r="DV176" s="136">
        <v>44163.088164779365</v>
      </c>
      <c r="DW176" s="136"/>
      <c r="DX176" s="136">
        <v>237974.94225458312</v>
      </c>
      <c r="DY176" s="136">
        <v>209286.18768448051</v>
      </c>
      <c r="DZ176" s="136">
        <v>38724.166108845922</v>
      </c>
      <c r="EA176" s="139">
        <v>172109.05112632885</v>
      </c>
      <c r="EB176" s="136"/>
      <c r="EC176" s="136">
        <v>172109.05112632885</v>
      </c>
      <c r="ED176" s="136"/>
      <c r="EE176" s="138">
        <v>81008.957946174618</v>
      </c>
      <c r="EF176" s="136">
        <v>6511.5705021175845</v>
      </c>
      <c r="EG176" s="136">
        <v>70792.329358278221</v>
      </c>
      <c r="EH176" s="136">
        <v>3705.0580857788159</v>
      </c>
      <c r="EI176" s="136">
        <v>19269.600416355519</v>
      </c>
      <c r="EJ176" s="136">
        <v>0</v>
      </c>
      <c r="EK176" s="136">
        <v>0</v>
      </c>
      <c r="EL176" s="113"/>
      <c r="EM176" s="134">
        <v>1927.8069900993362</v>
      </c>
      <c r="EN176" s="136">
        <v>195226.69</v>
      </c>
      <c r="EO176" s="140">
        <f t="shared" si="42"/>
        <v>53.46</v>
      </c>
      <c r="EP176" s="140">
        <f t="shared" si="43"/>
        <v>20.702429401993353</v>
      </c>
      <c r="EQ176" s="140">
        <f t="shared" si="44"/>
        <v>0</v>
      </c>
      <c r="ER176" s="140">
        <f t="shared" si="45"/>
        <v>7.9479568106312302</v>
      </c>
      <c r="ES176" s="140">
        <f t="shared" si="46"/>
        <v>1.6983762458471763</v>
      </c>
      <c r="ET176" s="140">
        <f t="shared" si="47"/>
        <v>0.35521594684385382</v>
      </c>
      <c r="EU176" s="140">
        <f t="shared" si="48"/>
        <v>0.96574335548172763</v>
      </c>
      <c r="EV176" s="140">
        <f t="shared" si="49"/>
        <v>5.5613496677740866</v>
      </c>
      <c r="EW176" s="140">
        <f t="shared" si="50"/>
        <v>5.5391486710963473</v>
      </c>
      <c r="EX176" s="140">
        <f t="shared" si="51"/>
        <v>2.9971345514950172</v>
      </c>
      <c r="EY176" s="140">
        <f t="shared" si="52"/>
        <v>7.1709219269103004</v>
      </c>
      <c r="EZ176" s="140">
        <f t="shared" si="53"/>
        <v>0.52172342192691035</v>
      </c>
      <c r="FA176" s="140">
        <f t="shared" si="54"/>
        <v>0</v>
      </c>
      <c r="HD176" s="112">
        <v>2</v>
      </c>
    </row>
    <row r="177" spans="1:212" ht="12" customHeight="1" x14ac:dyDescent="0.25">
      <c r="A177" s="126">
        <v>173</v>
      </c>
      <c r="B177" s="62" t="s">
        <v>75</v>
      </c>
      <c r="C177" s="62" t="s">
        <v>75</v>
      </c>
      <c r="D177" s="127">
        <v>3855.6</v>
      </c>
      <c r="E177" s="141">
        <v>3855.6</v>
      </c>
      <c r="F177" s="141">
        <v>0</v>
      </c>
      <c r="G177" s="141">
        <v>763.7</v>
      </c>
      <c r="H177" s="127">
        <v>1</v>
      </c>
      <c r="I177" s="127">
        <v>1</v>
      </c>
      <c r="J177" s="127">
        <v>1</v>
      </c>
      <c r="K177" s="128">
        <v>3855.6</v>
      </c>
      <c r="L177" s="127"/>
      <c r="M177" s="126" t="s">
        <v>22</v>
      </c>
      <c r="N177" s="129">
        <v>1</v>
      </c>
      <c r="O177" s="129" t="s">
        <v>21</v>
      </c>
      <c r="P177" s="130">
        <v>53.46</v>
      </c>
      <c r="Q177" s="131">
        <v>44.8</v>
      </c>
      <c r="R177" s="130">
        <v>5.0999999999999996</v>
      </c>
      <c r="S177" s="130">
        <v>8.6300000000000008</v>
      </c>
      <c r="T177" s="130">
        <v>13.43</v>
      </c>
      <c r="U177" s="130">
        <v>6.91</v>
      </c>
      <c r="V177" s="130">
        <v>3.15</v>
      </c>
      <c r="W177" s="130">
        <v>1.81</v>
      </c>
      <c r="X177" s="130">
        <v>5.77</v>
      </c>
      <c r="Y177" s="130">
        <v>0</v>
      </c>
      <c r="Z177" s="132">
        <v>40</v>
      </c>
      <c r="AA177" s="132">
        <v>40</v>
      </c>
      <c r="AB177" s="132">
        <v>2604.04</v>
      </c>
      <c r="AC177" s="130">
        <v>195.98199600000001</v>
      </c>
      <c r="AD177" s="132">
        <v>42.3</v>
      </c>
      <c r="AE177" s="132">
        <v>2604.04</v>
      </c>
      <c r="AF177" s="130">
        <v>0</v>
      </c>
      <c r="AG177" s="133">
        <v>0</v>
      </c>
      <c r="AH177" s="130">
        <v>5.05</v>
      </c>
      <c r="AI177" s="130">
        <v>10.67</v>
      </c>
      <c r="AJ177" s="130">
        <v>14</v>
      </c>
      <c r="AK177" s="131">
        <v>1036385.2799999998</v>
      </c>
      <c r="AL177" s="130">
        <v>117981.35999999999</v>
      </c>
      <c r="AM177" s="130">
        <v>199642.96799999999</v>
      </c>
      <c r="AN177" s="130">
        <v>310684.24800000002</v>
      </c>
      <c r="AO177" s="130">
        <v>159853.17600000001</v>
      </c>
      <c r="AP177" s="130">
        <v>72870.84</v>
      </c>
      <c r="AQ177" s="130">
        <v>41871.816000000006</v>
      </c>
      <c r="AR177" s="130">
        <v>133480.87199999997</v>
      </c>
      <c r="AS177" s="130">
        <v>0</v>
      </c>
      <c r="AU177" s="134">
        <v>48.16</v>
      </c>
      <c r="AV177" s="192">
        <v>18.649999999999999</v>
      </c>
      <c r="AW177" s="193"/>
      <c r="AX177" s="134">
        <v>7.16</v>
      </c>
      <c r="AY177" s="134">
        <v>1.53</v>
      </c>
      <c r="AZ177" s="134">
        <v>0.32</v>
      </c>
      <c r="BA177" s="134">
        <v>0.87</v>
      </c>
      <c r="BB177" s="134">
        <v>5.01</v>
      </c>
      <c r="BC177" s="134">
        <v>4.99</v>
      </c>
      <c r="BD177" s="134">
        <v>2.7</v>
      </c>
      <c r="BE177" s="134">
        <v>6.46</v>
      </c>
      <c r="BF177" s="134">
        <v>0.47</v>
      </c>
      <c r="BG177" s="135">
        <v>0</v>
      </c>
      <c r="BH177" s="134">
        <v>54.565279999999994</v>
      </c>
      <c r="BI177" s="192">
        <v>21.130449999999996</v>
      </c>
      <c r="BJ177" s="193">
        <v>0</v>
      </c>
      <c r="BK177" s="134">
        <v>8.1122800000000002</v>
      </c>
      <c r="BL177" s="134">
        <v>1.7334900000000002</v>
      </c>
      <c r="BM177" s="134">
        <v>0.36255999999999999</v>
      </c>
      <c r="BN177" s="134">
        <v>0.98570999999999998</v>
      </c>
      <c r="BO177" s="134">
        <v>5.6763299999999992</v>
      </c>
      <c r="BP177" s="134">
        <v>5.6536700000000009</v>
      </c>
      <c r="BQ177" s="134">
        <v>3.0591000000000004</v>
      </c>
      <c r="BR177" s="134">
        <v>7.3191800000000002</v>
      </c>
      <c r="BS177" s="134">
        <v>0.53250999999999993</v>
      </c>
      <c r="BT177" s="135">
        <v>0</v>
      </c>
      <c r="BU177" s="136">
        <v>2475190.3276800006</v>
      </c>
      <c r="BV177" s="194">
        <v>958519.5101999999</v>
      </c>
      <c r="BW177" s="194">
        <v>0</v>
      </c>
      <c r="BX177" s="136">
        <v>367989.25968000002</v>
      </c>
      <c r="BY177" s="136">
        <v>78634.576440000004</v>
      </c>
      <c r="BZ177" s="136">
        <v>16446.447359999998</v>
      </c>
      <c r="CA177" s="136">
        <v>44713.778759999994</v>
      </c>
      <c r="CB177" s="136">
        <v>257489.69147999998</v>
      </c>
      <c r="CC177" s="136">
        <v>256461.78852000006</v>
      </c>
      <c r="CD177" s="136">
        <v>138766.89960000003</v>
      </c>
      <c r="CE177" s="136">
        <v>332012.65607999999</v>
      </c>
      <c r="CF177" s="136">
        <v>24155.719559999994</v>
      </c>
      <c r="CG177" s="136">
        <v>0</v>
      </c>
      <c r="CH177" s="112">
        <v>1</v>
      </c>
      <c r="CJ177" s="137">
        <v>134457.16</v>
      </c>
      <c r="CK177" s="134">
        <v>2012546.19</v>
      </c>
      <c r="CL177" s="134">
        <v>1977668.32</v>
      </c>
      <c r="CM177" s="134">
        <v>1571722.1455323191</v>
      </c>
      <c r="CN177" s="138">
        <v>51476.78787332026</v>
      </c>
      <c r="CO177" s="136">
        <v>0</v>
      </c>
      <c r="CP177" s="136">
        <v>0</v>
      </c>
      <c r="CQ177" s="136">
        <v>0</v>
      </c>
      <c r="CR177" s="136">
        <v>0</v>
      </c>
      <c r="CS177" s="136">
        <v>0</v>
      </c>
      <c r="CT177" s="136">
        <v>0</v>
      </c>
      <c r="CU177" s="136">
        <v>0</v>
      </c>
      <c r="CV177" s="136">
        <v>0</v>
      </c>
      <c r="CW177" s="136">
        <v>0</v>
      </c>
      <c r="CX177" s="136">
        <v>0</v>
      </c>
      <c r="CY177" s="136">
        <v>0</v>
      </c>
      <c r="CZ177" s="136">
        <v>0</v>
      </c>
      <c r="DA177" s="136">
        <v>0</v>
      </c>
      <c r="DB177" s="136">
        <v>0</v>
      </c>
      <c r="DC177" s="136">
        <v>51476.78787332026</v>
      </c>
      <c r="DD177" s="139">
        <v>519708.46092804341</v>
      </c>
      <c r="DE177" s="136">
        <v>24868.571574968169</v>
      </c>
      <c r="DF177" s="136">
        <v>31294.395405391428</v>
      </c>
      <c r="DG177" s="136">
        <v>0</v>
      </c>
      <c r="DH177" s="136">
        <v>39120.307222956159</v>
      </c>
      <c r="DI177" s="136">
        <v>5634.0643367212515</v>
      </c>
      <c r="DJ177" s="136">
        <v>68642.34451493925</v>
      </c>
      <c r="DK177" s="136">
        <v>34860.165882973568</v>
      </c>
      <c r="DL177" s="136">
        <v>0</v>
      </c>
      <c r="DM177" s="136">
        <v>0</v>
      </c>
      <c r="DN177" s="136">
        <v>307156.91579820955</v>
      </c>
      <c r="DO177" s="136">
        <v>8131.6961918840634</v>
      </c>
      <c r="DP177" s="136"/>
      <c r="DQ177" s="136">
        <v>249931.69211343164</v>
      </c>
      <c r="DR177" s="136">
        <v>151279.61152583919</v>
      </c>
      <c r="DS177" s="136">
        <v>23213.168056587707</v>
      </c>
      <c r="DT177" s="136">
        <v>3626.6911284115581</v>
      </c>
      <c r="DU177" s="136">
        <v>28101.477537075698</v>
      </c>
      <c r="DV177" s="136">
        <v>43710.743865517463</v>
      </c>
      <c r="DW177" s="136"/>
      <c r="DX177" s="136">
        <v>235537.46306167901</v>
      </c>
      <c r="DY177" s="136">
        <v>207142.55557342651</v>
      </c>
      <c r="DZ177" s="136">
        <v>38327.530445197364</v>
      </c>
      <c r="EA177" s="139">
        <v>170346.20909322897</v>
      </c>
      <c r="EB177" s="136"/>
      <c r="EC177" s="136">
        <v>170346.20909322897</v>
      </c>
      <c r="ED177" s="136"/>
      <c r="EE177" s="138">
        <v>80179.216597938866</v>
      </c>
      <c r="EF177" s="136">
        <v>6444.8751708290474</v>
      </c>
      <c r="EG177" s="136">
        <v>70067.232723341673</v>
      </c>
      <c r="EH177" s="136">
        <v>3667.1087037681427</v>
      </c>
      <c r="EI177" s="136">
        <v>19072.229846053226</v>
      </c>
      <c r="EJ177" s="136">
        <v>0</v>
      </c>
      <c r="EK177" s="136">
        <v>0</v>
      </c>
      <c r="EL177" s="113"/>
      <c r="EM177" s="134">
        <v>1908.0612581252728</v>
      </c>
      <c r="EN177" s="136">
        <v>202451.83</v>
      </c>
      <c r="EO177" s="140">
        <f t="shared" si="42"/>
        <v>53.46</v>
      </c>
      <c r="EP177" s="140">
        <f t="shared" si="43"/>
        <v>20.702429401993353</v>
      </c>
      <c r="EQ177" s="140">
        <f t="shared" si="44"/>
        <v>0</v>
      </c>
      <c r="ER177" s="140">
        <f t="shared" si="45"/>
        <v>7.9479568106312302</v>
      </c>
      <c r="ES177" s="140">
        <f t="shared" si="46"/>
        <v>1.6983762458471763</v>
      </c>
      <c r="ET177" s="140">
        <f t="shared" si="47"/>
        <v>0.35521594684385382</v>
      </c>
      <c r="EU177" s="140">
        <f t="shared" si="48"/>
        <v>0.96574335548172763</v>
      </c>
      <c r="EV177" s="140">
        <f t="shared" si="49"/>
        <v>5.5613496677740866</v>
      </c>
      <c r="EW177" s="140">
        <f t="shared" si="50"/>
        <v>5.5391486710963473</v>
      </c>
      <c r="EX177" s="140">
        <f t="shared" si="51"/>
        <v>2.9971345514950172</v>
      </c>
      <c r="EY177" s="140">
        <f t="shared" si="52"/>
        <v>7.1709219269103004</v>
      </c>
      <c r="EZ177" s="140">
        <f t="shared" si="53"/>
        <v>0.52172342192691035</v>
      </c>
      <c r="FA177" s="140">
        <f t="shared" si="54"/>
        <v>0</v>
      </c>
      <c r="HD177" s="112">
        <v>2</v>
      </c>
    </row>
    <row r="178" spans="1:212" ht="12" customHeight="1" x14ac:dyDescent="0.25">
      <c r="A178" s="126">
        <v>174</v>
      </c>
      <c r="B178" s="62" t="s">
        <v>74</v>
      </c>
      <c r="C178" s="62" t="s">
        <v>74</v>
      </c>
      <c r="D178" s="127">
        <v>3865.05</v>
      </c>
      <c r="E178" s="141">
        <v>3865.05</v>
      </c>
      <c r="F178" s="141">
        <v>0</v>
      </c>
      <c r="G178" s="141">
        <v>719.61</v>
      </c>
      <c r="H178" s="127">
        <v>1</v>
      </c>
      <c r="I178" s="127">
        <v>1</v>
      </c>
      <c r="J178" s="127">
        <v>1</v>
      </c>
      <c r="K178" s="128">
        <v>3865.05</v>
      </c>
      <c r="L178" s="127"/>
      <c r="M178" s="126" t="s">
        <v>22</v>
      </c>
      <c r="N178" s="129">
        <v>1</v>
      </c>
      <c r="O178" s="129" t="s">
        <v>21</v>
      </c>
      <c r="P178" s="130">
        <v>53.46</v>
      </c>
      <c r="Q178" s="131">
        <v>44.8</v>
      </c>
      <c r="R178" s="130">
        <v>5.0999999999999996</v>
      </c>
      <c r="S178" s="130">
        <v>8.6300000000000008</v>
      </c>
      <c r="T178" s="130">
        <v>13.43</v>
      </c>
      <c r="U178" s="130">
        <v>6.91</v>
      </c>
      <c r="V178" s="130">
        <v>3.15</v>
      </c>
      <c r="W178" s="130">
        <v>1.81</v>
      </c>
      <c r="X178" s="130">
        <v>5.77</v>
      </c>
      <c r="Y178" s="130">
        <v>0</v>
      </c>
      <c r="Z178" s="132">
        <v>40</v>
      </c>
      <c r="AA178" s="132">
        <v>40</v>
      </c>
      <c r="AB178" s="132">
        <v>2604.04</v>
      </c>
      <c r="AC178" s="130">
        <v>195.98199600000001</v>
      </c>
      <c r="AD178" s="132">
        <v>42.3</v>
      </c>
      <c r="AE178" s="132">
        <v>2604.04</v>
      </c>
      <c r="AF178" s="130">
        <v>0</v>
      </c>
      <c r="AG178" s="133">
        <v>0</v>
      </c>
      <c r="AH178" s="130">
        <v>5.05</v>
      </c>
      <c r="AI178" s="130">
        <v>10.67</v>
      </c>
      <c r="AJ178" s="130">
        <v>14</v>
      </c>
      <c r="AK178" s="131">
        <v>1038925.44</v>
      </c>
      <c r="AL178" s="130">
        <v>118270.53</v>
      </c>
      <c r="AM178" s="130">
        <v>200132.28900000002</v>
      </c>
      <c r="AN178" s="130">
        <v>311445.72899999999</v>
      </c>
      <c r="AO178" s="130">
        <v>160244.973</v>
      </c>
      <c r="AP178" s="130">
        <v>73049.444999999992</v>
      </c>
      <c r="AQ178" s="130">
        <v>41974.443000000007</v>
      </c>
      <c r="AR178" s="130">
        <v>133808.03099999999</v>
      </c>
      <c r="AS178" s="130">
        <v>0</v>
      </c>
      <c r="AU178" s="134">
        <v>48.16</v>
      </c>
      <c r="AV178" s="192">
        <v>18.649999999999999</v>
      </c>
      <c r="AW178" s="193"/>
      <c r="AX178" s="134">
        <v>7.16</v>
      </c>
      <c r="AY178" s="134">
        <v>1.53</v>
      </c>
      <c r="AZ178" s="134">
        <v>0.32</v>
      </c>
      <c r="BA178" s="134">
        <v>0.87</v>
      </c>
      <c r="BB178" s="134">
        <v>5.01</v>
      </c>
      <c r="BC178" s="134">
        <v>4.99</v>
      </c>
      <c r="BD178" s="134">
        <v>2.7</v>
      </c>
      <c r="BE178" s="134">
        <v>6.46</v>
      </c>
      <c r="BF178" s="134">
        <v>0.47</v>
      </c>
      <c r="BG178" s="135">
        <v>0</v>
      </c>
      <c r="BH178" s="134">
        <v>54.565279999999994</v>
      </c>
      <c r="BI178" s="192">
        <v>21.130449999999996</v>
      </c>
      <c r="BJ178" s="193">
        <v>0</v>
      </c>
      <c r="BK178" s="134">
        <v>8.1122800000000002</v>
      </c>
      <c r="BL178" s="134">
        <v>1.7334900000000002</v>
      </c>
      <c r="BM178" s="134">
        <v>0.36255999999999999</v>
      </c>
      <c r="BN178" s="134">
        <v>0.98570999999999998</v>
      </c>
      <c r="BO178" s="134">
        <v>5.6763299999999992</v>
      </c>
      <c r="BP178" s="134">
        <v>5.6536700000000009</v>
      </c>
      <c r="BQ178" s="134">
        <v>3.0591000000000004</v>
      </c>
      <c r="BR178" s="134">
        <v>7.3191800000000002</v>
      </c>
      <c r="BS178" s="134">
        <v>0.53250999999999993</v>
      </c>
      <c r="BT178" s="135">
        <v>0</v>
      </c>
      <c r="BU178" s="136">
        <v>2481256.97064</v>
      </c>
      <c r="BV178" s="194">
        <v>960868.82272499998</v>
      </c>
      <c r="BW178" s="194">
        <v>0</v>
      </c>
      <c r="BX178" s="136">
        <v>368891.19414000004</v>
      </c>
      <c r="BY178" s="136">
        <v>78827.308245000007</v>
      </c>
      <c r="BZ178" s="136">
        <v>16486.757280000002</v>
      </c>
      <c r="CA178" s="136">
        <v>44823.371355000003</v>
      </c>
      <c r="CB178" s="136">
        <v>258120.793665</v>
      </c>
      <c r="CC178" s="136">
        <v>257090.37133500006</v>
      </c>
      <c r="CD178" s="136">
        <v>139107.01455000002</v>
      </c>
      <c r="CE178" s="136">
        <v>332826.41259000002</v>
      </c>
      <c r="CF178" s="136">
        <v>24214.924754999996</v>
      </c>
      <c r="CG178" s="136">
        <v>0</v>
      </c>
      <c r="CH178" s="112">
        <v>1</v>
      </c>
      <c r="CJ178" s="137">
        <v>261546.16000000003</v>
      </c>
      <c r="CK178" s="134">
        <v>2318690.64</v>
      </c>
      <c r="CL178" s="134">
        <v>2334979.42</v>
      </c>
      <c r="CM178" s="134">
        <v>1575574.4056929378</v>
      </c>
      <c r="CN178" s="138">
        <v>51602.956471048987</v>
      </c>
      <c r="CO178" s="136">
        <v>0</v>
      </c>
      <c r="CP178" s="136">
        <v>0</v>
      </c>
      <c r="CQ178" s="136">
        <v>0</v>
      </c>
      <c r="CR178" s="136">
        <v>0</v>
      </c>
      <c r="CS178" s="136">
        <v>0</v>
      </c>
      <c r="CT178" s="136">
        <v>0</v>
      </c>
      <c r="CU178" s="136">
        <v>0</v>
      </c>
      <c r="CV178" s="136">
        <v>0</v>
      </c>
      <c r="CW178" s="136">
        <v>0</v>
      </c>
      <c r="CX178" s="136">
        <v>0</v>
      </c>
      <c r="CY178" s="136">
        <v>0</v>
      </c>
      <c r="CZ178" s="136">
        <v>0</v>
      </c>
      <c r="DA178" s="136">
        <v>0</v>
      </c>
      <c r="DB178" s="136">
        <v>0</v>
      </c>
      <c r="DC178" s="136">
        <v>51602.956471048987</v>
      </c>
      <c r="DD178" s="139">
        <v>520982.25617541611</v>
      </c>
      <c r="DE178" s="136">
        <v>24929.523956279369</v>
      </c>
      <c r="DF178" s="136">
        <v>31371.097354914451</v>
      </c>
      <c r="DG178" s="136">
        <v>0</v>
      </c>
      <c r="DH178" s="136">
        <v>39216.19032889478</v>
      </c>
      <c r="DI178" s="136">
        <v>5647.8733179387054</v>
      </c>
      <c r="DJ178" s="136">
        <v>68810.585555417056</v>
      </c>
      <c r="DK178" s="136">
        <v>34945.607466020076</v>
      </c>
      <c r="DL178" s="136">
        <v>0</v>
      </c>
      <c r="DM178" s="136">
        <v>0</v>
      </c>
      <c r="DN178" s="136">
        <v>307909.75137614633</v>
      </c>
      <c r="DO178" s="136">
        <v>8151.6268198053485</v>
      </c>
      <c r="DP178" s="136"/>
      <c r="DQ178" s="136">
        <v>250544.26979018026</v>
      </c>
      <c r="DR178" s="136">
        <v>151650.39488742215</v>
      </c>
      <c r="DS178" s="136">
        <v>23270.063076334252</v>
      </c>
      <c r="DT178" s="136">
        <v>3635.5800772557045</v>
      </c>
      <c r="DU178" s="136">
        <v>28170.353707509708</v>
      </c>
      <c r="DV178" s="136">
        <v>43817.878041658449</v>
      </c>
      <c r="DW178" s="136"/>
      <c r="DX178" s="136">
        <v>236114.7607652616</v>
      </c>
      <c r="DY178" s="136">
        <v>207650.25791551825</v>
      </c>
      <c r="DZ178" s="136">
        <v>38421.47047079834</v>
      </c>
      <c r="EA178" s="139">
        <v>170763.72431159476</v>
      </c>
      <c r="EB178" s="136"/>
      <c r="EC178" s="136">
        <v>170763.72431159476</v>
      </c>
      <c r="ED178" s="136"/>
      <c r="EE178" s="138">
        <v>80375.734285678918</v>
      </c>
      <c r="EF178" s="136">
        <v>6460.6714335026491</v>
      </c>
      <c r="EG178" s="136">
        <v>70238.966136879288</v>
      </c>
      <c r="EH178" s="136">
        <v>3676.0967152969865</v>
      </c>
      <c r="EI178" s="136">
        <v>19118.975507440613</v>
      </c>
      <c r="EJ178" s="136">
        <v>0</v>
      </c>
      <c r="EK178" s="136">
        <v>0</v>
      </c>
      <c r="EL178" s="113"/>
      <c r="EM178" s="134">
        <v>1912.7378788559722</v>
      </c>
      <c r="EN178" s="136">
        <v>261834.82</v>
      </c>
      <c r="EO178" s="140">
        <f t="shared" si="42"/>
        <v>53.46</v>
      </c>
      <c r="EP178" s="140">
        <f t="shared" si="43"/>
        <v>20.702429401993353</v>
      </c>
      <c r="EQ178" s="140">
        <f t="shared" si="44"/>
        <v>0</v>
      </c>
      <c r="ER178" s="140">
        <f t="shared" si="45"/>
        <v>7.9479568106312302</v>
      </c>
      <c r="ES178" s="140">
        <f t="shared" si="46"/>
        <v>1.6983762458471763</v>
      </c>
      <c r="ET178" s="140">
        <f t="shared" si="47"/>
        <v>0.35521594684385382</v>
      </c>
      <c r="EU178" s="140">
        <f t="shared" si="48"/>
        <v>0.96574335548172763</v>
      </c>
      <c r="EV178" s="140">
        <f t="shared" si="49"/>
        <v>5.5613496677740866</v>
      </c>
      <c r="EW178" s="140">
        <f t="shared" si="50"/>
        <v>5.5391486710963473</v>
      </c>
      <c r="EX178" s="140">
        <f t="shared" si="51"/>
        <v>2.9971345514950172</v>
      </c>
      <c r="EY178" s="140">
        <f t="shared" si="52"/>
        <v>7.1709219269103004</v>
      </c>
      <c r="EZ178" s="140">
        <f t="shared" si="53"/>
        <v>0.52172342192691035</v>
      </c>
      <c r="FA178" s="140">
        <f t="shared" si="54"/>
        <v>0</v>
      </c>
      <c r="HD178" s="112">
        <v>2</v>
      </c>
    </row>
    <row r="179" spans="1:212" ht="12" customHeight="1" x14ac:dyDescent="0.25">
      <c r="A179" s="126">
        <v>175</v>
      </c>
      <c r="B179" s="62" t="s">
        <v>73</v>
      </c>
      <c r="C179" s="62" t="s">
        <v>73</v>
      </c>
      <c r="D179" s="127">
        <v>3852.1</v>
      </c>
      <c r="E179" s="141">
        <v>3852.1</v>
      </c>
      <c r="F179" s="141">
        <v>0</v>
      </c>
      <c r="G179" s="141">
        <v>717.19</v>
      </c>
      <c r="H179" s="127">
        <v>1</v>
      </c>
      <c r="I179" s="127">
        <v>1</v>
      </c>
      <c r="J179" s="127">
        <v>1</v>
      </c>
      <c r="K179" s="128">
        <v>3852.1</v>
      </c>
      <c r="L179" s="127"/>
      <c r="M179" s="126" t="s">
        <v>22</v>
      </c>
      <c r="N179" s="129">
        <v>1</v>
      </c>
      <c r="O179" s="129" t="s">
        <v>21</v>
      </c>
      <c r="P179" s="130">
        <v>53.46</v>
      </c>
      <c r="Q179" s="131">
        <v>44.8</v>
      </c>
      <c r="R179" s="130">
        <v>5.0999999999999996</v>
      </c>
      <c r="S179" s="130">
        <v>8.6300000000000008</v>
      </c>
      <c r="T179" s="130">
        <v>13.43</v>
      </c>
      <c r="U179" s="130">
        <v>6.91</v>
      </c>
      <c r="V179" s="130">
        <v>3.15</v>
      </c>
      <c r="W179" s="130">
        <v>1.81</v>
      </c>
      <c r="X179" s="130">
        <v>5.77</v>
      </c>
      <c r="Y179" s="130">
        <v>0</v>
      </c>
      <c r="Z179" s="132">
        <v>40</v>
      </c>
      <c r="AA179" s="132">
        <v>40</v>
      </c>
      <c r="AB179" s="132">
        <v>2604.04</v>
      </c>
      <c r="AC179" s="130">
        <v>195.98199600000001</v>
      </c>
      <c r="AD179" s="132">
        <v>42.3</v>
      </c>
      <c r="AE179" s="132">
        <v>2604.04</v>
      </c>
      <c r="AF179" s="130">
        <v>0</v>
      </c>
      <c r="AG179" s="133">
        <v>0</v>
      </c>
      <c r="AH179" s="130">
        <v>5.05</v>
      </c>
      <c r="AI179" s="130">
        <v>10.67</v>
      </c>
      <c r="AJ179" s="130">
        <v>14</v>
      </c>
      <c r="AK179" s="131">
        <v>1035444.48</v>
      </c>
      <c r="AL179" s="130">
        <v>117874.26</v>
      </c>
      <c r="AM179" s="130">
        <v>199461.73800000001</v>
      </c>
      <c r="AN179" s="130">
        <v>310402.21799999999</v>
      </c>
      <c r="AO179" s="130">
        <v>159708.06599999999</v>
      </c>
      <c r="AP179" s="130">
        <v>72804.69</v>
      </c>
      <c r="AQ179" s="130">
        <v>41833.806000000004</v>
      </c>
      <c r="AR179" s="130">
        <v>133359.70199999999</v>
      </c>
      <c r="AS179" s="130">
        <v>0</v>
      </c>
      <c r="AU179" s="134">
        <v>48.16</v>
      </c>
      <c r="AV179" s="192">
        <v>18.649999999999999</v>
      </c>
      <c r="AW179" s="193"/>
      <c r="AX179" s="134">
        <v>7.16</v>
      </c>
      <c r="AY179" s="134">
        <v>1.53</v>
      </c>
      <c r="AZ179" s="134">
        <v>0.32</v>
      </c>
      <c r="BA179" s="134">
        <v>0.87</v>
      </c>
      <c r="BB179" s="134">
        <v>5.01</v>
      </c>
      <c r="BC179" s="134">
        <v>4.99</v>
      </c>
      <c r="BD179" s="134">
        <v>2.7</v>
      </c>
      <c r="BE179" s="134">
        <v>6.46</v>
      </c>
      <c r="BF179" s="134">
        <v>0.47</v>
      </c>
      <c r="BG179" s="135">
        <v>0</v>
      </c>
      <c r="BH179" s="134">
        <v>54.565279999999994</v>
      </c>
      <c r="BI179" s="192">
        <v>21.130449999999996</v>
      </c>
      <c r="BJ179" s="193">
        <v>0</v>
      </c>
      <c r="BK179" s="134">
        <v>8.1122800000000002</v>
      </c>
      <c r="BL179" s="134">
        <v>1.7334900000000002</v>
      </c>
      <c r="BM179" s="134">
        <v>0.36255999999999999</v>
      </c>
      <c r="BN179" s="134">
        <v>0.98570999999999998</v>
      </c>
      <c r="BO179" s="134">
        <v>5.6763299999999992</v>
      </c>
      <c r="BP179" s="134">
        <v>5.6536700000000009</v>
      </c>
      <c r="BQ179" s="134">
        <v>3.0591000000000004</v>
      </c>
      <c r="BR179" s="134">
        <v>7.3191800000000002</v>
      </c>
      <c r="BS179" s="134">
        <v>0.53250999999999993</v>
      </c>
      <c r="BT179" s="135">
        <v>0</v>
      </c>
      <c r="BU179" s="136">
        <v>2472943.42288</v>
      </c>
      <c r="BV179" s="194">
        <v>957649.39444999991</v>
      </c>
      <c r="BW179" s="194">
        <v>0</v>
      </c>
      <c r="BX179" s="136">
        <v>367655.20988000004</v>
      </c>
      <c r="BY179" s="136">
        <v>78563.194289999999</v>
      </c>
      <c r="BZ179" s="136">
        <v>16431.517759999999</v>
      </c>
      <c r="CA179" s="136">
        <v>44673.188909999997</v>
      </c>
      <c r="CB179" s="136">
        <v>257255.94992999997</v>
      </c>
      <c r="CC179" s="136">
        <v>256228.98007000005</v>
      </c>
      <c r="CD179" s="136">
        <v>138640.93110000002</v>
      </c>
      <c r="CE179" s="136">
        <v>331711.26478000003</v>
      </c>
      <c r="CF179" s="136">
        <v>24133.791709999994</v>
      </c>
      <c r="CG179" s="136">
        <v>0</v>
      </c>
      <c r="CH179" s="112">
        <v>1</v>
      </c>
      <c r="CJ179" s="137">
        <v>452958.5</v>
      </c>
      <c r="CK179" s="134">
        <v>2307989.64</v>
      </c>
      <c r="CL179" s="134">
        <v>2187514.65</v>
      </c>
      <c r="CM179" s="134">
        <v>1902062.8745098677</v>
      </c>
      <c r="CN179" s="138">
        <v>383197.55076305033</v>
      </c>
      <c r="CO179" s="136">
        <v>0</v>
      </c>
      <c r="CP179" s="136">
        <v>0</v>
      </c>
      <c r="CQ179" s="136">
        <v>0</v>
      </c>
      <c r="CR179" s="136">
        <v>0</v>
      </c>
      <c r="CS179" s="136">
        <v>0</v>
      </c>
      <c r="CT179" s="136">
        <v>0</v>
      </c>
      <c r="CU179" s="136">
        <v>0</v>
      </c>
      <c r="CV179" s="136">
        <v>0</v>
      </c>
      <c r="CW179" s="136">
        <v>0</v>
      </c>
      <c r="CX179" s="136">
        <v>124890.91199999998</v>
      </c>
      <c r="CY179" s="136">
        <v>0</v>
      </c>
      <c r="CZ179" s="136">
        <v>206876.58</v>
      </c>
      <c r="DA179" s="136">
        <v>0</v>
      </c>
      <c r="DB179" s="136">
        <v>0</v>
      </c>
      <c r="DC179" s="136">
        <v>51430.058763050365</v>
      </c>
      <c r="DD179" s="139">
        <v>519236.68491049804</v>
      </c>
      <c r="DE179" s="136">
        <v>24845.996618926984</v>
      </c>
      <c r="DF179" s="136">
        <v>31265.98727593846</v>
      </c>
      <c r="DG179" s="136">
        <v>0</v>
      </c>
      <c r="DH179" s="136">
        <v>39084.794961497413</v>
      </c>
      <c r="DI179" s="136">
        <v>5628.9498992333056</v>
      </c>
      <c r="DJ179" s="136">
        <v>68580.033018465998</v>
      </c>
      <c r="DK179" s="136">
        <v>34828.520852215603</v>
      </c>
      <c r="DL179" s="136">
        <v>0</v>
      </c>
      <c r="DM179" s="136">
        <v>0</v>
      </c>
      <c r="DN179" s="136">
        <v>306878.08780638111</v>
      </c>
      <c r="DO179" s="136">
        <v>8124.3144778391434</v>
      </c>
      <c r="DP179" s="136"/>
      <c r="DQ179" s="136">
        <v>249704.81149241363</v>
      </c>
      <c r="DR179" s="136">
        <v>151142.28435488255</v>
      </c>
      <c r="DS179" s="136">
        <v>23192.095827051955</v>
      </c>
      <c r="DT179" s="136">
        <v>3623.398925135949</v>
      </c>
      <c r="DU179" s="136">
        <v>28075.96784432236</v>
      </c>
      <c r="DV179" s="136">
        <v>43671.064541020816</v>
      </c>
      <c r="DW179" s="136"/>
      <c r="DX179" s="136">
        <v>235323.64909738919</v>
      </c>
      <c r="DY179" s="136">
        <v>206954.51766894807</v>
      </c>
      <c r="DZ179" s="136">
        <v>38292.73784312293</v>
      </c>
      <c r="EA179" s="139">
        <v>170191.57382716759</v>
      </c>
      <c r="EB179" s="136"/>
      <c r="EC179" s="136">
        <v>170191.57382716759</v>
      </c>
      <c r="ED179" s="136"/>
      <c r="EE179" s="138">
        <v>80106.432269146244</v>
      </c>
      <c r="EF179" s="136">
        <v>6439.0247031721583</v>
      </c>
      <c r="EG179" s="136">
        <v>70003.627755364781</v>
      </c>
      <c r="EH179" s="136">
        <v>3663.7798106093119</v>
      </c>
      <c r="EI179" s="136">
        <v>19054.91663813197</v>
      </c>
      <c r="EJ179" s="136">
        <v>0</v>
      </c>
      <c r="EK179" s="136">
        <v>0</v>
      </c>
      <c r="EL179" s="113"/>
      <c r="EM179" s="134">
        <v>1906.3291763731622</v>
      </c>
      <c r="EN179" s="136">
        <v>590339.35000000009</v>
      </c>
      <c r="EO179" s="140">
        <f t="shared" si="42"/>
        <v>53.46</v>
      </c>
      <c r="EP179" s="140">
        <f t="shared" si="43"/>
        <v>20.702429401993353</v>
      </c>
      <c r="EQ179" s="140">
        <f t="shared" si="44"/>
        <v>0</v>
      </c>
      <c r="ER179" s="140">
        <f t="shared" si="45"/>
        <v>7.9479568106312302</v>
      </c>
      <c r="ES179" s="140">
        <f t="shared" si="46"/>
        <v>1.6983762458471763</v>
      </c>
      <c r="ET179" s="140">
        <f t="shared" si="47"/>
        <v>0.35521594684385382</v>
      </c>
      <c r="EU179" s="140">
        <f t="shared" si="48"/>
        <v>0.96574335548172763</v>
      </c>
      <c r="EV179" s="140">
        <f t="shared" si="49"/>
        <v>5.5613496677740866</v>
      </c>
      <c r="EW179" s="140">
        <f t="shared" si="50"/>
        <v>5.5391486710963473</v>
      </c>
      <c r="EX179" s="140">
        <f t="shared" si="51"/>
        <v>2.9971345514950172</v>
      </c>
      <c r="EY179" s="140">
        <f t="shared" si="52"/>
        <v>7.1709219269103004</v>
      </c>
      <c r="EZ179" s="140">
        <f t="shared" si="53"/>
        <v>0.52172342192691035</v>
      </c>
      <c r="FA179" s="140">
        <f t="shared" si="54"/>
        <v>0</v>
      </c>
      <c r="HD179" s="112">
        <v>2</v>
      </c>
    </row>
    <row r="180" spans="1:212" ht="12" customHeight="1" x14ac:dyDescent="0.25">
      <c r="A180" s="126">
        <v>176</v>
      </c>
      <c r="B180" s="62" t="s">
        <v>501</v>
      </c>
      <c r="C180" s="62"/>
      <c r="D180" s="127">
        <v>2896.5</v>
      </c>
      <c r="E180" s="141">
        <v>2896.5</v>
      </c>
      <c r="F180" s="141">
        <v>0</v>
      </c>
      <c r="G180" s="141">
        <v>208</v>
      </c>
      <c r="H180" s="127">
        <v>0</v>
      </c>
      <c r="I180" s="127">
        <v>0</v>
      </c>
      <c r="J180" s="127">
        <v>0.33333333333333331</v>
      </c>
      <c r="K180" s="128">
        <v>965.5</v>
      </c>
      <c r="L180" s="127"/>
      <c r="M180" s="126" t="s">
        <v>44</v>
      </c>
      <c r="N180" s="129">
        <v>7</v>
      </c>
      <c r="O180" s="129" t="s">
        <v>8</v>
      </c>
      <c r="P180" s="130">
        <v>37.01</v>
      </c>
      <c r="Q180" s="142">
        <v>37.01</v>
      </c>
      <c r="R180" s="130">
        <f>R$95/$Q$95*$Q$94</f>
        <v>6.0887419354838697</v>
      </c>
      <c r="S180" s="130">
        <f t="shared" ref="S180:Y180" si="55">S$95/$Q$95*$Q$94</f>
        <v>7.8676096774193542</v>
      </c>
      <c r="T180" s="130">
        <f t="shared" si="55"/>
        <v>10.720961290322579</v>
      </c>
      <c r="U180" s="130">
        <f t="shared" si="55"/>
        <v>8.2615870967741927</v>
      </c>
      <c r="V180" s="130">
        <f t="shared" si="55"/>
        <v>3.7606935483870965</v>
      </c>
      <c r="W180" s="130">
        <f t="shared" si="55"/>
        <v>0</v>
      </c>
      <c r="X180" s="130">
        <f t="shared" si="55"/>
        <v>0</v>
      </c>
      <c r="Y180" s="130">
        <f t="shared" si="55"/>
        <v>0.3104064516129032</v>
      </c>
      <c r="Z180" s="132"/>
      <c r="AA180" s="132"/>
      <c r="AB180" s="132"/>
      <c r="AC180" s="130"/>
      <c r="AD180" s="132"/>
      <c r="AE180" s="132"/>
      <c r="AF180" s="130"/>
      <c r="AG180" s="133"/>
      <c r="AH180" s="130"/>
      <c r="AI180" s="130"/>
      <c r="AJ180" s="130"/>
      <c r="AK180" s="131"/>
      <c r="AL180" s="130"/>
      <c r="AM180" s="130"/>
      <c r="AN180" s="130"/>
      <c r="AO180" s="130"/>
      <c r="AP180" s="130"/>
      <c r="AQ180" s="130"/>
      <c r="AR180" s="130"/>
      <c r="AS180" s="130"/>
      <c r="AU180" s="134"/>
      <c r="AV180" s="135"/>
      <c r="AW180" s="150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5"/>
      <c r="BH180" s="134">
        <f>Q180</f>
        <v>37.01</v>
      </c>
      <c r="BI180" s="134">
        <f t="shared" ref="BI180" si="56">R180</f>
        <v>6.0887419354838697</v>
      </c>
      <c r="BJ180" s="134">
        <f t="shared" ref="BJ180" si="57">S180</f>
        <v>7.8676096774193542</v>
      </c>
      <c r="BK180" s="134">
        <f t="shared" ref="BK180" si="58">T180</f>
        <v>10.720961290322579</v>
      </c>
      <c r="BN180" s="134">
        <f t="shared" ref="BN180" si="59">W180</f>
        <v>0</v>
      </c>
      <c r="BO180" s="134">
        <f>U180</f>
        <v>8.2615870967741927</v>
      </c>
      <c r="BP180" s="134">
        <f>V180</f>
        <v>3.7606935483870965</v>
      </c>
      <c r="BQ180" s="134">
        <f t="shared" ref="BQ180" si="60">Z180</f>
        <v>0</v>
      </c>
      <c r="BR180" s="134">
        <f t="shared" ref="BR180" si="61">AA180</f>
        <v>0</v>
      </c>
      <c r="BS180" s="134">
        <f t="shared" ref="BS180" si="62">AB180</f>
        <v>0</v>
      </c>
      <c r="BT180" s="134">
        <f>Y180</f>
        <v>0.3104064516129032</v>
      </c>
      <c r="BU180" s="136">
        <v>10813048.91575698</v>
      </c>
      <c r="BV180" s="136">
        <v>1192572.1710591307</v>
      </c>
      <c r="BW180" s="136">
        <v>2071465.3095319883</v>
      </c>
      <c r="BX180" s="136">
        <v>3255159.7721216958</v>
      </c>
      <c r="BY180" s="136">
        <v>0</v>
      </c>
      <c r="BZ180" s="136">
        <v>0</v>
      </c>
      <c r="CA180" s="136">
        <v>0</v>
      </c>
      <c r="CB180" s="136">
        <v>1597987.5244961055</v>
      </c>
      <c r="CC180" s="136">
        <v>790116.05377862987</v>
      </c>
      <c r="CD180" s="136">
        <v>455722.36809703748</v>
      </c>
      <c r="CE180" s="136">
        <v>1450025.7166723921</v>
      </c>
      <c r="CF180" s="136">
        <v>0</v>
      </c>
      <c r="CG180" s="136">
        <v>0</v>
      </c>
      <c r="CJ180" s="137">
        <v>0</v>
      </c>
      <c r="CK180" s="134">
        <v>428797.8</v>
      </c>
      <c r="CL180" s="134">
        <v>350944.87</v>
      </c>
      <c r="CM180" s="134">
        <v>323247.23508705653</v>
      </c>
      <c r="CN180" s="138">
        <v>12890.558847310591</v>
      </c>
      <c r="CO180" s="136">
        <v>0</v>
      </c>
      <c r="CP180" s="136">
        <v>0</v>
      </c>
      <c r="CQ180" s="136">
        <v>0</v>
      </c>
      <c r="CR180" s="136">
        <v>0</v>
      </c>
      <c r="CS180" s="136">
        <v>0</v>
      </c>
      <c r="CT180" s="136">
        <v>0</v>
      </c>
      <c r="CU180" s="136">
        <v>0</v>
      </c>
      <c r="CV180" s="136">
        <v>0</v>
      </c>
      <c r="CW180" s="136">
        <v>0</v>
      </c>
      <c r="CX180" s="136">
        <v>0</v>
      </c>
      <c r="CY180" s="136">
        <v>0</v>
      </c>
      <c r="CZ180" s="136">
        <v>0</v>
      </c>
      <c r="DA180" s="136">
        <v>0</v>
      </c>
      <c r="DB180" s="136">
        <v>0</v>
      </c>
      <c r="DC180" s="136">
        <v>12890.558847310591</v>
      </c>
      <c r="DD180" s="139">
        <v>170726.9957986839</v>
      </c>
      <c r="DE180" s="136">
        <v>0</v>
      </c>
      <c r="DF180" s="136">
        <v>7836.5854248120731</v>
      </c>
      <c r="DG180" s="136">
        <v>0</v>
      </c>
      <c r="DH180" s="136">
        <v>9796.3109824058974</v>
      </c>
      <c r="DI180" s="136">
        <v>1410.8541127462311</v>
      </c>
      <c r="DJ180" s="136">
        <v>17189.071384265448</v>
      </c>
      <c r="DK180" s="136">
        <v>8729.5077705184613</v>
      </c>
      <c r="DL180" s="136">
        <v>0</v>
      </c>
      <c r="DM180" s="136">
        <v>0</v>
      </c>
      <c r="DN180" s="136">
        <v>123728.36757811568</v>
      </c>
      <c r="DO180" s="136">
        <v>2036.2985458201224</v>
      </c>
      <c r="DP180" s="136"/>
      <c r="DQ180" s="136"/>
      <c r="DR180" s="136">
        <v>37882.681016754272</v>
      </c>
      <c r="DS180" s="136">
        <v>5812.9250333632726</v>
      </c>
      <c r="DT180" s="136">
        <v>908.17778931459691</v>
      </c>
      <c r="DU180" s="136">
        <v>7037.0309580990215</v>
      </c>
      <c r="DV180" s="136">
        <v>10945.825086149269</v>
      </c>
      <c r="DW180" s="136"/>
      <c r="DX180" s="136">
        <v>58982.109291952256</v>
      </c>
      <c r="DY180" s="136">
        <v>51871.599078261053</v>
      </c>
      <c r="DZ180" s="136"/>
      <c r="EA180" s="139">
        <v>0</v>
      </c>
      <c r="EB180" s="136"/>
      <c r="EC180" s="136"/>
      <c r="ED180" s="136"/>
      <c r="EE180" s="138"/>
      <c r="EF180" s="136">
        <v>1613.8932922075542</v>
      </c>
      <c r="EG180" s="136">
        <v>17545.884737624856</v>
      </c>
      <c r="EH180" s="136">
        <v>918.2989556717871</v>
      </c>
      <c r="EI180" s="136">
        <v>4775.9720708487366</v>
      </c>
      <c r="EJ180" s="136">
        <v>24000</v>
      </c>
      <c r="EK180" s="136">
        <v>24000</v>
      </c>
      <c r="EL180" s="113"/>
      <c r="EM180" s="134"/>
      <c r="EN180" s="136">
        <v>77853.63</v>
      </c>
      <c r="EO180" s="140">
        <f t="shared" si="42"/>
        <v>37.01</v>
      </c>
      <c r="EP180" s="140">
        <f t="shared" si="43"/>
        <v>6.0887419354838697</v>
      </c>
      <c r="EQ180" s="186">
        <f t="shared" si="44"/>
        <v>7.8676096774193542</v>
      </c>
      <c r="ER180" s="140">
        <f t="shared" si="45"/>
        <v>10.720961290322579</v>
      </c>
      <c r="ES180" s="140">
        <f t="shared" si="46"/>
        <v>0</v>
      </c>
      <c r="ET180" s="140">
        <f t="shared" si="47"/>
        <v>0</v>
      </c>
      <c r="EU180" s="140">
        <f t="shared" si="48"/>
        <v>0</v>
      </c>
      <c r="EV180" s="140">
        <f t="shared" si="49"/>
        <v>8.2615870967741927</v>
      </c>
      <c r="EW180" s="140">
        <f t="shared" si="50"/>
        <v>3.7606935483870969</v>
      </c>
      <c r="EX180" s="140">
        <f t="shared" si="51"/>
        <v>0</v>
      </c>
      <c r="EY180" s="140">
        <f t="shared" si="52"/>
        <v>0</v>
      </c>
      <c r="EZ180" s="140">
        <f t="shared" si="53"/>
        <v>0</v>
      </c>
      <c r="FA180" s="140">
        <f t="shared" si="54"/>
        <v>0.3104064516129032</v>
      </c>
      <c r="HD180" s="143">
        <v>1</v>
      </c>
    </row>
    <row r="181" spans="1:212" ht="12" customHeight="1" x14ac:dyDescent="0.25">
      <c r="A181" s="126">
        <v>177</v>
      </c>
      <c r="B181" s="62" t="s">
        <v>72</v>
      </c>
      <c r="C181" s="62" t="s">
        <v>72</v>
      </c>
      <c r="D181" s="127">
        <v>16826.7</v>
      </c>
      <c r="E181" s="141">
        <v>16826.7</v>
      </c>
      <c r="F181" s="141">
        <v>0</v>
      </c>
      <c r="G181" s="141">
        <v>4544.6000000000004</v>
      </c>
      <c r="H181" s="127">
        <v>3</v>
      </c>
      <c r="I181" s="127">
        <v>6</v>
      </c>
      <c r="J181" s="127">
        <v>1</v>
      </c>
      <c r="K181" s="128">
        <v>16826.7</v>
      </c>
      <c r="L181" s="127"/>
      <c r="M181" s="126" t="s">
        <v>53</v>
      </c>
      <c r="N181" s="129">
        <v>1</v>
      </c>
      <c r="O181" s="129" t="s">
        <v>8</v>
      </c>
      <c r="P181" s="130">
        <v>39.28</v>
      </c>
      <c r="Q181" s="142">
        <v>36.54</v>
      </c>
      <c r="R181" s="130">
        <v>4.03</v>
      </c>
      <c r="S181" s="130">
        <v>7</v>
      </c>
      <c r="T181" s="130">
        <v>11</v>
      </c>
      <c r="U181" s="130">
        <v>5.4</v>
      </c>
      <c r="V181" s="130">
        <v>2.67</v>
      </c>
      <c r="W181" s="130">
        <v>1.54</v>
      </c>
      <c r="X181" s="130">
        <v>4.9000000000000004</v>
      </c>
      <c r="Y181" s="130">
        <v>0</v>
      </c>
      <c r="Z181" s="132">
        <v>40</v>
      </c>
      <c r="AA181" s="132">
        <v>40</v>
      </c>
      <c r="AB181" s="132">
        <v>2604.04</v>
      </c>
      <c r="AC181" s="130">
        <v>195.98199600000001</v>
      </c>
      <c r="AD181" s="132">
        <v>42.3</v>
      </c>
      <c r="AE181" s="132">
        <v>2604.04</v>
      </c>
      <c r="AF181" s="130">
        <v>0</v>
      </c>
      <c r="AG181" s="133">
        <v>0</v>
      </c>
      <c r="AH181" s="130">
        <v>5.05</v>
      </c>
      <c r="AI181" s="130">
        <v>10.67</v>
      </c>
      <c r="AJ181" s="130">
        <v>14</v>
      </c>
      <c r="AK181" s="131">
        <v>3689085.7080000001</v>
      </c>
      <c r="AL181" s="130">
        <v>406869.60600000003</v>
      </c>
      <c r="AM181" s="130">
        <v>706721.4</v>
      </c>
      <c r="AN181" s="130">
        <v>1110562.2000000002</v>
      </c>
      <c r="AO181" s="130">
        <v>545185.08000000007</v>
      </c>
      <c r="AP181" s="130">
        <v>269563.73400000005</v>
      </c>
      <c r="AQ181" s="130">
        <v>155478.70800000001</v>
      </c>
      <c r="AR181" s="130">
        <v>494704.9800000001</v>
      </c>
      <c r="AS181" s="130">
        <v>0</v>
      </c>
      <c r="AT181" s="112" t="s">
        <v>8</v>
      </c>
      <c r="AU181" s="134">
        <v>39.28</v>
      </c>
      <c r="AV181" s="134">
        <v>4.3321948549534763</v>
      </c>
      <c r="AW181" s="134">
        <v>7.5249042145593874</v>
      </c>
      <c r="AX181" s="134">
        <v>11.824849480021895</v>
      </c>
      <c r="AY181" s="134"/>
      <c r="AZ181" s="134"/>
      <c r="BA181" s="134"/>
      <c r="BB181" s="134">
        <v>5.8049261083743851</v>
      </c>
      <c r="BC181" s="134">
        <v>2.870213464696223</v>
      </c>
      <c r="BD181" s="134">
        <v>1.6554789272030652</v>
      </c>
      <c r="BE181" s="134">
        <v>5.267432950191572</v>
      </c>
      <c r="BF181" s="134"/>
      <c r="BG181" s="135">
        <v>0</v>
      </c>
      <c r="BH181" s="134">
        <v>39.28</v>
      </c>
      <c r="BI181" s="134">
        <v>4.3321948549534763</v>
      </c>
      <c r="BJ181" s="134">
        <v>7.5249042145593874</v>
      </c>
      <c r="BK181" s="134">
        <v>11.824849480021895</v>
      </c>
      <c r="BL181" s="134">
        <v>0</v>
      </c>
      <c r="BM181" s="134">
        <v>0</v>
      </c>
      <c r="BN181" s="134">
        <v>0</v>
      </c>
      <c r="BO181" s="134">
        <v>5.8049261083743851</v>
      </c>
      <c r="BP181" s="134">
        <v>2.870213464696223</v>
      </c>
      <c r="BQ181" s="134">
        <v>1.6554789272030652</v>
      </c>
      <c r="BR181" s="134">
        <v>5.267432950191572</v>
      </c>
      <c r="BS181" s="134">
        <v>0</v>
      </c>
      <c r="BT181" s="135">
        <v>0</v>
      </c>
      <c r="BU181" s="136">
        <v>7931433.3120000008</v>
      </c>
      <c r="BV181" s="136">
        <v>874758.51799014804</v>
      </c>
      <c r="BW181" s="136">
        <v>1519431.6689655173</v>
      </c>
      <c r="BX181" s="136">
        <v>2387678.3369458131</v>
      </c>
      <c r="BY181" s="136">
        <v>0</v>
      </c>
      <c r="BZ181" s="136">
        <v>0</v>
      </c>
      <c r="CA181" s="136">
        <v>0</v>
      </c>
      <c r="CB181" s="136">
        <v>1172133.0017733993</v>
      </c>
      <c r="CC181" s="136">
        <v>579554.65087684733</v>
      </c>
      <c r="CD181" s="136">
        <v>334274.96717241383</v>
      </c>
      <c r="CE181" s="136">
        <v>1063602.1682758625</v>
      </c>
      <c r="CF181" s="136">
        <v>0</v>
      </c>
      <c r="CG181" s="136">
        <v>0</v>
      </c>
      <c r="CH181" s="143">
        <v>2</v>
      </c>
      <c r="CJ181" s="137">
        <v>1392898.1600000001</v>
      </c>
      <c r="CK181" s="134">
        <v>7930962.2399999984</v>
      </c>
      <c r="CL181" s="134">
        <v>8081948.1699999999</v>
      </c>
      <c r="CM181" s="134">
        <v>22256384.51443892</v>
      </c>
      <c r="CN181" s="138">
        <v>15646062.581650998</v>
      </c>
      <c r="CO181" s="136">
        <v>0</v>
      </c>
      <c r="CP181" s="136">
        <v>5799.36</v>
      </c>
      <c r="CQ181" s="136">
        <v>0</v>
      </c>
      <c r="CR181" s="136">
        <v>0</v>
      </c>
      <c r="CS181" s="136">
        <v>0</v>
      </c>
      <c r="CT181" s="136">
        <v>0</v>
      </c>
      <c r="CU181" s="136">
        <v>0</v>
      </c>
      <c r="CV181" s="136">
        <v>1117694.808</v>
      </c>
      <c r="CW181" s="136">
        <v>0</v>
      </c>
      <c r="CX181" s="136">
        <v>0</v>
      </c>
      <c r="CY181" s="136">
        <v>0</v>
      </c>
      <c r="CZ181" s="136">
        <v>13950512.207999999</v>
      </c>
      <c r="DA181" s="136">
        <v>347400</v>
      </c>
      <c r="DB181" s="136">
        <v>0</v>
      </c>
      <c r="DC181" s="136">
        <v>224656.20565100064</v>
      </c>
      <c r="DD181" s="139">
        <v>2243755.3283105963</v>
      </c>
      <c r="DE181" s="136">
        <v>108532.0036623397</v>
      </c>
      <c r="DF181" s="136">
        <v>136575.73481893868</v>
      </c>
      <c r="DG181" s="136">
        <v>0</v>
      </c>
      <c r="DH181" s="136">
        <v>170729.76282511579</v>
      </c>
      <c r="DI181" s="136">
        <v>24588.315793834288</v>
      </c>
      <c r="DJ181" s="136">
        <v>299570.53077329823</v>
      </c>
      <c r="DK181" s="136">
        <v>152137.55401572553</v>
      </c>
      <c r="DL181" s="136">
        <v>0</v>
      </c>
      <c r="DM181" s="136">
        <v>0</v>
      </c>
      <c r="DN181" s="136">
        <v>1316132.8870728705</v>
      </c>
      <c r="DO181" s="136">
        <v>35488.539348473802</v>
      </c>
      <c r="DP181" s="136"/>
      <c r="DQ181" s="136">
        <v>1090757.755909607</v>
      </c>
      <c r="DR181" s="136">
        <v>660218.03072461847</v>
      </c>
      <c r="DS181" s="136">
        <v>101307.45277979679</v>
      </c>
      <c r="DT181" s="136">
        <v>15827.690530771546</v>
      </c>
      <c r="DU181" s="136">
        <v>122641.12772930587</v>
      </c>
      <c r="DV181" s="136">
        <v>190763.45414511432</v>
      </c>
      <c r="DW181" s="136"/>
      <c r="DX181" s="136">
        <v>1027938.1236902052</v>
      </c>
      <c r="DY181" s="136">
        <v>904016.40208200435</v>
      </c>
      <c r="DZ181" s="136">
        <v>167269.90780739769</v>
      </c>
      <c r="EA181" s="139">
        <v>743428.92326720513</v>
      </c>
      <c r="EB181" s="136"/>
      <c r="EC181" s="136">
        <v>743428.92326720513</v>
      </c>
      <c r="ED181" s="136"/>
      <c r="EE181" s="138">
        <v>349920.01865560171</v>
      </c>
      <c r="EF181" s="136">
        <v>28126.875463478875</v>
      </c>
      <c r="EG181" s="136">
        <v>305789.06133049424</v>
      </c>
      <c r="EH181" s="136">
        <v>16004.081861628649</v>
      </c>
      <c r="EI181" s="136">
        <v>83235.473065303406</v>
      </c>
      <c r="EJ181" s="136">
        <v>0</v>
      </c>
      <c r="EK181" s="136">
        <v>0</v>
      </c>
      <c r="EL181" s="113"/>
      <c r="EM181" s="134">
        <v>0</v>
      </c>
      <c r="EN181" s="136">
        <v>1270524.69</v>
      </c>
      <c r="EO181" s="140">
        <f t="shared" si="42"/>
        <v>39.28</v>
      </c>
      <c r="EP181" s="140">
        <f t="shared" si="43"/>
        <v>4.3321948549534763</v>
      </c>
      <c r="EQ181" s="140">
        <f t="shared" si="44"/>
        <v>7.5249042145593874</v>
      </c>
      <c r="ER181" s="140">
        <f t="shared" si="45"/>
        <v>11.824849480021895</v>
      </c>
      <c r="ES181" s="140">
        <f t="shared" si="46"/>
        <v>0</v>
      </c>
      <c r="ET181" s="140">
        <f t="shared" si="47"/>
        <v>0</v>
      </c>
      <c r="EU181" s="140">
        <f t="shared" si="48"/>
        <v>0</v>
      </c>
      <c r="EV181" s="140">
        <f t="shared" si="49"/>
        <v>5.8049261083743851</v>
      </c>
      <c r="EW181" s="140">
        <f t="shared" si="50"/>
        <v>2.870213464696223</v>
      </c>
      <c r="EX181" s="140">
        <f t="shared" si="51"/>
        <v>1.6554789272030652</v>
      </c>
      <c r="EY181" s="140">
        <f t="shared" si="52"/>
        <v>5.267432950191572</v>
      </c>
      <c r="EZ181" s="140">
        <f t="shared" si="53"/>
        <v>0</v>
      </c>
      <c r="FA181" s="140">
        <f t="shared" si="54"/>
        <v>0</v>
      </c>
      <c r="HD181" s="143">
        <v>1</v>
      </c>
    </row>
    <row r="182" spans="1:212" ht="12" customHeight="1" x14ac:dyDescent="0.25">
      <c r="A182" s="126">
        <v>178</v>
      </c>
      <c r="B182" s="62" t="s">
        <v>71</v>
      </c>
      <c r="C182" s="62" t="s">
        <v>71</v>
      </c>
      <c r="D182" s="127">
        <v>30188.099999999984</v>
      </c>
      <c r="E182" s="141">
        <v>27705.999999999985</v>
      </c>
      <c r="F182" s="141">
        <v>2482.1</v>
      </c>
      <c r="G182" s="141">
        <v>4990</v>
      </c>
      <c r="H182" s="127">
        <v>8</v>
      </c>
      <c r="I182" s="127">
        <v>3</v>
      </c>
      <c r="J182" s="127">
        <v>1</v>
      </c>
      <c r="K182" s="128">
        <v>30188.099999999984</v>
      </c>
      <c r="L182" s="127"/>
      <c r="M182" s="126" t="s">
        <v>53</v>
      </c>
      <c r="N182" s="129">
        <v>1</v>
      </c>
      <c r="O182" s="129" t="s">
        <v>8</v>
      </c>
      <c r="P182" s="130">
        <v>39.28</v>
      </c>
      <c r="Q182" s="142">
        <v>36.54</v>
      </c>
      <c r="R182" s="130">
        <v>4.03</v>
      </c>
      <c r="S182" s="130">
        <v>7</v>
      </c>
      <c r="T182" s="130">
        <v>11</v>
      </c>
      <c r="U182" s="130">
        <v>5.4</v>
      </c>
      <c r="V182" s="130">
        <v>2.67</v>
      </c>
      <c r="W182" s="130">
        <v>1.54</v>
      </c>
      <c r="X182" s="130">
        <v>4.9000000000000004</v>
      </c>
      <c r="Y182" s="130">
        <v>0</v>
      </c>
      <c r="Z182" s="132">
        <v>40</v>
      </c>
      <c r="AA182" s="132">
        <v>40</v>
      </c>
      <c r="AB182" s="132">
        <v>2604.04</v>
      </c>
      <c r="AC182" s="130">
        <v>195.98199600000001</v>
      </c>
      <c r="AD182" s="132">
        <v>42.3</v>
      </c>
      <c r="AE182" s="132">
        <v>2604.04</v>
      </c>
      <c r="AF182" s="130">
        <v>0</v>
      </c>
      <c r="AG182" s="133">
        <v>0</v>
      </c>
      <c r="AH182" s="130">
        <v>5.05</v>
      </c>
      <c r="AI182" s="130">
        <v>10.67</v>
      </c>
      <c r="AJ182" s="130">
        <v>14</v>
      </c>
      <c r="AK182" s="131">
        <v>6618439.043999996</v>
      </c>
      <c r="AL182" s="130">
        <v>729948.25799999968</v>
      </c>
      <c r="AM182" s="130">
        <v>1267900.1999999993</v>
      </c>
      <c r="AN182" s="130">
        <v>1992414.5999999987</v>
      </c>
      <c r="AO182" s="130">
        <v>978094.43999999959</v>
      </c>
      <c r="AP182" s="130">
        <v>483613.36199999973</v>
      </c>
      <c r="AQ182" s="130">
        <v>278938.04399999988</v>
      </c>
      <c r="AR182" s="130">
        <v>887530.13999999966</v>
      </c>
      <c r="AS182" s="130">
        <v>0</v>
      </c>
      <c r="AT182" s="112" t="s">
        <v>8</v>
      </c>
      <c r="AU182" s="134">
        <v>39.28</v>
      </c>
      <c r="AV182" s="134">
        <v>4.3321948549534763</v>
      </c>
      <c r="AW182" s="134">
        <v>7.5249042145593874</v>
      </c>
      <c r="AX182" s="134">
        <v>11.824849480021895</v>
      </c>
      <c r="AY182" s="134"/>
      <c r="AZ182" s="134"/>
      <c r="BA182" s="134"/>
      <c r="BB182" s="134">
        <v>5.8049261083743851</v>
      </c>
      <c r="BC182" s="134">
        <v>2.870213464696223</v>
      </c>
      <c r="BD182" s="134">
        <v>1.6554789272030652</v>
      </c>
      <c r="BE182" s="134">
        <v>5.267432950191572</v>
      </c>
      <c r="BF182" s="134"/>
      <c r="BG182" s="135">
        <v>0</v>
      </c>
      <c r="BH182" s="134">
        <v>39.28</v>
      </c>
      <c r="BI182" s="134">
        <v>4.3321948549534763</v>
      </c>
      <c r="BJ182" s="134">
        <v>7.5249042145593874</v>
      </c>
      <c r="BK182" s="134">
        <v>11.824849480021895</v>
      </c>
      <c r="BL182" s="134">
        <v>0</v>
      </c>
      <c r="BM182" s="134">
        <v>0</v>
      </c>
      <c r="BN182" s="134">
        <v>0</v>
      </c>
      <c r="BO182" s="134">
        <v>5.8049261083743851</v>
      </c>
      <c r="BP182" s="134">
        <v>2.870213464696223</v>
      </c>
      <c r="BQ182" s="134">
        <v>1.6554789272030652</v>
      </c>
      <c r="BR182" s="134">
        <v>5.267432950191572</v>
      </c>
      <c r="BS182" s="134">
        <v>0</v>
      </c>
      <c r="BT182" s="135">
        <v>0</v>
      </c>
      <c r="BU182" s="136">
        <v>14229462.815999994</v>
      </c>
      <c r="BV182" s="136">
        <v>1569368.7780098519</v>
      </c>
      <c r="BW182" s="136">
        <v>2725950.7310344814</v>
      </c>
      <c r="BX182" s="136">
        <v>4283636.8630541852</v>
      </c>
      <c r="BY182" s="136">
        <v>0</v>
      </c>
      <c r="BZ182" s="136">
        <v>0</v>
      </c>
      <c r="CA182" s="136">
        <v>0</v>
      </c>
      <c r="CB182" s="136">
        <v>2102876.2782266</v>
      </c>
      <c r="CC182" s="136">
        <v>1039755.4931231521</v>
      </c>
      <c r="CD182" s="136">
        <v>599709.16082758596</v>
      </c>
      <c r="CE182" s="136">
        <v>1908165.5117241375</v>
      </c>
      <c r="CF182" s="136">
        <v>0</v>
      </c>
      <c r="CG182" s="136">
        <v>0</v>
      </c>
      <c r="CH182" s="143">
        <v>2</v>
      </c>
      <c r="CJ182" s="137">
        <v>1834173.08</v>
      </c>
      <c r="CK182" s="134">
        <v>13059123.109999998</v>
      </c>
      <c r="CL182" s="134">
        <v>13155636.040000001</v>
      </c>
      <c r="CM182" s="134">
        <v>13243761.327970633</v>
      </c>
      <c r="CN182" s="138">
        <v>1384450.8547824924</v>
      </c>
      <c r="CO182" s="136">
        <v>0</v>
      </c>
      <c r="CP182" s="136">
        <v>0</v>
      </c>
      <c r="CQ182" s="136">
        <v>4440</v>
      </c>
      <c r="CR182" s="136">
        <v>0</v>
      </c>
      <c r="CS182" s="136">
        <v>0</v>
      </c>
      <c r="CT182" s="136">
        <v>0</v>
      </c>
      <c r="CU182" s="136">
        <v>0</v>
      </c>
      <c r="CV182" s="136">
        <v>0</v>
      </c>
      <c r="CW182" s="136">
        <v>0</v>
      </c>
      <c r="CX182" s="136">
        <v>42076.631999999998</v>
      </c>
      <c r="CY182" s="136">
        <v>684948.88799999992</v>
      </c>
      <c r="CZ182" s="136">
        <v>249938.74799999999</v>
      </c>
      <c r="DA182" s="136">
        <v>0</v>
      </c>
      <c r="DB182" s="136">
        <v>0</v>
      </c>
      <c r="DC182" s="136">
        <v>403046.58678249258</v>
      </c>
      <c r="DD182" s="139">
        <v>4025430.4305997654</v>
      </c>
      <c r="DE182" s="136">
        <v>194712.86584767513</v>
      </c>
      <c r="DF182" s="136">
        <v>245024.98649691269</v>
      </c>
      <c r="DG182" s="136">
        <v>0</v>
      </c>
      <c r="DH182" s="136">
        <v>306299.34289794642</v>
      </c>
      <c r="DI182" s="136">
        <v>44112.900094245961</v>
      </c>
      <c r="DJ182" s="136">
        <v>537447.33905266027</v>
      </c>
      <c r="DK182" s="136">
        <v>272943.81514985836</v>
      </c>
      <c r="DL182" s="136">
        <v>0</v>
      </c>
      <c r="DM182" s="136">
        <v>0</v>
      </c>
      <c r="DN182" s="136">
        <v>2361220.6319863368</v>
      </c>
      <c r="DO182" s="136">
        <v>63668.549074129878</v>
      </c>
      <c r="DP182" s="136"/>
      <c r="DQ182" s="136">
        <v>1956884.2501010173</v>
      </c>
      <c r="DR182" s="136">
        <v>1184470.3913017907</v>
      </c>
      <c r="DS182" s="136">
        <v>181751.59212809295</v>
      </c>
      <c r="DT182" s="136">
        <v>28395.817629837358</v>
      </c>
      <c r="DU182" s="136">
        <v>220025.47308771513</v>
      </c>
      <c r="DV182" s="136">
        <v>342240.9759535811</v>
      </c>
      <c r="DW182" s="136"/>
      <c r="DX182" s="136">
        <v>1844182.0958222505</v>
      </c>
      <c r="DY182" s="136">
        <v>1621859.1611957033</v>
      </c>
      <c r="DZ182" s="136">
        <v>300092.15733806981</v>
      </c>
      <c r="EA182" s="139">
        <v>1333755.6786822551</v>
      </c>
      <c r="EB182" s="136"/>
      <c r="EC182" s="136">
        <v>1333755.6786822551</v>
      </c>
      <c r="ED182" s="136"/>
      <c r="EE182" s="138">
        <v>627777.31314976583</v>
      </c>
      <c r="EF182" s="136">
        <v>50461.286477981193</v>
      </c>
      <c r="EG182" s="136">
        <v>548603.75250946928</v>
      </c>
      <c r="EH182" s="136">
        <v>28712.274162315338</v>
      </c>
      <c r="EI182" s="136">
        <v>149329.38629931503</v>
      </c>
      <c r="EJ182" s="136">
        <v>0</v>
      </c>
      <c r="EK182" s="136">
        <v>0</v>
      </c>
      <c r="EL182" s="113"/>
      <c r="EM182" s="134">
        <v>0</v>
      </c>
      <c r="EN182" s="136">
        <v>1760818.59</v>
      </c>
      <c r="EO182" s="140">
        <f t="shared" si="42"/>
        <v>39.28</v>
      </c>
      <c r="EP182" s="140">
        <f t="shared" si="43"/>
        <v>4.3321948549534763</v>
      </c>
      <c r="EQ182" s="140">
        <f t="shared" si="44"/>
        <v>7.5249042145593874</v>
      </c>
      <c r="ER182" s="140">
        <f t="shared" si="45"/>
        <v>11.824849480021895</v>
      </c>
      <c r="ES182" s="140">
        <f t="shared" si="46"/>
        <v>0</v>
      </c>
      <c r="ET182" s="140">
        <f t="shared" si="47"/>
        <v>0</v>
      </c>
      <c r="EU182" s="140">
        <f t="shared" si="48"/>
        <v>0</v>
      </c>
      <c r="EV182" s="140">
        <f t="shared" si="49"/>
        <v>5.8049261083743851</v>
      </c>
      <c r="EW182" s="140">
        <f t="shared" si="50"/>
        <v>2.870213464696223</v>
      </c>
      <c r="EX182" s="140">
        <f t="shared" si="51"/>
        <v>1.6554789272030652</v>
      </c>
      <c r="EY182" s="140">
        <f t="shared" si="52"/>
        <v>5.267432950191572</v>
      </c>
      <c r="EZ182" s="140">
        <f t="shared" si="53"/>
        <v>0</v>
      </c>
      <c r="FA182" s="140">
        <f t="shared" si="54"/>
        <v>0</v>
      </c>
      <c r="HD182" s="143">
        <v>1</v>
      </c>
    </row>
    <row r="183" spans="1:212" ht="12" customHeight="1" x14ac:dyDescent="0.25">
      <c r="A183" s="126">
        <v>179</v>
      </c>
      <c r="B183" s="62" t="s">
        <v>70</v>
      </c>
      <c r="C183" s="62" t="s">
        <v>70</v>
      </c>
      <c r="D183" s="127">
        <v>5090.8</v>
      </c>
      <c r="E183" s="141">
        <v>3431.6</v>
      </c>
      <c r="F183" s="141">
        <v>1659.2</v>
      </c>
      <c r="G183" s="141">
        <v>577.9</v>
      </c>
      <c r="H183" s="127">
        <v>2</v>
      </c>
      <c r="I183" s="127">
        <v>0</v>
      </c>
      <c r="J183" s="127">
        <v>1</v>
      </c>
      <c r="K183" s="128">
        <v>5090.8</v>
      </c>
      <c r="L183" s="127"/>
      <c r="M183" s="126" t="s">
        <v>53</v>
      </c>
      <c r="N183" s="129">
        <v>3</v>
      </c>
      <c r="O183" s="129" t="s">
        <v>21</v>
      </c>
      <c r="P183" s="130">
        <v>53.96</v>
      </c>
      <c r="Q183" s="131">
        <v>45.06</v>
      </c>
      <c r="R183" s="130">
        <v>5.0999999999999996</v>
      </c>
      <c r="S183" s="130">
        <v>8.6300000000000008</v>
      </c>
      <c r="T183" s="130">
        <v>13.43</v>
      </c>
      <c r="U183" s="130">
        <v>6.91</v>
      </c>
      <c r="V183" s="130">
        <v>3.15</v>
      </c>
      <c r="W183" s="130">
        <v>1.81</v>
      </c>
      <c r="X183" s="130">
        <v>5.77</v>
      </c>
      <c r="Y183" s="130">
        <v>0.26</v>
      </c>
      <c r="Z183" s="132">
        <v>40</v>
      </c>
      <c r="AA183" s="132">
        <v>40</v>
      </c>
      <c r="AB183" s="132">
        <v>2604.04</v>
      </c>
      <c r="AC183" s="130">
        <v>195.98199600000001</v>
      </c>
      <c r="AD183" s="132">
        <v>42.3</v>
      </c>
      <c r="AE183" s="132">
        <v>2604.04</v>
      </c>
      <c r="AF183" s="130">
        <v>7.85</v>
      </c>
      <c r="AG183" s="133">
        <v>0</v>
      </c>
      <c r="AH183" s="130">
        <v>6.73</v>
      </c>
      <c r="AI183" s="130">
        <v>10.67</v>
      </c>
      <c r="AJ183" s="130">
        <v>14</v>
      </c>
      <c r="AK183" s="131">
        <v>1376348.6880000001</v>
      </c>
      <c r="AL183" s="130">
        <v>155778.47999999998</v>
      </c>
      <c r="AM183" s="130">
        <v>263601.62400000007</v>
      </c>
      <c r="AN183" s="130">
        <v>410216.66399999999</v>
      </c>
      <c r="AO183" s="130">
        <v>211064.568</v>
      </c>
      <c r="AP183" s="130">
        <v>96216.12</v>
      </c>
      <c r="AQ183" s="130">
        <v>55286.088000000003</v>
      </c>
      <c r="AR183" s="130">
        <v>176243.49599999998</v>
      </c>
      <c r="AS183" s="130">
        <v>7941.648000000001</v>
      </c>
      <c r="AU183" s="134">
        <v>48.44</v>
      </c>
      <c r="AV183" s="192">
        <v>18.489999999999998</v>
      </c>
      <c r="AW183" s="193"/>
      <c r="AX183" s="144">
        <v>6.67</v>
      </c>
      <c r="AY183" s="144">
        <v>1.53</v>
      </c>
      <c r="AZ183" s="144">
        <v>0.32</v>
      </c>
      <c r="BA183" s="144">
        <v>0.87</v>
      </c>
      <c r="BB183" s="144">
        <v>5.01</v>
      </c>
      <c r="BC183" s="144">
        <v>4.99</v>
      </c>
      <c r="BD183" s="144">
        <v>2.7</v>
      </c>
      <c r="BE183" s="144">
        <v>6.46</v>
      </c>
      <c r="BF183" s="144">
        <v>0.47</v>
      </c>
      <c r="BG183" s="145">
        <v>0.93</v>
      </c>
      <c r="BH183" s="134">
        <v>54.88252</v>
      </c>
      <c r="BI183" s="192">
        <v>20.949169999999999</v>
      </c>
      <c r="BJ183" s="193">
        <v>0</v>
      </c>
      <c r="BK183" s="144">
        <v>7.5571100000000007</v>
      </c>
      <c r="BL183" s="144">
        <v>1.7334900000000002</v>
      </c>
      <c r="BM183" s="144">
        <v>0.36256000000000005</v>
      </c>
      <c r="BN183" s="144">
        <v>0.98571000000000009</v>
      </c>
      <c r="BO183" s="144">
        <v>5.6763300000000001</v>
      </c>
      <c r="BP183" s="144">
        <v>5.65367</v>
      </c>
      <c r="BQ183" s="144">
        <v>3.0591000000000004</v>
      </c>
      <c r="BR183" s="144">
        <v>7.3191800000000002</v>
      </c>
      <c r="BS183" s="144">
        <v>0.53250999999999993</v>
      </c>
      <c r="BT183" s="145">
        <v>1.05369</v>
      </c>
      <c r="BU183" s="136">
        <v>3287156.0321599999</v>
      </c>
      <c r="BV183" s="194">
        <v>1254738.1303599998</v>
      </c>
      <c r="BW183" s="194">
        <v>0</v>
      </c>
      <c r="BX183" s="136">
        <v>452628.62788000004</v>
      </c>
      <c r="BY183" s="136">
        <v>103826.35692000001</v>
      </c>
      <c r="BZ183" s="136">
        <v>21715.316480000001</v>
      </c>
      <c r="CA183" s="136">
        <v>59038.516680000008</v>
      </c>
      <c r="CB183" s="136">
        <v>339980.42363999999</v>
      </c>
      <c r="CC183" s="136">
        <v>338623.21636000002</v>
      </c>
      <c r="CD183" s="136">
        <v>183222.98280000003</v>
      </c>
      <c r="CE183" s="136">
        <v>438377.95144000003</v>
      </c>
      <c r="CF183" s="136">
        <v>31894.371079999994</v>
      </c>
      <c r="CG183" s="136">
        <v>63110.138519999993</v>
      </c>
      <c r="CH183" s="112">
        <v>1</v>
      </c>
      <c r="CJ183" s="137">
        <v>390923.26</v>
      </c>
      <c r="CK183" s="134">
        <v>2070468.5900000003</v>
      </c>
      <c r="CL183" s="134">
        <v>2038275.2999999998</v>
      </c>
      <c r="CM183" s="134">
        <v>2712487.0378898694</v>
      </c>
      <c r="CN183" s="138">
        <v>663391.04644628556</v>
      </c>
      <c r="CO183" s="136">
        <v>504342.79199999996</v>
      </c>
      <c r="CP183" s="136">
        <v>0</v>
      </c>
      <c r="CQ183" s="136">
        <v>0</v>
      </c>
      <c r="CR183" s="136">
        <v>0</v>
      </c>
      <c r="CS183" s="136">
        <v>18857.148000000001</v>
      </c>
      <c r="CT183" s="136">
        <v>0</v>
      </c>
      <c r="CU183" s="136">
        <v>0</v>
      </c>
      <c r="CV183" s="136">
        <v>0</v>
      </c>
      <c r="CW183" s="136">
        <v>0</v>
      </c>
      <c r="CX183" s="136">
        <v>72222.948000000004</v>
      </c>
      <c r="CY183" s="136">
        <v>0</v>
      </c>
      <c r="CZ183" s="136">
        <v>0</v>
      </c>
      <c r="DA183" s="136">
        <v>0</v>
      </c>
      <c r="DB183" s="136">
        <v>0</v>
      </c>
      <c r="DC183" s="136">
        <v>67968.158446285612</v>
      </c>
      <c r="DD183" s="139">
        <v>678832.42854294577</v>
      </c>
      <c r="DE183" s="136">
        <v>32835.59606127398</v>
      </c>
      <c r="DF183" s="136">
        <v>41320.030119765201</v>
      </c>
      <c r="DG183" s="136">
        <v>0</v>
      </c>
      <c r="DH183" s="136">
        <v>51653.09160976897</v>
      </c>
      <c r="DI183" s="136">
        <v>7439.0223896100606</v>
      </c>
      <c r="DJ183" s="136">
        <v>90632.961784586791</v>
      </c>
      <c r="DK183" s="136">
        <v>46028.149309327178</v>
      </c>
      <c r="DL183" s="136">
        <v>0</v>
      </c>
      <c r="DM183" s="136">
        <v>0</v>
      </c>
      <c r="DN183" s="136">
        <v>398186.76873721933</v>
      </c>
      <c r="DO183" s="136">
        <v>10736.808531394179</v>
      </c>
      <c r="DP183" s="136"/>
      <c r="DQ183" s="136">
        <v>330001.10442241363</v>
      </c>
      <c r="DR183" s="136">
        <v>199744.33197316693</v>
      </c>
      <c r="DS183" s="136">
        <v>30649.858891606167</v>
      </c>
      <c r="DT183" s="136">
        <v>4788.5566958495601</v>
      </c>
      <c r="DU183" s="136">
        <v>37104.21253391041</v>
      </c>
      <c r="DV183" s="136">
        <v>57714.144327880575</v>
      </c>
      <c r="DW183" s="136"/>
      <c r="DX183" s="136">
        <v>310995.46554476494</v>
      </c>
      <c r="DY183" s="136">
        <v>273503.8183196389</v>
      </c>
      <c r="DZ183" s="136">
        <v>50606.336754437893</v>
      </c>
      <c r="EA183" s="139">
        <v>224919.20356152355</v>
      </c>
      <c r="EB183" s="136"/>
      <c r="EC183" s="136">
        <v>224919.20356152355</v>
      </c>
      <c r="ED183" s="136"/>
      <c r="EE183" s="138">
        <v>105865.84600497647</v>
      </c>
      <c r="EF183" s="136">
        <v>8509.5887850546005</v>
      </c>
      <c r="EG183" s="136">
        <v>92514.334564785735</v>
      </c>
      <c r="EH183" s="136">
        <v>4841.9226551361307</v>
      </c>
      <c r="EI183" s="136">
        <v>25182.308253005438</v>
      </c>
      <c r="EJ183" s="136">
        <v>49189.480039877235</v>
      </c>
      <c r="EK183" s="136">
        <v>49189.480039877235</v>
      </c>
      <c r="EL183" s="140"/>
      <c r="EM183" s="134">
        <v>2519.3376524702094</v>
      </c>
      <c r="EN183" s="136">
        <v>440340.81</v>
      </c>
      <c r="EO183" s="140">
        <f t="shared" si="42"/>
        <v>53.96</v>
      </c>
      <c r="EP183" s="140">
        <f t="shared" si="43"/>
        <v>20.597035507844755</v>
      </c>
      <c r="EQ183" s="140">
        <f t="shared" si="44"/>
        <v>0</v>
      </c>
      <c r="ER183" s="140">
        <f t="shared" si="45"/>
        <v>7.4300825763831551</v>
      </c>
      <c r="ES183" s="140">
        <f t="shared" si="46"/>
        <v>1.7043517753922381</v>
      </c>
      <c r="ET183" s="140">
        <f t="shared" si="47"/>
        <v>0.35646573080099098</v>
      </c>
      <c r="EU183" s="140">
        <f t="shared" si="48"/>
        <v>0.96914120561519412</v>
      </c>
      <c r="EV183" s="140">
        <f t="shared" si="49"/>
        <v>5.5809165978530135</v>
      </c>
      <c r="EW183" s="140">
        <f t="shared" si="50"/>
        <v>5.5586374896779525</v>
      </c>
      <c r="EX183" s="140">
        <f t="shared" si="51"/>
        <v>3.0076796036333611</v>
      </c>
      <c r="EY183" s="140">
        <f t="shared" si="52"/>
        <v>7.1961519405450041</v>
      </c>
      <c r="EZ183" s="140">
        <f t="shared" si="53"/>
        <v>0.52355904211395532</v>
      </c>
      <c r="FA183" s="140">
        <f t="shared" si="54"/>
        <v>1.0359785301403799</v>
      </c>
      <c r="HD183" s="112">
        <v>2</v>
      </c>
    </row>
    <row r="184" spans="1:212" ht="12" customHeight="1" x14ac:dyDescent="0.25">
      <c r="A184" s="126">
        <v>180</v>
      </c>
      <c r="B184" s="62" t="s">
        <v>69</v>
      </c>
      <c r="C184" s="62" t="s">
        <v>69</v>
      </c>
      <c r="D184" s="127">
        <v>3571.9999999999991</v>
      </c>
      <c r="E184" s="141">
        <v>3571.9999999999991</v>
      </c>
      <c r="F184" s="141">
        <v>0</v>
      </c>
      <c r="G184" s="141">
        <v>577.9</v>
      </c>
      <c r="H184" s="127">
        <v>2</v>
      </c>
      <c r="I184" s="127">
        <v>0</v>
      </c>
      <c r="J184" s="127">
        <v>1</v>
      </c>
      <c r="K184" s="128">
        <v>3571.9999999999991</v>
      </c>
      <c r="L184" s="127"/>
      <c r="M184" s="126" t="s">
        <v>53</v>
      </c>
      <c r="N184" s="129">
        <v>3</v>
      </c>
      <c r="O184" s="129" t="s">
        <v>21</v>
      </c>
      <c r="P184" s="130">
        <v>53.96</v>
      </c>
      <c r="Q184" s="131">
        <v>45.06</v>
      </c>
      <c r="R184" s="130">
        <v>5.0999999999999996</v>
      </c>
      <c r="S184" s="130">
        <v>8.6300000000000008</v>
      </c>
      <c r="T184" s="130">
        <v>13.43</v>
      </c>
      <c r="U184" s="130">
        <v>6.91</v>
      </c>
      <c r="V184" s="130">
        <v>3.15</v>
      </c>
      <c r="W184" s="130">
        <v>1.81</v>
      </c>
      <c r="X184" s="130">
        <v>5.77</v>
      </c>
      <c r="Y184" s="130">
        <v>0.26</v>
      </c>
      <c r="Z184" s="132">
        <v>40</v>
      </c>
      <c r="AA184" s="132">
        <v>40</v>
      </c>
      <c r="AB184" s="132">
        <v>2604.04</v>
      </c>
      <c r="AC184" s="130">
        <v>195.98199600000001</v>
      </c>
      <c r="AD184" s="132">
        <v>42.3</v>
      </c>
      <c r="AE184" s="132">
        <v>2604.04</v>
      </c>
      <c r="AF184" s="130">
        <v>7.85</v>
      </c>
      <c r="AG184" s="133">
        <v>0</v>
      </c>
      <c r="AH184" s="130">
        <v>6.73</v>
      </c>
      <c r="AI184" s="130">
        <v>10.67</v>
      </c>
      <c r="AJ184" s="130">
        <v>14</v>
      </c>
      <c r="AK184" s="131">
        <v>965725.91999999993</v>
      </c>
      <c r="AL184" s="130">
        <v>109303.19999999995</v>
      </c>
      <c r="AM184" s="130">
        <v>184958.15999999997</v>
      </c>
      <c r="AN184" s="130">
        <v>287831.75999999989</v>
      </c>
      <c r="AO184" s="130">
        <v>148095.11999999997</v>
      </c>
      <c r="AP184" s="130">
        <v>67510.799999999988</v>
      </c>
      <c r="AQ184" s="130">
        <v>38791.919999999991</v>
      </c>
      <c r="AR184" s="130">
        <v>123662.63999999996</v>
      </c>
      <c r="AS184" s="130">
        <v>5572.3199999999988</v>
      </c>
      <c r="AU184" s="134">
        <v>48.44</v>
      </c>
      <c r="AV184" s="192">
        <v>18.489999999999998</v>
      </c>
      <c r="AW184" s="193"/>
      <c r="AX184" s="134">
        <v>6.67</v>
      </c>
      <c r="AY184" s="134">
        <v>1.53</v>
      </c>
      <c r="AZ184" s="134">
        <v>0.32</v>
      </c>
      <c r="BA184" s="134">
        <v>0.87</v>
      </c>
      <c r="BB184" s="134">
        <v>5.01</v>
      </c>
      <c r="BC184" s="134">
        <v>4.99</v>
      </c>
      <c r="BD184" s="134">
        <v>2.7</v>
      </c>
      <c r="BE184" s="134">
        <v>6.46</v>
      </c>
      <c r="BF184" s="134">
        <v>0.47</v>
      </c>
      <c r="BG184" s="135">
        <v>0.93</v>
      </c>
      <c r="BH184" s="134">
        <v>54.88252</v>
      </c>
      <c r="BI184" s="192">
        <v>20.949169999999999</v>
      </c>
      <c r="BJ184" s="193">
        <v>0</v>
      </c>
      <c r="BK184" s="134">
        <v>7.5571100000000007</v>
      </c>
      <c r="BL184" s="134">
        <v>1.7334900000000002</v>
      </c>
      <c r="BM184" s="134">
        <v>0.36256000000000005</v>
      </c>
      <c r="BN184" s="134">
        <v>0.98571000000000009</v>
      </c>
      <c r="BO184" s="134">
        <v>5.6763300000000001</v>
      </c>
      <c r="BP184" s="134">
        <v>5.65367</v>
      </c>
      <c r="BQ184" s="134">
        <v>3.0591000000000004</v>
      </c>
      <c r="BR184" s="134">
        <v>7.3191800000000002</v>
      </c>
      <c r="BS184" s="134">
        <v>0.53250999999999993</v>
      </c>
      <c r="BT184" s="135">
        <v>1.05369</v>
      </c>
      <c r="BU184" s="136">
        <v>2306458.9743999988</v>
      </c>
      <c r="BV184" s="194">
        <v>880396.91239999968</v>
      </c>
      <c r="BW184" s="194">
        <v>0</v>
      </c>
      <c r="BX184" s="136">
        <v>317590.44919999992</v>
      </c>
      <c r="BY184" s="136">
        <v>72850.582799999975</v>
      </c>
      <c r="BZ184" s="136">
        <v>15236.723199999997</v>
      </c>
      <c r="CA184" s="136">
        <v>41424.841199999995</v>
      </c>
      <c r="CB184" s="136">
        <v>238549.94759999993</v>
      </c>
      <c r="CC184" s="136">
        <v>237597.65239999993</v>
      </c>
      <c r="CD184" s="136">
        <v>128559.85199999998</v>
      </c>
      <c r="CE184" s="136">
        <v>307591.34959999996</v>
      </c>
      <c r="CF184" s="136">
        <v>22378.937199999989</v>
      </c>
      <c r="CG184" s="136">
        <v>44281.726799999982</v>
      </c>
      <c r="CH184" s="112">
        <v>1</v>
      </c>
      <c r="CJ184" s="137">
        <v>799837.96000000008</v>
      </c>
      <c r="CK184" s="134">
        <v>2233037.5300000003</v>
      </c>
      <c r="CL184" s="134">
        <v>2205832.5500000003</v>
      </c>
      <c r="CM184" s="134">
        <v>1477951.7247499432</v>
      </c>
      <c r="CN184" s="138">
        <v>47690.39482402218</v>
      </c>
      <c r="CO184" s="136">
        <v>0</v>
      </c>
      <c r="CP184" s="136">
        <v>0</v>
      </c>
      <c r="CQ184" s="136">
        <v>0</v>
      </c>
      <c r="CR184" s="136">
        <v>0</v>
      </c>
      <c r="CS184" s="136">
        <v>0</v>
      </c>
      <c r="CT184" s="136">
        <v>0</v>
      </c>
      <c r="CU184" s="136">
        <v>0</v>
      </c>
      <c r="CV184" s="136">
        <v>0</v>
      </c>
      <c r="CW184" s="136">
        <v>0</v>
      </c>
      <c r="CX184" s="136">
        <v>0</v>
      </c>
      <c r="CY184" s="136">
        <v>0</v>
      </c>
      <c r="CZ184" s="136">
        <v>0</v>
      </c>
      <c r="DA184" s="136">
        <v>0</v>
      </c>
      <c r="DB184" s="136">
        <v>0</v>
      </c>
      <c r="DC184" s="136">
        <v>47690.39482402218</v>
      </c>
      <c r="DD184" s="139">
        <v>476308.13128691004</v>
      </c>
      <c r="DE184" s="136">
        <v>23039.355136888236</v>
      </c>
      <c r="DF184" s="136">
        <v>28992.525258859361</v>
      </c>
      <c r="DG184" s="136">
        <v>0</v>
      </c>
      <c r="DH184" s="136">
        <v>36242.799408755927</v>
      </c>
      <c r="DI184" s="136">
        <v>5219.6487734122584</v>
      </c>
      <c r="DJ184" s="136">
        <v>63593.332972134805</v>
      </c>
      <c r="DK184" s="136">
        <v>32296.0142478425</v>
      </c>
      <c r="DL184" s="136">
        <v>0</v>
      </c>
      <c r="DM184" s="136">
        <v>0</v>
      </c>
      <c r="DN184" s="136">
        <v>279390.88904088695</v>
      </c>
      <c r="DO184" s="136">
        <v>7533.5664481299582</v>
      </c>
      <c r="DP184" s="136"/>
      <c r="DQ184" s="136">
        <v>231547.87950751572</v>
      </c>
      <c r="DR184" s="136">
        <v>140152.18704489508</v>
      </c>
      <c r="DS184" s="136">
        <v>21505.715400490528</v>
      </c>
      <c r="DT184" s="136">
        <v>3359.9286001364462</v>
      </c>
      <c r="DU184" s="136">
        <v>26034.463575691039</v>
      </c>
      <c r="DV184" s="136">
        <v>40495.584886302611</v>
      </c>
      <c r="DW184" s="136"/>
      <c r="DX184" s="136">
        <v>218212.4229837943</v>
      </c>
      <c r="DY184" s="136">
        <v>191906.11279911798</v>
      </c>
      <c r="DZ184" s="136">
        <v>35508.33560282315</v>
      </c>
      <c r="EA184" s="139">
        <v>157816.33439179734</v>
      </c>
      <c r="EB184" s="136"/>
      <c r="EC184" s="136">
        <v>157816.33439179734</v>
      </c>
      <c r="ED184" s="136"/>
      <c r="EE184" s="138">
        <v>74281.606413486239</v>
      </c>
      <c r="EF184" s="136">
        <v>5970.82013440226</v>
      </c>
      <c r="EG184" s="136">
        <v>64913.413032414253</v>
      </c>
      <c r="EH184" s="136">
        <v>3397.3732466697279</v>
      </c>
      <c r="EI184" s="136">
        <v>17669.365341348195</v>
      </c>
      <c r="EJ184" s="136">
        <v>27011.141599128128</v>
      </c>
      <c r="EK184" s="136">
        <v>27011.141599128128</v>
      </c>
      <c r="EL184" s="140"/>
      <c r="EM184" s="134">
        <v>1767.713148154236</v>
      </c>
      <c r="EN184" s="136">
        <v>841740.28</v>
      </c>
      <c r="EO184" s="140">
        <f t="shared" si="42"/>
        <v>53.96</v>
      </c>
      <c r="EP184" s="140">
        <f t="shared" si="43"/>
        <v>20.597035507844755</v>
      </c>
      <c r="EQ184" s="140">
        <f t="shared" si="44"/>
        <v>0</v>
      </c>
      <c r="ER184" s="140">
        <f t="shared" si="45"/>
        <v>7.4300825763831551</v>
      </c>
      <c r="ES184" s="140">
        <f t="shared" si="46"/>
        <v>1.7043517753922381</v>
      </c>
      <c r="ET184" s="140">
        <f t="shared" si="47"/>
        <v>0.35646573080099098</v>
      </c>
      <c r="EU184" s="140">
        <f t="shared" si="48"/>
        <v>0.96914120561519412</v>
      </c>
      <c r="EV184" s="140">
        <f t="shared" si="49"/>
        <v>5.5809165978530135</v>
      </c>
      <c r="EW184" s="140">
        <f t="shared" si="50"/>
        <v>5.5586374896779525</v>
      </c>
      <c r="EX184" s="140">
        <f t="shared" si="51"/>
        <v>3.0076796036333611</v>
      </c>
      <c r="EY184" s="140">
        <f t="shared" si="52"/>
        <v>7.1961519405450041</v>
      </c>
      <c r="EZ184" s="140">
        <f t="shared" si="53"/>
        <v>0.52355904211395532</v>
      </c>
      <c r="FA184" s="140">
        <f t="shared" si="54"/>
        <v>1.0359785301403799</v>
      </c>
      <c r="HD184" s="112">
        <v>2</v>
      </c>
    </row>
    <row r="185" spans="1:212" ht="12" customHeight="1" x14ac:dyDescent="0.25">
      <c r="A185" s="126">
        <v>181</v>
      </c>
      <c r="B185" s="62" t="s">
        <v>68</v>
      </c>
      <c r="C185" s="62" t="s">
        <v>68</v>
      </c>
      <c r="D185" s="127">
        <v>5235.6000000000004</v>
      </c>
      <c r="E185" s="141">
        <v>5235.6000000000004</v>
      </c>
      <c r="F185" s="141">
        <v>0</v>
      </c>
      <c r="G185" s="141">
        <v>1025</v>
      </c>
      <c r="H185" s="127">
        <v>1</v>
      </c>
      <c r="I185" s="127">
        <v>1</v>
      </c>
      <c r="J185" s="127">
        <v>1</v>
      </c>
      <c r="K185" s="128">
        <v>5235.6000000000004</v>
      </c>
      <c r="L185" s="127"/>
      <c r="M185" s="126" t="s">
        <v>53</v>
      </c>
      <c r="N185" s="129">
        <v>1</v>
      </c>
      <c r="O185" s="129" t="s">
        <v>21</v>
      </c>
      <c r="P185" s="130">
        <v>53.46</v>
      </c>
      <c r="Q185" s="131">
        <v>44.8</v>
      </c>
      <c r="R185" s="130">
        <v>5.0999999999999996</v>
      </c>
      <c r="S185" s="130">
        <v>8.6300000000000008</v>
      </c>
      <c r="T185" s="130">
        <v>13.43</v>
      </c>
      <c r="U185" s="130">
        <v>6.91</v>
      </c>
      <c r="V185" s="130">
        <v>3.15</v>
      </c>
      <c r="W185" s="130">
        <v>1.81</v>
      </c>
      <c r="X185" s="130">
        <v>5.77</v>
      </c>
      <c r="Y185" s="130">
        <v>0</v>
      </c>
      <c r="Z185" s="132">
        <v>40</v>
      </c>
      <c r="AA185" s="132">
        <v>40</v>
      </c>
      <c r="AB185" s="132">
        <v>2604.04</v>
      </c>
      <c r="AC185" s="130">
        <v>195.98199600000001</v>
      </c>
      <c r="AD185" s="132">
        <v>42.3</v>
      </c>
      <c r="AE185" s="132">
        <v>2604.04</v>
      </c>
      <c r="AF185" s="130">
        <v>0</v>
      </c>
      <c r="AG185" s="133">
        <v>0</v>
      </c>
      <c r="AH185" s="130">
        <v>5.05</v>
      </c>
      <c r="AI185" s="130">
        <v>10.67</v>
      </c>
      <c r="AJ185" s="130">
        <v>14</v>
      </c>
      <c r="AK185" s="131">
        <v>1407329.28</v>
      </c>
      <c r="AL185" s="130">
        <v>160209.36000000002</v>
      </c>
      <c r="AM185" s="130">
        <v>271099.36800000007</v>
      </c>
      <c r="AN185" s="130">
        <v>421884.64800000004</v>
      </c>
      <c r="AO185" s="130">
        <v>217067.97600000002</v>
      </c>
      <c r="AP185" s="130">
        <v>98952.84</v>
      </c>
      <c r="AQ185" s="130">
        <v>56858.616000000009</v>
      </c>
      <c r="AR185" s="130">
        <v>181256.47200000001</v>
      </c>
      <c r="AS185" s="130">
        <v>0</v>
      </c>
      <c r="AU185" s="134">
        <v>48.16</v>
      </c>
      <c r="AV185" s="192">
        <v>18.649999999999999</v>
      </c>
      <c r="AW185" s="193"/>
      <c r="AX185" s="134">
        <v>7.16</v>
      </c>
      <c r="AY185" s="134">
        <v>1.53</v>
      </c>
      <c r="AZ185" s="134">
        <v>0.32</v>
      </c>
      <c r="BA185" s="134">
        <v>0.87</v>
      </c>
      <c r="BB185" s="134">
        <v>5.01</v>
      </c>
      <c r="BC185" s="134">
        <v>4.99</v>
      </c>
      <c r="BD185" s="134">
        <v>2.7</v>
      </c>
      <c r="BE185" s="134">
        <v>6.46</v>
      </c>
      <c r="BF185" s="134">
        <v>0.47</v>
      </c>
      <c r="BG185" s="135">
        <v>0</v>
      </c>
      <c r="BH185" s="134">
        <v>54.565279999999994</v>
      </c>
      <c r="BI185" s="192">
        <v>21.130449999999996</v>
      </c>
      <c r="BJ185" s="193">
        <v>0</v>
      </c>
      <c r="BK185" s="134">
        <v>8.1122800000000002</v>
      </c>
      <c r="BL185" s="134">
        <v>1.7334900000000002</v>
      </c>
      <c r="BM185" s="134">
        <v>0.36255999999999999</v>
      </c>
      <c r="BN185" s="134">
        <v>0.98570999999999998</v>
      </c>
      <c r="BO185" s="134">
        <v>5.6763299999999992</v>
      </c>
      <c r="BP185" s="134">
        <v>5.6536700000000009</v>
      </c>
      <c r="BQ185" s="134">
        <v>3.0591000000000004</v>
      </c>
      <c r="BR185" s="134">
        <v>7.3191800000000002</v>
      </c>
      <c r="BS185" s="134">
        <v>0.53250999999999993</v>
      </c>
      <c r="BT185" s="135">
        <v>0</v>
      </c>
      <c r="BU185" s="136">
        <v>3361112.7916800007</v>
      </c>
      <c r="BV185" s="194">
        <v>1301593.7201999999</v>
      </c>
      <c r="BW185" s="194">
        <v>0</v>
      </c>
      <c r="BX185" s="136">
        <v>499700.32368000009</v>
      </c>
      <c r="BY185" s="136">
        <v>106779.53844</v>
      </c>
      <c r="BZ185" s="136">
        <v>22332.97536</v>
      </c>
      <c r="CA185" s="136">
        <v>60717.776760000001</v>
      </c>
      <c r="CB185" s="136">
        <v>349650.64548000001</v>
      </c>
      <c r="CC185" s="136">
        <v>348254.83452000009</v>
      </c>
      <c r="CD185" s="136">
        <v>188434.47960000005</v>
      </c>
      <c r="CE185" s="136">
        <v>450846.94008000003</v>
      </c>
      <c r="CF185" s="136">
        <v>32801.557559999994</v>
      </c>
      <c r="CG185" s="136">
        <v>0</v>
      </c>
      <c r="CH185" s="112">
        <v>1</v>
      </c>
      <c r="CJ185" s="137">
        <v>404890.30000000005</v>
      </c>
      <c r="CK185" s="134">
        <v>3136632.4500000007</v>
      </c>
      <c r="CL185" s="134">
        <v>3244097.63</v>
      </c>
      <c r="CM185" s="134">
        <v>2479675.7024267581</v>
      </c>
      <c r="CN185" s="138">
        <v>422721.98849402316</v>
      </c>
      <c r="CO185" s="136">
        <v>0</v>
      </c>
      <c r="CP185" s="136">
        <v>0</v>
      </c>
      <c r="CQ185" s="136">
        <v>0</v>
      </c>
      <c r="CR185" s="136">
        <v>0</v>
      </c>
      <c r="CS185" s="136">
        <v>25142.856</v>
      </c>
      <c r="CT185" s="136">
        <v>0</v>
      </c>
      <c r="CU185" s="136">
        <v>0</v>
      </c>
      <c r="CV185" s="136">
        <v>0</v>
      </c>
      <c r="CW185" s="136">
        <v>0</v>
      </c>
      <c r="CX185" s="136">
        <v>117617.724</v>
      </c>
      <c r="CY185" s="136">
        <v>0</v>
      </c>
      <c r="CZ185" s="136">
        <v>0</v>
      </c>
      <c r="DA185" s="136">
        <v>210060</v>
      </c>
      <c r="DB185" s="136">
        <v>0</v>
      </c>
      <c r="DC185" s="136">
        <v>69901.408494023126</v>
      </c>
      <c r="DD185" s="139">
        <v>698303.70445960667</v>
      </c>
      <c r="DE185" s="136">
        <v>33769.554242634964</v>
      </c>
      <c r="DF185" s="136">
        <v>42658.243395647311</v>
      </c>
      <c r="DG185" s="136">
        <v>0</v>
      </c>
      <c r="DH185" s="136">
        <v>53122.284598119433</v>
      </c>
      <c r="DI185" s="136">
        <v>7650.6139748256528</v>
      </c>
      <c r="DJ185" s="136">
        <v>93210.877410108937</v>
      </c>
      <c r="DK185" s="136">
        <v>47337.349438970959</v>
      </c>
      <c r="DL185" s="136">
        <v>0</v>
      </c>
      <c r="DM185" s="136">
        <v>0</v>
      </c>
      <c r="DN185" s="136">
        <v>409512.58081256109</v>
      </c>
      <c r="DO185" s="136">
        <v>11042.200586738305</v>
      </c>
      <c r="DP185" s="136"/>
      <c r="DQ185" s="136">
        <v>339387.47982910124</v>
      </c>
      <c r="DR185" s="136">
        <v>205425.75321731609</v>
      </c>
      <c r="DS185" s="136">
        <v>31521.6471306854</v>
      </c>
      <c r="DT185" s="136">
        <v>4924.7598485090666</v>
      </c>
      <c r="DU185" s="136">
        <v>38159.584965534166</v>
      </c>
      <c r="DV185" s="136">
        <v>59355.73466705656</v>
      </c>
      <c r="DW185" s="136"/>
      <c r="DX185" s="136">
        <v>319841.25469595572</v>
      </c>
      <c r="DY185" s="136">
        <v>281283.21505348891</v>
      </c>
      <c r="DZ185" s="136">
        <v>52045.756405974513</v>
      </c>
      <c r="EA185" s="139">
        <v>231316.68542600627</v>
      </c>
      <c r="EB185" s="136"/>
      <c r="EC185" s="136">
        <v>231316.68542600627</v>
      </c>
      <c r="ED185" s="136"/>
      <c r="EE185" s="138">
        <v>108877.03766473928</v>
      </c>
      <c r="EF185" s="136">
        <v>8751.6309898310428</v>
      </c>
      <c r="EG185" s="136">
        <v>95145.76295422962</v>
      </c>
      <c r="EH185" s="136">
        <v>4979.6437206786213</v>
      </c>
      <c r="EI185" s="136">
        <v>25898.580397861882</v>
      </c>
      <c r="EJ185" s="136">
        <v>0</v>
      </c>
      <c r="EK185" s="136">
        <v>0</v>
      </c>
      <c r="EL185" s="113"/>
      <c r="EM185" s="134">
        <v>2590.9963489575366</v>
      </c>
      <c r="EN185" s="136">
        <v>302262.28000000003</v>
      </c>
      <c r="EO185" s="140">
        <f t="shared" si="42"/>
        <v>53.46</v>
      </c>
      <c r="EP185" s="140">
        <f t="shared" si="43"/>
        <v>20.702429401993353</v>
      </c>
      <c r="EQ185" s="140">
        <f t="shared" si="44"/>
        <v>0</v>
      </c>
      <c r="ER185" s="140">
        <f t="shared" si="45"/>
        <v>7.9479568106312302</v>
      </c>
      <c r="ES185" s="140">
        <f t="shared" si="46"/>
        <v>1.6983762458471763</v>
      </c>
      <c r="ET185" s="140">
        <f t="shared" si="47"/>
        <v>0.35521594684385382</v>
      </c>
      <c r="EU185" s="140">
        <f t="shared" si="48"/>
        <v>0.96574335548172763</v>
      </c>
      <c r="EV185" s="140">
        <f t="shared" si="49"/>
        <v>5.5613496677740866</v>
      </c>
      <c r="EW185" s="140">
        <f t="shared" si="50"/>
        <v>5.5391486710963473</v>
      </c>
      <c r="EX185" s="140">
        <f t="shared" si="51"/>
        <v>2.9971345514950172</v>
      </c>
      <c r="EY185" s="140">
        <f t="shared" si="52"/>
        <v>7.1709219269103004</v>
      </c>
      <c r="EZ185" s="140">
        <f t="shared" si="53"/>
        <v>0.52172342192691035</v>
      </c>
      <c r="FA185" s="140">
        <f t="shared" si="54"/>
        <v>0</v>
      </c>
      <c r="HD185" s="112">
        <v>2</v>
      </c>
    </row>
    <row r="186" spans="1:212" ht="12" customHeight="1" x14ac:dyDescent="0.25">
      <c r="A186" s="126">
        <v>182</v>
      </c>
      <c r="B186" s="62" t="s">
        <v>67</v>
      </c>
      <c r="C186" s="62" t="s">
        <v>67</v>
      </c>
      <c r="D186" s="127">
        <v>4185.8</v>
      </c>
      <c r="E186" s="141">
        <v>4185.8</v>
      </c>
      <c r="F186" s="141">
        <v>0</v>
      </c>
      <c r="G186" s="141">
        <v>712.9</v>
      </c>
      <c r="H186" s="127">
        <v>2</v>
      </c>
      <c r="I186" s="127">
        <v>0</v>
      </c>
      <c r="J186" s="127">
        <v>1</v>
      </c>
      <c r="K186" s="128">
        <v>4185.8</v>
      </c>
      <c r="L186" s="127"/>
      <c r="M186" s="126" t="s">
        <v>53</v>
      </c>
      <c r="N186" s="129">
        <v>3</v>
      </c>
      <c r="O186" s="129" t="s">
        <v>21</v>
      </c>
      <c r="P186" s="130">
        <v>53.96</v>
      </c>
      <c r="Q186" s="131">
        <v>45.06</v>
      </c>
      <c r="R186" s="130">
        <v>5.0999999999999996</v>
      </c>
      <c r="S186" s="130">
        <v>8.6300000000000008</v>
      </c>
      <c r="T186" s="130">
        <v>13.43</v>
      </c>
      <c r="U186" s="130">
        <v>6.91</v>
      </c>
      <c r="V186" s="130">
        <v>3.15</v>
      </c>
      <c r="W186" s="130">
        <v>1.81</v>
      </c>
      <c r="X186" s="130">
        <v>5.77</v>
      </c>
      <c r="Y186" s="130">
        <v>0.26</v>
      </c>
      <c r="Z186" s="132">
        <v>40</v>
      </c>
      <c r="AA186" s="132">
        <v>40</v>
      </c>
      <c r="AB186" s="132">
        <v>2604.04</v>
      </c>
      <c r="AC186" s="130">
        <v>195.98199600000001</v>
      </c>
      <c r="AD186" s="132">
        <v>42.3</v>
      </c>
      <c r="AE186" s="132">
        <v>2604.04</v>
      </c>
      <c r="AF186" s="130">
        <v>7.85</v>
      </c>
      <c r="AG186" s="133">
        <v>0</v>
      </c>
      <c r="AH186" s="130">
        <v>6.73</v>
      </c>
      <c r="AI186" s="130">
        <v>10.67</v>
      </c>
      <c r="AJ186" s="130">
        <v>14</v>
      </c>
      <c r="AK186" s="131">
        <v>1131672.888</v>
      </c>
      <c r="AL186" s="130">
        <v>128085.47999999998</v>
      </c>
      <c r="AM186" s="130">
        <v>216740.72400000005</v>
      </c>
      <c r="AN186" s="130">
        <v>337291.76400000002</v>
      </c>
      <c r="AO186" s="130">
        <v>173543.26800000001</v>
      </c>
      <c r="AP186" s="130">
        <v>79111.62</v>
      </c>
      <c r="AQ186" s="130">
        <v>45457.788</v>
      </c>
      <c r="AR186" s="130">
        <v>144912.39600000001</v>
      </c>
      <c r="AS186" s="130">
        <v>6529.848</v>
      </c>
      <c r="AU186" s="134">
        <v>48.44</v>
      </c>
      <c r="AV186" s="192">
        <v>18.489999999999998</v>
      </c>
      <c r="AW186" s="193"/>
      <c r="AX186" s="134">
        <v>6.67</v>
      </c>
      <c r="AY186" s="134">
        <v>1.53</v>
      </c>
      <c r="AZ186" s="134">
        <v>0.32</v>
      </c>
      <c r="BA186" s="134">
        <v>0.87</v>
      </c>
      <c r="BB186" s="134">
        <v>5.01</v>
      </c>
      <c r="BC186" s="134">
        <v>4.99</v>
      </c>
      <c r="BD186" s="134">
        <v>2.7</v>
      </c>
      <c r="BE186" s="134">
        <v>6.46</v>
      </c>
      <c r="BF186" s="134">
        <v>0.47</v>
      </c>
      <c r="BG186" s="135">
        <v>0.93</v>
      </c>
      <c r="BH186" s="134">
        <v>54.88252</v>
      </c>
      <c r="BI186" s="192">
        <v>20.949169999999999</v>
      </c>
      <c r="BJ186" s="193">
        <v>0</v>
      </c>
      <c r="BK186" s="134">
        <v>7.5571100000000007</v>
      </c>
      <c r="BL186" s="134">
        <v>1.7334900000000002</v>
      </c>
      <c r="BM186" s="134">
        <v>0.36256000000000005</v>
      </c>
      <c r="BN186" s="134">
        <v>0.98571000000000009</v>
      </c>
      <c r="BO186" s="134">
        <v>5.6763300000000001</v>
      </c>
      <c r="BP186" s="134">
        <v>5.65367</v>
      </c>
      <c r="BQ186" s="134">
        <v>3.0591000000000004</v>
      </c>
      <c r="BR186" s="134">
        <v>7.3191800000000002</v>
      </c>
      <c r="BS186" s="134">
        <v>0.53250999999999993</v>
      </c>
      <c r="BT186" s="135">
        <v>1.05369</v>
      </c>
      <c r="BU186" s="136">
        <v>2702792.8261599997</v>
      </c>
      <c r="BV186" s="194">
        <v>1031681.24186</v>
      </c>
      <c r="BW186" s="194">
        <v>0</v>
      </c>
      <c r="BX186" s="136">
        <v>372164.08238000004</v>
      </c>
      <c r="BY186" s="136">
        <v>85368.972420000006</v>
      </c>
      <c r="BZ186" s="136">
        <v>17854.948480000003</v>
      </c>
      <c r="CA186" s="136">
        <v>48543.141180000006</v>
      </c>
      <c r="CB186" s="136">
        <v>279541.53713999997</v>
      </c>
      <c r="CC186" s="136">
        <v>278425.60285999998</v>
      </c>
      <c r="CD186" s="136">
        <v>150651.12780000005</v>
      </c>
      <c r="CE186" s="136">
        <v>360446.77244000003</v>
      </c>
      <c r="CF186" s="136">
        <v>26224.455579999994</v>
      </c>
      <c r="CG186" s="136">
        <v>51890.944019999995</v>
      </c>
      <c r="CH186" s="112">
        <v>1</v>
      </c>
      <c r="CJ186" s="137">
        <v>232574.4</v>
      </c>
      <c r="CK186" s="134">
        <v>2525544.3099999996</v>
      </c>
      <c r="CL186" s="134">
        <v>2520881.21</v>
      </c>
      <c r="CM186" s="134">
        <v>1745017.3649103902</v>
      </c>
      <c r="CN186" s="138">
        <v>55885.345647926115</v>
      </c>
      <c r="CO186" s="136">
        <v>0</v>
      </c>
      <c r="CP186" s="136">
        <v>0</v>
      </c>
      <c r="CQ186" s="136">
        <v>0</v>
      </c>
      <c r="CR186" s="136">
        <v>0</v>
      </c>
      <c r="CS186" s="136">
        <v>0</v>
      </c>
      <c r="CT186" s="136">
        <v>0</v>
      </c>
      <c r="CU186" s="136">
        <v>0</v>
      </c>
      <c r="CV186" s="136">
        <v>0</v>
      </c>
      <c r="CW186" s="136">
        <v>0</v>
      </c>
      <c r="CX186" s="136">
        <v>0</v>
      </c>
      <c r="CY186" s="136">
        <v>0</v>
      </c>
      <c r="CZ186" s="136">
        <v>0</v>
      </c>
      <c r="DA186" s="136">
        <v>0</v>
      </c>
      <c r="DB186" s="136">
        <v>0</v>
      </c>
      <c r="DC186" s="136">
        <v>55885.345647926115</v>
      </c>
      <c r="DD186" s="139">
        <v>558155.25642238208</v>
      </c>
      <c r="DE186" s="136">
        <v>26998.357427767864</v>
      </c>
      <c r="DF186" s="136">
        <v>33974.49950406875</v>
      </c>
      <c r="DG186" s="136">
        <v>0</v>
      </c>
      <c r="DH186" s="136">
        <v>42470.635432578565</v>
      </c>
      <c r="DI186" s="136">
        <v>6116.5749820126093</v>
      </c>
      <c r="DJ186" s="136">
        <v>74520.989125073349</v>
      </c>
      <c r="DK186" s="136">
        <v>37845.648499053525</v>
      </c>
      <c r="DL186" s="136">
        <v>0</v>
      </c>
      <c r="DM186" s="136">
        <v>0</v>
      </c>
      <c r="DN186" s="136">
        <v>327400.44326633401</v>
      </c>
      <c r="DO186" s="136">
        <v>8828.1081854933909</v>
      </c>
      <c r="DP186" s="136"/>
      <c r="DQ186" s="136">
        <v>271336.25813061581</v>
      </c>
      <c r="DR186" s="136">
        <v>164235.44919723464</v>
      </c>
      <c r="DS186" s="136">
        <v>25201.182397360946</v>
      </c>
      <c r="DT186" s="136">
        <v>3937.2869917276435</v>
      </c>
      <c r="DU186" s="136">
        <v>30508.134836261925</v>
      </c>
      <c r="DV186" s="136">
        <v>47454.204708030666</v>
      </c>
      <c r="DW186" s="136"/>
      <c r="DX186" s="136">
        <v>255709.28334982265</v>
      </c>
      <c r="DY186" s="136">
        <v>224882.58873307623</v>
      </c>
      <c r="DZ186" s="136">
        <v>41609.963932334038</v>
      </c>
      <c r="EA186" s="139">
        <v>184934.94190850656</v>
      </c>
      <c r="EB186" s="136"/>
      <c r="EC186" s="136">
        <v>184934.94190850656</v>
      </c>
      <c r="ED186" s="136"/>
      <c r="EE186" s="138">
        <v>87045.898131458802</v>
      </c>
      <c r="EF186" s="136">
        <v>6996.8250052018448</v>
      </c>
      <c r="EG186" s="136">
        <v>76067.907130761392</v>
      </c>
      <c r="EH186" s="136">
        <v>3981.1659954955635</v>
      </c>
      <c r="EI186" s="136">
        <v>20705.607347652662</v>
      </c>
      <c r="EJ186" s="136">
        <v>44752.221306615487</v>
      </c>
      <c r="EK186" s="136">
        <v>44752.221306615487</v>
      </c>
      <c r="EL186" s="140"/>
      <c r="EM186" s="134">
        <v>2071.4707994244131</v>
      </c>
      <c r="EN186" s="136">
        <v>244810.41999999998</v>
      </c>
      <c r="EO186" s="140">
        <f t="shared" si="42"/>
        <v>53.96</v>
      </c>
      <c r="EP186" s="140">
        <f t="shared" si="43"/>
        <v>20.597035507844755</v>
      </c>
      <c r="EQ186" s="140">
        <f t="shared" si="44"/>
        <v>0</v>
      </c>
      <c r="ER186" s="140">
        <f t="shared" si="45"/>
        <v>7.4300825763831551</v>
      </c>
      <c r="ES186" s="140">
        <f t="shared" si="46"/>
        <v>1.7043517753922381</v>
      </c>
      <c r="ET186" s="140">
        <f t="shared" si="47"/>
        <v>0.35646573080099098</v>
      </c>
      <c r="EU186" s="140">
        <f t="shared" si="48"/>
        <v>0.96914120561519412</v>
      </c>
      <c r="EV186" s="140">
        <f t="shared" si="49"/>
        <v>5.5809165978530135</v>
      </c>
      <c r="EW186" s="140">
        <f t="shared" si="50"/>
        <v>5.5586374896779525</v>
      </c>
      <c r="EX186" s="140">
        <f t="shared" si="51"/>
        <v>3.0076796036333611</v>
      </c>
      <c r="EY186" s="140">
        <f t="shared" si="52"/>
        <v>7.1961519405450041</v>
      </c>
      <c r="EZ186" s="140">
        <f t="shared" si="53"/>
        <v>0.52355904211395532</v>
      </c>
      <c r="FA186" s="140">
        <f t="shared" si="54"/>
        <v>1.0359785301403799</v>
      </c>
      <c r="HD186" s="112">
        <v>2</v>
      </c>
    </row>
    <row r="187" spans="1:212" ht="12" customHeight="1" x14ac:dyDescent="0.25">
      <c r="A187" s="126">
        <v>183</v>
      </c>
      <c r="B187" s="62" t="s">
        <v>66</v>
      </c>
      <c r="C187" s="62" t="s">
        <v>66</v>
      </c>
      <c r="D187" s="127">
        <v>3577.7</v>
      </c>
      <c r="E187" s="141">
        <v>3577.7</v>
      </c>
      <c r="F187" s="141">
        <v>0</v>
      </c>
      <c r="G187" s="141">
        <v>577.9</v>
      </c>
      <c r="H187" s="127">
        <v>2</v>
      </c>
      <c r="I187" s="127">
        <v>0</v>
      </c>
      <c r="J187" s="127">
        <v>1</v>
      </c>
      <c r="K187" s="128">
        <v>3577.7</v>
      </c>
      <c r="L187" s="127"/>
      <c r="M187" s="126" t="s">
        <v>53</v>
      </c>
      <c r="N187" s="129">
        <v>3</v>
      </c>
      <c r="O187" s="129" t="s">
        <v>21</v>
      </c>
      <c r="P187" s="130">
        <v>53.96</v>
      </c>
      <c r="Q187" s="131">
        <v>45.06</v>
      </c>
      <c r="R187" s="130">
        <v>5.0999999999999996</v>
      </c>
      <c r="S187" s="130">
        <v>8.6300000000000008</v>
      </c>
      <c r="T187" s="130">
        <v>13.43</v>
      </c>
      <c r="U187" s="130">
        <v>6.91</v>
      </c>
      <c r="V187" s="130">
        <v>3.15</v>
      </c>
      <c r="W187" s="130">
        <v>1.81</v>
      </c>
      <c r="X187" s="130">
        <v>5.77</v>
      </c>
      <c r="Y187" s="130">
        <v>0.26</v>
      </c>
      <c r="Z187" s="132">
        <v>40</v>
      </c>
      <c r="AA187" s="132">
        <v>40</v>
      </c>
      <c r="AB187" s="132">
        <v>2604.04</v>
      </c>
      <c r="AC187" s="130">
        <v>195.98199600000001</v>
      </c>
      <c r="AD187" s="132">
        <v>42.3</v>
      </c>
      <c r="AE187" s="132">
        <v>2604.04</v>
      </c>
      <c r="AF187" s="130">
        <v>7.85</v>
      </c>
      <c r="AG187" s="133">
        <v>0</v>
      </c>
      <c r="AH187" s="130">
        <v>6.73</v>
      </c>
      <c r="AI187" s="130">
        <v>10.67</v>
      </c>
      <c r="AJ187" s="130">
        <v>14</v>
      </c>
      <c r="AK187" s="131">
        <v>967266.97200000007</v>
      </c>
      <c r="AL187" s="130">
        <v>109477.61999999998</v>
      </c>
      <c r="AM187" s="130">
        <v>185253.30599999998</v>
      </c>
      <c r="AN187" s="130">
        <v>288291.06599999999</v>
      </c>
      <c r="AO187" s="130">
        <v>148331.44199999998</v>
      </c>
      <c r="AP187" s="130">
        <v>67618.53</v>
      </c>
      <c r="AQ187" s="130">
        <v>38853.822</v>
      </c>
      <c r="AR187" s="130">
        <v>123859.97399999999</v>
      </c>
      <c r="AS187" s="130">
        <v>5581.2119999999995</v>
      </c>
      <c r="AU187" s="134">
        <v>48.44</v>
      </c>
      <c r="AV187" s="192">
        <v>18.489999999999998</v>
      </c>
      <c r="AW187" s="193"/>
      <c r="AX187" s="134">
        <v>6.67</v>
      </c>
      <c r="AY187" s="134">
        <v>1.53</v>
      </c>
      <c r="AZ187" s="134">
        <v>0.32</v>
      </c>
      <c r="BA187" s="134">
        <v>0.87</v>
      </c>
      <c r="BB187" s="134">
        <v>5.01</v>
      </c>
      <c r="BC187" s="134">
        <v>4.99</v>
      </c>
      <c r="BD187" s="134">
        <v>2.7</v>
      </c>
      <c r="BE187" s="134">
        <v>6.46</v>
      </c>
      <c r="BF187" s="134">
        <v>0.47</v>
      </c>
      <c r="BG187" s="135">
        <v>0.93</v>
      </c>
      <c r="BH187" s="134">
        <v>54.88252</v>
      </c>
      <c r="BI187" s="192">
        <v>20.949169999999999</v>
      </c>
      <c r="BJ187" s="193">
        <v>0</v>
      </c>
      <c r="BK187" s="134">
        <v>7.5571100000000007</v>
      </c>
      <c r="BL187" s="134">
        <v>1.7334900000000002</v>
      </c>
      <c r="BM187" s="134">
        <v>0.36256000000000005</v>
      </c>
      <c r="BN187" s="134">
        <v>0.98571000000000009</v>
      </c>
      <c r="BO187" s="134">
        <v>5.6763300000000001</v>
      </c>
      <c r="BP187" s="134">
        <v>5.65367</v>
      </c>
      <c r="BQ187" s="134">
        <v>3.0591000000000004</v>
      </c>
      <c r="BR187" s="134">
        <v>7.3191800000000002</v>
      </c>
      <c r="BS187" s="134">
        <v>0.53250999999999993</v>
      </c>
      <c r="BT187" s="135">
        <v>1.05369</v>
      </c>
      <c r="BU187" s="136">
        <v>2310139.4940400003</v>
      </c>
      <c r="BV187" s="194">
        <v>881801.80108999985</v>
      </c>
      <c r="BW187" s="194">
        <v>0</v>
      </c>
      <c r="BX187" s="136">
        <v>318097.24247</v>
      </c>
      <c r="BY187" s="136">
        <v>72966.833729999998</v>
      </c>
      <c r="BZ187" s="136">
        <v>15261.037119999999</v>
      </c>
      <c r="CA187" s="136">
        <v>41490.944670000004</v>
      </c>
      <c r="CB187" s="136">
        <v>238930.61240999997</v>
      </c>
      <c r="CC187" s="136">
        <v>237976.79759</v>
      </c>
      <c r="CD187" s="136">
        <v>128765.00070000002</v>
      </c>
      <c r="CE187" s="136">
        <v>308082.18686000002</v>
      </c>
      <c r="CF187" s="136">
        <v>22414.648269999994</v>
      </c>
      <c r="CG187" s="136">
        <v>44352.389129999996</v>
      </c>
      <c r="CH187" s="112">
        <v>1</v>
      </c>
      <c r="CJ187" s="137">
        <v>183151.83000000002</v>
      </c>
      <c r="CK187" s="134">
        <v>2158942.7199999997</v>
      </c>
      <c r="CL187" s="134">
        <v>2153960.36</v>
      </c>
      <c r="CM187" s="134">
        <v>1649793.6048511404</v>
      </c>
      <c r="CN187" s="138">
        <v>203819.48851789028</v>
      </c>
      <c r="CO187" s="136">
        <v>0</v>
      </c>
      <c r="CP187" s="136">
        <v>104395.84799999998</v>
      </c>
      <c r="CQ187" s="136">
        <v>0</v>
      </c>
      <c r="CR187" s="136">
        <v>0</v>
      </c>
      <c r="CS187" s="136">
        <v>51657.144</v>
      </c>
      <c r="CT187" s="136">
        <v>0</v>
      </c>
      <c r="CU187" s="136">
        <v>0</v>
      </c>
      <c r="CV187" s="136">
        <v>0</v>
      </c>
      <c r="CW187" s="136">
        <v>0</v>
      </c>
      <c r="CX187" s="136">
        <v>0</v>
      </c>
      <c r="CY187" s="136">
        <v>0</v>
      </c>
      <c r="CZ187" s="136">
        <v>0</v>
      </c>
      <c r="DA187" s="136">
        <v>0</v>
      </c>
      <c r="DB187" s="136">
        <v>0</v>
      </c>
      <c r="DC187" s="136">
        <v>47766.496517890315</v>
      </c>
      <c r="DD187" s="139">
        <v>477068.19745385728</v>
      </c>
      <c r="DE187" s="136">
        <v>23076.120065298168</v>
      </c>
      <c r="DF187" s="136">
        <v>29038.789926825637</v>
      </c>
      <c r="DG187" s="136">
        <v>0</v>
      </c>
      <c r="DH187" s="136">
        <v>36300.633663131615</v>
      </c>
      <c r="DI187" s="136">
        <v>5227.9780001783438</v>
      </c>
      <c r="DJ187" s="136">
        <v>63694.811694962707</v>
      </c>
      <c r="DK187" s="136">
        <v>32347.550440791198</v>
      </c>
      <c r="DL187" s="136">
        <v>0</v>
      </c>
      <c r="DM187" s="136">
        <v>0</v>
      </c>
      <c r="DN187" s="136">
        <v>279836.72556595225</v>
      </c>
      <c r="DO187" s="136">
        <v>7545.5880967174016</v>
      </c>
      <c r="DP187" s="136"/>
      <c r="DQ187" s="136">
        <v>231917.37080460225</v>
      </c>
      <c r="DR187" s="136">
        <v>140375.83415188166</v>
      </c>
      <c r="DS187" s="136">
        <v>21540.033031448766</v>
      </c>
      <c r="DT187" s="136">
        <v>3365.2901883281543</v>
      </c>
      <c r="DU187" s="136">
        <v>26076.007932460765</v>
      </c>
      <c r="DV187" s="136">
        <v>40560.205500482902</v>
      </c>
      <c r="DW187" s="136"/>
      <c r="DX187" s="136">
        <v>218560.63429706637</v>
      </c>
      <c r="DY187" s="136">
        <v>192212.34595784004</v>
      </c>
      <c r="DZ187" s="136">
        <v>35564.997840487238</v>
      </c>
      <c r="EA187" s="139">
        <v>158068.16896795449</v>
      </c>
      <c r="EB187" s="136"/>
      <c r="EC187" s="136">
        <v>158068.16896795449</v>
      </c>
      <c r="ED187" s="136"/>
      <c r="EE187" s="138">
        <v>74400.140891805655</v>
      </c>
      <c r="EF187" s="136">
        <v>5980.3480388720527</v>
      </c>
      <c r="EG187" s="136">
        <v>65016.998265976639</v>
      </c>
      <c r="EH187" s="136">
        <v>3402.794586956968</v>
      </c>
      <c r="EI187" s="136">
        <v>17697.561137105673</v>
      </c>
      <c r="EJ187" s="136">
        <v>40484.698982530994</v>
      </c>
      <c r="EK187" s="136">
        <v>40484.698982530994</v>
      </c>
      <c r="EL187" s="140"/>
      <c r="EM187" s="134">
        <v>1770.5339670076742</v>
      </c>
      <c r="EN187" s="136">
        <v>195363.72999999998</v>
      </c>
      <c r="EO187" s="140">
        <f t="shared" si="42"/>
        <v>53.96</v>
      </c>
      <c r="EP187" s="140">
        <f t="shared" si="43"/>
        <v>20.597035507844755</v>
      </c>
      <c r="EQ187" s="140">
        <f t="shared" si="44"/>
        <v>0</v>
      </c>
      <c r="ER187" s="140">
        <f t="shared" si="45"/>
        <v>7.4300825763831551</v>
      </c>
      <c r="ES187" s="140">
        <f t="shared" si="46"/>
        <v>1.7043517753922381</v>
      </c>
      <c r="ET187" s="140">
        <f t="shared" si="47"/>
        <v>0.35646573080099098</v>
      </c>
      <c r="EU187" s="140">
        <f t="shared" si="48"/>
        <v>0.96914120561519412</v>
      </c>
      <c r="EV187" s="140">
        <f t="shared" si="49"/>
        <v>5.5809165978530135</v>
      </c>
      <c r="EW187" s="140">
        <f t="shared" si="50"/>
        <v>5.5586374896779525</v>
      </c>
      <c r="EX187" s="140">
        <f t="shared" si="51"/>
        <v>3.0076796036333611</v>
      </c>
      <c r="EY187" s="140">
        <f t="shared" si="52"/>
        <v>7.1961519405450041</v>
      </c>
      <c r="EZ187" s="140">
        <f t="shared" si="53"/>
        <v>0.52355904211395532</v>
      </c>
      <c r="FA187" s="140">
        <f t="shared" si="54"/>
        <v>1.0359785301403799</v>
      </c>
      <c r="HD187" s="112">
        <v>2</v>
      </c>
    </row>
    <row r="188" spans="1:212" ht="12" customHeight="1" x14ac:dyDescent="0.25">
      <c r="A188" s="126">
        <v>184</v>
      </c>
      <c r="B188" s="62" t="s">
        <v>65</v>
      </c>
      <c r="C188" s="62" t="s">
        <v>65</v>
      </c>
      <c r="D188" s="127">
        <v>4230.2</v>
      </c>
      <c r="E188" s="141">
        <v>4230.2</v>
      </c>
      <c r="F188" s="141">
        <v>0</v>
      </c>
      <c r="G188" s="141">
        <v>712.9</v>
      </c>
      <c r="H188" s="127">
        <v>2</v>
      </c>
      <c r="I188" s="127">
        <v>0</v>
      </c>
      <c r="J188" s="127">
        <v>1</v>
      </c>
      <c r="K188" s="128">
        <v>4230.2</v>
      </c>
      <c r="L188" s="127"/>
      <c r="M188" s="126" t="s">
        <v>53</v>
      </c>
      <c r="N188" s="129">
        <v>3</v>
      </c>
      <c r="O188" s="129" t="s">
        <v>21</v>
      </c>
      <c r="P188" s="130">
        <v>53.96</v>
      </c>
      <c r="Q188" s="131">
        <v>45.06</v>
      </c>
      <c r="R188" s="130">
        <v>5.0999999999999996</v>
      </c>
      <c r="S188" s="130">
        <v>8.6300000000000008</v>
      </c>
      <c r="T188" s="130">
        <v>13.43</v>
      </c>
      <c r="U188" s="130">
        <v>6.91</v>
      </c>
      <c r="V188" s="130">
        <v>3.15</v>
      </c>
      <c r="W188" s="130">
        <v>1.81</v>
      </c>
      <c r="X188" s="130">
        <v>5.77</v>
      </c>
      <c r="Y188" s="130">
        <v>0.26</v>
      </c>
      <c r="Z188" s="132">
        <v>40</v>
      </c>
      <c r="AA188" s="132">
        <v>40</v>
      </c>
      <c r="AB188" s="132">
        <v>2604.04</v>
      </c>
      <c r="AC188" s="130">
        <v>195.98199600000001</v>
      </c>
      <c r="AD188" s="132">
        <v>42.3</v>
      </c>
      <c r="AE188" s="132">
        <v>2604.04</v>
      </c>
      <c r="AF188" s="130">
        <v>7.85</v>
      </c>
      <c r="AG188" s="133">
        <v>0</v>
      </c>
      <c r="AH188" s="130">
        <v>6.73</v>
      </c>
      <c r="AI188" s="130">
        <v>10.67</v>
      </c>
      <c r="AJ188" s="130">
        <v>14</v>
      </c>
      <c r="AK188" s="131">
        <v>1143676.872</v>
      </c>
      <c r="AL188" s="130">
        <v>129444.11999999998</v>
      </c>
      <c r="AM188" s="130">
        <v>219039.75600000002</v>
      </c>
      <c r="AN188" s="130">
        <v>340869.51599999995</v>
      </c>
      <c r="AO188" s="130">
        <v>175384.092</v>
      </c>
      <c r="AP188" s="130">
        <v>79950.78</v>
      </c>
      <c r="AQ188" s="130">
        <v>45939.972000000002</v>
      </c>
      <c r="AR188" s="130">
        <v>146449.52399999998</v>
      </c>
      <c r="AS188" s="130">
        <v>6599.112000000001</v>
      </c>
      <c r="AU188" s="134">
        <v>48.44</v>
      </c>
      <c r="AV188" s="192">
        <v>18.489999999999998</v>
      </c>
      <c r="AW188" s="193"/>
      <c r="AX188" s="134">
        <v>6.67</v>
      </c>
      <c r="AY188" s="134">
        <v>1.53</v>
      </c>
      <c r="AZ188" s="134">
        <v>0.32</v>
      </c>
      <c r="BA188" s="134">
        <v>0.87</v>
      </c>
      <c r="BB188" s="134">
        <v>5.01</v>
      </c>
      <c r="BC188" s="134">
        <v>4.99</v>
      </c>
      <c r="BD188" s="134">
        <v>2.7</v>
      </c>
      <c r="BE188" s="134">
        <v>6.46</v>
      </c>
      <c r="BF188" s="134">
        <v>0.47</v>
      </c>
      <c r="BG188" s="135">
        <v>0.93</v>
      </c>
      <c r="BH188" s="134">
        <v>54.88252</v>
      </c>
      <c r="BI188" s="192">
        <v>20.949169999999999</v>
      </c>
      <c r="BJ188" s="193">
        <v>0</v>
      </c>
      <c r="BK188" s="134">
        <v>7.5571100000000007</v>
      </c>
      <c r="BL188" s="134">
        <v>1.7334900000000002</v>
      </c>
      <c r="BM188" s="134">
        <v>0.36256000000000005</v>
      </c>
      <c r="BN188" s="134">
        <v>0.98571000000000009</v>
      </c>
      <c r="BO188" s="134">
        <v>5.6763300000000001</v>
      </c>
      <c r="BP188" s="134">
        <v>5.65367</v>
      </c>
      <c r="BQ188" s="134">
        <v>3.0591000000000004</v>
      </c>
      <c r="BR188" s="134">
        <v>7.3191800000000002</v>
      </c>
      <c r="BS188" s="134">
        <v>0.53250999999999993</v>
      </c>
      <c r="BT188" s="135">
        <v>1.05369</v>
      </c>
      <c r="BU188" s="136">
        <v>2731462.1370399999</v>
      </c>
      <c r="BV188" s="194">
        <v>1042624.5853399999</v>
      </c>
      <c r="BW188" s="194">
        <v>0</v>
      </c>
      <c r="BX188" s="136">
        <v>376111.73522000003</v>
      </c>
      <c r="BY188" s="136">
        <v>86274.505980000002</v>
      </c>
      <c r="BZ188" s="136">
        <v>18044.341120000001</v>
      </c>
      <c r="CA188" s="136">
        <v>49058.05242</v>
      </c>
      <c r="CB188" s="136">
        <v>282506.71565999999</v>
      </c>
      <c r="CC188" s="136">
        <v>281378.94433999999</v>
      </c>
      <c r="CD188" s="136">
        <v>152249.12820000004</v>
      </c>
      <c r="CE188" s="136">
        <v>364270.13636</v>
      </c>
      <c r="CF188" s="136">
        <v>26502.626019999992</v>
      </c>
      <c r="CG188" s="136">
        <v>52441.366379999992</v>
      </c>
      <c r="CH188" s="112">
        <v>1</v>
      </c>
      <c r="CJ188" s="137">
        <v>631194.14999999991</v>
      </c>
      <c r="CK188" s="134">
        <v>2533747.7199999997</v>
      </c>
      <c r="CL188" s="134">
        <v>2697088.28</v>
      </c>
      <c r="CM188" s="134">
        <v>1905159.6385407648</v>
      </c>
      <c r="CN188" s="138">
        <v>198448.40978963568</v>
      </c>
      <c r="CO188" s="136">
        <v>0</v>
      </c>
      <c r="CP188" s="136">
        <v>0</v>
      </c>
      <c r="CQ188" s="136">
        <v>0</v>
      </c>
      <c r="CR188" s="136">
        <v>0</v>
      </c>
      <c r="CS188" s="136">
        <v>0</v>
      </c>
      <c r="CT188" s="136">
        <v>0</v>
      </c>
      <c r="CU188" s="136">
        <v>0</v>
      </c>
      <c r="CV188" s="136">
        <v>0</v>
      </c>
      <c r="CW188" s="136">
        <v>0</v>
      </c>
      <c r="CX188" s="136">
        <v>0</v>
      </c>
      <c r="CY188" s="136">
        <v>0</v>
      </c>
      <c r="CZ188" s="136">
        <v>141970.272</v>
      </c>
      <c r="DA188" s="136">
        <v>0</v>
      </c>
      <c r="DB188" s="136">
        <v>0</v>
      </c>
      <c r="DC188" s="136">
        <v>56478.137789635686</v>
      </c>
      <c r="DD188" s="139">
        <v>564075.77182807599</v>
      </c>
      <c r="DE188" s="136">
        <v>27284.736870118879</v>
      </c>
      <c r="DF188" s="136">
        <v>34334.876917700705</v>
      </c>
      <c r="DG188" s="136">
        <v>0</v>
      </c>
      <c r="DH188" s="136">
        <v>42921.133835083812</v>
      </c>
      <c r="DI188" s="136">
        <v>6181.4552747168373</v>
      </c>
      <c r="DJ188" s="136">
        <v>75311.454966048361</v>
      </c>
      <c r="DK188" s="136">
        <v>38247.0883178117</v>
      </c>
      <c r="DL188" s="136">
        <v>0</v>
      </c>
      <c r="DM188" s="136">
        <v>0</v>
      </c>
      <c r="DN188" s="136">
        <v>330873.27514578955</v>
      </c>
      <c r="DO188" s="136">
        <v>8921.7505008060925</v>
      </c>
      <c r="DP188" s="136"/>
      <c r="DQ188" s="136">
        <v>274214.40086581564</v>
      </c>
      <c r="DR188" s="136">
        <v>165977.54245165607</v>
      </c>
      <c r="DS188" s="136">
        <v>25468.498680614517</v>
      </c>
      <c r="DT188" s="136">
        <v>3979.0509418525194</v>
      </c>
      <c r="DU188" s="136">
        <v>30831.743510047108</v>
      </c>
      <c r="DV188" s="136">
        <v>47957.565281645395</v>
      </c>
      <c r="DW188" s="136"/>
      <c r="DX188" s="136">
        <v>258421.66621109936</v>
      </c>
      <c r="DY188" s="136">
        <v>227267.9838641739</v>
      </c>
      <c r="DZ188" s="136">
        <v>42051.332941506873</v>
      </c>
      <c r="EA188" s="139">
        <v>186896.60071225677</v>
      </c>
      <c r="EB188" s="136"/>
      <c r="EC188" s="136">
        <v>186896.60071225677</v>
      </c>
      <c r="ED188" s="136"/>
      <c r="EE188" s="138">
        <v>87969.219330999331</v>
      </c>
      <c r="EF188" s="136">
        <v>7071.042366334952</v>
      </c>
      <c r="EG188" s="136">
        <v>76874.781581668212</v>
      </c>
      <c r="EH188" s="136">
        <v>4023.3953829961611</v>
      </c>
      <c r="EI188" s="136">
        <v>20925.237756710852</v>
      </c>
      <c r="EJ188" s="136">
        <v>44889.015240490429</v>
      </c>
      <c r="EK188" s="136">
        <v>44889.015240490429</v>
      </c>
      <c r="EL188" s="140"/>
      <c r="EM188" s="134">
        <v>2093.4434936511902</v>
      </c>
      <c r="EN188" s="136">
        <v>492750.77</v>
      </c>
      <c r="EO188" s="140">
        <f t="shared" si="42"/>
        <v>53.96</v>
      </c>
      <c r="EP188" s="140">
        <f t="shared" si="43"/>
        <v>20.597035507844755</v>
      </c>
      <c r="EQ188" s="140">
        <f t="shared" si="44"/>
        <v>0</v>
      </c>
      <c r="ER188" s="140">
        <f t="shared" si="45"/>
        <v>7.4300825763831551</v>
      </c>
      <c r="ES188" s="140">
        <f t="shared" si="46"/>
        <v>1.7043517753922381</v>
      </c>
      <c r="ET188" s="140">
        <f t="shared" si="47"/>
        <v>0.35646573080099098</v>
      </c>
      <c r="EU188" s="140">
        <f t="shared" si="48"/>
        <v>0.96914120561519412</v>
      </c>
      <c r="EV188" s="140">
        <f t="shared" si="49"/>
        <v>5.5809165978530135</v>
      </c>
      <c r="EW188" s="140">
        <f t="shared" si="50"/>
        <v>5.5586374896779525</v>
      </c>
      <c r="EX188" s="140">
        <f t="shared" si="51"/>
        <v>3.0076796036333611</v>
      </c>
      <c r="EY188" s="140">
        <f t="shared" si="52"/>
        <v>7.1961519405450041</v>
      </c>
      <c r="EZ188" s="140">
        <f t="shared" si="53"/>
        <v>0.52355904211395532</v>
      </c>
      <c r="FA188" s="140">
        <f t="shared" si="54"/>
        <v>1.0359785301403799</v>
      </c>
      <c r="HD188" s="112">
        <v>2</v>
      </c>
    </row>
    <row r="189" spans="1:212" ht="12" customHeight="1" x14ac:dyDescent="0.25">
      <c r="A189" s="126">
        <v>185</v>
      </c>
      <c r="B189" s="62" t="s">
        <v>64</v>
      </c>
      <c r="C189" s="62" t="s">
        <v>64</v>
      </c>
      <c r="D189" s="127">
        <v>5455.0599999999995</v>
      </c>
      <c r="E189" s="141">
        <v>5434.9</v>
      </c>
      <c r="F189" s="141">
        <v>20.16</v>
      </c>
      <c r="G189" s="141">
        <v>1224.5999999999999</v>
      </c>
      <c r="H189" s="127">
        <v>1</v>
      </c>
      <c r="I189" s="127">
        <v>1</v>
      </c>
      <c r="J189" s="127">
        <v>1</v>
      </c>
      <c r="K189" s="128">
        <v>5455.0599999999995</v>
      </c>
      <c r="L189" s="127"/>
      <c r="M189" s="126" t="s">
        <v>53</v>
      </c>
      <c r="N189" s="129">
        <v>3</v>
      </c>
      <c r="O189" s="129" t="s">
        <v>21</v>
      </c>
      <c r="P189" s="130">
        <v>53.96</v>
      </c>
      <c r="Q189" s="131">
        <v>45.06</v>
      </c>
      <c r="R189" s="130">
        <v>5.0999999999999996</v>
      </c>
      <c r="S189" s="130">
        <v>8.6300000000000008</v>
      </c>
      <c r="T189" s="130">
        <v>13.43</v>
      </c>
      <c r="U189" s="130">
        <v>6.91</v>
      </c>
      <c r="V189" s="130">
        <v>3.15</v>
      </c>
      <c r="W189" s="130">
        <v>1.81</v>
      </c>
      <c r="X189" s="130">
        <v>5.77</v>
      </c>
      <c r="Y189" s="130">
        <v>0.26</v>
      </c>
      <c r="Z189" s="132">
        <v>40</v>
      </c>
      <c r="AA189" s="132">
        <v>40</v>
      </c>
      <c r="AB189" s="132">
        <v>2604.04</v>
      </c>
      <c r="AC189" s="130">
        <v>195.98199600000001</v>
      </c>
      <c r="AD189" s="132">
        <v>42.3</v>
      </c>
      <c r="AE189" s="132">
        <v>2604.04</v>
      </c>
      <c r="AF189" s="130">
        <v>7.85</v>
      </c>
      <c r="AG189" s="133">
        <v>0</v>
      </c>
      <c r="AH189" s="130">
        <v>6.73</v>
      </c>
      <c r="AI189" s="130">
        <v>10.67</v>
      </c>
      <c r="AJ189" s="130">
        <v>14</v>
      </c>
      <c r="AK189" s="131">
        <v>1474830.0216000001</v>
      </c>
      <c r="AL189" s="130">
        <v>166924.83599999998</v>
      </c>
      <c r="AM189" s="130">
        <v>282463.00680000003</v>
      </c>
      <c r="AN189" s="130">
        <v>439568.73479999998</v>
      </c>
      <c r="AO189" s="130">
        <v>226166.78759999998</v>
      </c>
      <c r="AP189" s="130">
        <v>103100.63399999999</v>
      </c>
      <c r="AQ189" s="130">
        <v>59241.951599999993</v>
      </c>
      <c r="AR189" s="130">
        <v>188854.17719999998</v>
      </c>
      <c r="AS189" s="130">
        <v>8509.8935999999994</v>
      </c>
      <c r="AU189" s="134">
        <v>48.44</v>
      </c>
      <c r="AV189" s="192">
        <v>18.489999999999998</v>
      </c>
      <c r="AW189" s="193"/>
      <c r="AX189" s="134">
        <v>6.67</v>
      </c>
      <c r="AY189" s="134">
        <v>1.53</v>
      </c>
      <c r="AZ189" s="134">
        <v>0.32</v>
      </c>
      <c r="BA189" s="134">
        <v>0.87</v>
      </c>
      <c r="BB189" s="134">
        <v>5.01</v>
      </c>
      <c r="BC189" s="134">
        <v>4.99</v>
      </c>
      <c r="BD189" s="134">
        <v>2.7</v>
      </c>
      <c r="BE189" s="134">
        <v>6.46</v>
      </c>
      <c r="BF189" s="134">
        <v>0.47</v>
      </c>
      <c r="BG189" s="135">
        <v>0.93</v>
      </c>
      <c r="BH189" s="134">
        <v>54.88252</v>
      </c>
      <c r="BI189" s="192">
        <v>20.949169999999999</v>
      </c>
      <c r="BJ189" s="193">
        <v>0</v>
      </c>
      <c r="BK189" s="134">
        <v>7.5571100000000007</v>
      </c>
      <c r="BL189" s="134">
        <v>1.7334900000000002</v>
      </c>
      <c r="BM189" s="134">
        <v>0.36256000000000005</v>
      </c>
      <c r="BN189" s="134">
        <v>0.98571000000000009</v>
      </c>
      <c r="BO189" s="134">
        <v>5.6763300000000001</v>
      </c>
      <c r="BP189" s="134">
        <v>5.65367</v>
      </c>
      <c r="BQ189" s="134">
        <v>3.0591000000000004</v>
      </c>
      <c r="BR189" s="134">
        <v>7.3191800000000002</v>
      </c>
      <c r="BS189" s="134">
        <v>0.53250999999999993</v>
      </c>
      <c r="BT189" s="135">
        <v>1.05369</v>
      </c>
      <c r="BU189" s="136">
        <v>3522360.6083119996</v>
      </c>
      <c r="BV189" s="194">
        <v>1344517.9118019997</v>
      </c>
      <c r="BW189" s="194">
        <v>0</v>
      </c>
      <c r="BX189" s="136">
        <v>485015.38516599999</v>
      </c>
      <c r="BY189" s="136">
        <v>111255.40319399998</v>
      </c>
      <c r="BZ189" s="136">
        <v>23269.103936</v>
      </c>
      <c r="CA189" s="136">
        <v>63262.876325999998</v>
      </c>
      <c r="CB189" s="136">
        <v>364306.90849799995</v>
      </c>
      <c r="CC189" s="136">
        <v>362852.58950199996</v>
      </c>
      <c r="CD189" s="136">
        <v>196333.06446000002</v>
      </c>
      <c r="CE189" s="136">
        <v>469745.03570799995</v>
      </c>
      <c r="CF189" s="136">
        <v>34176.496405999991</v>
      </c>
      <c r="CG189" s="136">
        <v>67625.833313999989</v>
      </c>
      <c r="CH189" s="112">
        <v>1</v>
      </c>
      <c r="CJ189" s="137">
        <v>466159.53</v>
      </c>
      <c r="CK189" s="134">
        <v>3278839.28</v>
      </c>
      <c r="CL189" s="134">
        <v>3247146.2199999997</v>
      </c>
      <c r="CM189" s="134">
        <v>2327407.2255358193</v>
      </c>
      <c r="CN189" s="138">
        <v>72831.457219689386</v>
      </c>
      <c r="CO189" s="136">
        <v>0</v>
      </c>
      <c r="CP189" s="136">
        <v>0</v>
      </c>
      <c r="CQ189" s="136">
        <v>0</v>
      </c>
      <c r="CR189" s="136">
        <v>0</v>
      </c>
      <c r="CS189" s="136">
        <v>0</v>
      </c>
      <c r="CT189" s="136">
        <v>0</v>
      </c>
      <c r="CU189" s="136">
        <v>0</v>
      </c>
      <c r="CV189" s="136">
        <v>0</v>
      </c>
      <c r="CW189" s="136">
        <v>0</v>
      </c>
      <c r="CX189" s="136">
        <v>0</v>
      </c>
      <c r="CY189" s="136">
        <v>0</v>
      </c>
      <c r="CZ189" s="136">
        <v>0</v>
      </c>
      <c r="DA189" s="136">
        <v>0</v>
      </c>
      <c r="DB189" s="136">
        <v>0</v>
      </c>
      <c r="DC189" s="136">
        <v>72831.457219689386</v>
      </c>
      <c r="DD189" s="139">
        <v>727404.65695911855</v>
      </c>
      <c r="DE189" s="136">
        <v>35185.068486291588</v>
      </c>
      <c r="DF189" s="136">
        <v>44276.585901061975</v>
      </c>
      <c r="DG189" s="136">
        <v>0</v>
      </c>
      <c r="DH189" s="136">
        <v>55349.00485518705</v>
      </c>
      <c r="DI189" s="136">
        <v>7971.3038179983987</v>
      </c>
      <c r="DJ189" s="136">
        <v>97117.98627182917</v>
      </c>
      <c r="DK189" s="136">
        <v>49321.583281868909</v>
      </c>
      <c r="DL189" s="136">
        <v>0</v>
      </c>
      <c r="DM189" s="136">
        <v>0</v>
      </c>
      <c r="DN189" s="136">
        <v>426678.06919691514</v>
      </c>
      <c r="DO189" s="136">
        <v>11505.055147966354</v>
      </c>
      <c r="DP189" s="136"/>
      <c r="DQ189" s="136">
        <v>353613.54299727571</v>
      </c>
      <c r="DR189" s="136">
        <v>214036.5591996432</v>
      </c>
      <c r="DS189" s="136">
        <v>32842.936128947331</v>
      </c>
      <c r="DT189" s="136">
        <v>5131.1904001848616</v>
      </c>
      <c r="DU189" s="136">
        <v>39759.115586004809</v>
      </c>
      <c r="DV189" s="136">
        <v>61843.741682495507</v>
      </c>
      <c r="DW189" s="136"/>
      <c r="DX189" s="136">
        <v>333248.00115396891</v>
      </c>
      <c r="DY189" s="136">
        <v>293073.72891544137</v>
      </c>
      <c r="DZ189" s="136">
        <v>54227.351963476067</v>
      </c>
      <c r="EA189" s="139">
        <v>241012.75842310136</v>
      </c>
      <c r="EB189" s="136"/>
      <c r="EC189" s="136">
        <v>241012.75842310136</v>
      </c>
      <c r="ED189" s="136"/>
      <c r="EE189" s="138">
        <v>113440.82303526101</v>
      </c>
      <c r="EF189" s="136">
        <v>9118.4720275398649</v>
      </c>
      <c r="EG189" s="136">
        <v>99133.976174860509</v>
      </c>
      <c r="EH189" s="136">
        <v>5188.3748328606298</v>
      </c>
      <c r="EI189" s="136">
        <v>26984.168000832837</v>
      </c>
      <c r="EJ189" s="136">
        <v>111570.73686765395</v>
      </c>
      <c r="EK189" s="136">
        <v>111570.73686765395</v>
      </c>
      <c r="EL189" s="140"/>
      <c r="EM189" s="134">
        <v>2699.6028236198904</v>
      </c>
      <c r="EN189" s="136">
        <v>504488.77</v>
      </c>
      <c r="EO189" s="140">
        <f t="shared" si="42"/>
        <v>53.96</v>
      </c>
      <c r="EP189" s="140">
        <f t="shared" si="43"/>
        <v>20.597035507844755</v>
      </c>
      <c r="EQ189" s="140">
        <f t="shared" si="44"/>
        <v>0</v>
      </c>
      <c r="ER189" s="140">
        <f t="shared" si="45"/>
        <v>7.4300825763831551</v>
      </c>
      <c r="ES189" s="140">
        <f t="shared" si="46"/>
        <v>1.7043517753922381</v>
      </c>
      <c r="ET189" s="140">
        <f t="shared" si="47"/>
        <v>0.35646573080099098</v>
      </c>
      <c r="EU189" s="140">
        <f t="shared" si="48"/>
        <v>0.96914120561519412</v>
      </c>
      <c r="EV189" s="140">
        <f t="shared" si="49"/>
        <v>5.5809165978530135</v>
      </c>
      <c r="EW189" s="140">
        <f t="shared" si="50"/>
        <v>5.5586374896779525</v>
      </c>
      <c r="EX189" s="140">
        <f t="shared" si="51"/>
        <v>3.0076796036333611</v>
      </c>
      <c r="EY189" s="140">
        <f t="shared" si="52"/>
        <v>7.1961519405450041</v>
      </c>
      <c r="EZ189" s="140">
        <f t="shared" si="53"/>
        <v>0.52355904211395532</v>
      </c>
      <c r="FA189" s="140">
        <f t="shared" si="54"/>
        <v>1.0359785301403799</v>
      </c>
      <c r="HD189" s="112">
        <v>2</v>
      </c>
    </row>
    <row r="190" spans="1:212" ht="12" customHeight="1" x14ac:dyDescent="0.25">
      <c r="A190" s="126">
        <v>186</v>
      </c>
      <c r="B190" s="62" t="s">
        <v>63</v>
      </c>
      <c r="C190" s="62" t="s">
        <v>63</v>
      </c>
      <c r="D190" s="127">
        <v>4167.5</v>
      </c>
      <c r="E190" s="141">
        <v>4167.5</v>
      </c>
      <c r="F190" s="141">
        <v>0</v>
      </c>
      <c r="G190" s="141">
        <v>1164.5999999999999</v>
      </c>
      <c r="H190" s="127">
        <v>2</v>
      </c>
      <c r="I190" s="127">
        <v>0</v>
      </c>
      <c r="J190" s="127">
        <v>1</v>
      </c>
      <c r="K190" s="128">
        <v>4167.5</v>
      </c>
      <c r="L190" s="127"/>
      <c r="M190" s="126" t="s">
        <v>53</v>
      </c>
      <c r="N190" s="129">
        <v>3</v>
      </c>
      <c r="O190" s="129" t="s">
        <v>21</v>
      </c>
      <c r="P190" s="130">
        <v>53.96</v>
      </c>
      <c r="Q190" s="131">
        <v>45.06</v>
      </c>
      <c r="R190" s="130">
        <v>5.0999999999999996</v>
      </c>
      <c r="S190" s="130">
        <v>8.6300000000000008</v>
      </c>
      <c r="T190" s="130">
        <v>13.43</v>
      </c>
      <c r="U190" s="130">
        <v>6.91</v>
      </c>
      <c r="V190" s="130">
        <v>3.15</v>
      </c>
      <c r="W190" s="130">
        <v>1.81</v>
      </c>
      <c r="X190" s="130">
        <v>5.77</v>
      </c>
      <c r="Y190" s="130">
        <v>0.26</v>
      </c>
      <c r="Z190" s="132">
        <v>40</v>
      </c>
      <c r="AA190" s="132">
        <v>40</v>
      </c>
      <c r="AB190" s="132">
        <v>2604.04</v>
      </c>
      <c r="AC190" s="130">
        <v>195.98199600000001</v>
      </c>
      <c r="AD190" s="132">
        <v>42.3</v>
      </c>
      <c r="AE190" s="132">
        <v>2604.04</v>
      </c>
      <c r="AF190" s="130">
        <v>7.85</v>
      </c>
      <c r="AG190" s="133">
        <v>0</v>
      </c>
      <c r="AH190" s="130">
        <v>6.73</v>
      </c>
      <c r="AI190" s="130">
        <v>10.67</v>
      </c>
      <c r="AJ190" s="130">
        <v>14</v>
      </c>
      <c r="AK190" s="131">
        <v>1126725.3</v>
      </c>
      <c r="AL190" s="130">
        <v>127525.5</v>
      </c>
      <c r="AM190" s="130">
        <v>215793.15000000002</v>
      </c>
      <c r="AN190" s="130">
        <v>335817.15</v>
      </c>
      <c r="AO190" s="130">
        <v>172784.55</v>
      </c>
      <c r="AP190" s="130">
        <v>78765.75</v>
      </c>
      <c r="AQ190" s="130">
        <v>45259.05</v>
      </c>
      <c r="AR190" s="130">
        <v>144278.84999999998</v>
      </c>
      <c r="AS190" s="130">
        <v>6501.2999999999993</v>
      </c>
      <c r="AU190" s="134">
        <v>48.44</v>
      </c>
      <c r="AV190" s="192">
        <v>18.489999999999998</v>
      </c>
      <c r="AW190" s="193"/>
      <c r="AX190" s="134">
        <v>6.67</v>
      </c>
      <c r="AY190" s="134">
        <v>1.53</v>
      </c>
      <c r="AZ190" s="134">
        <v>0.32</v>
      </c>
      <c r="BA190" s="134">
        <v>0.87</v>
      </c>
      <c r="BB190" s="134">
        <v>5.01</v>
      </c>
      <c r="BC190" s="134">
        <v>4.99</v>
      </c>
      <c r="BD190" s="134">
        <v>2.7</v>
      </c>
      <c r="BE190" s="134">
        <v>6.46</v>
      </c>
      <c r="BF190" s="134">
        <v>0.47</v>
      </c>
      <c r="BG190" s="135">
        <v>0.93</v>
      </c>
      <c r="BH190" s="134">
        <v>54.88252</v>
      </c>
      <c r="BI190" s="192">
        <v>20.949169999999999</v>
      </c>
      <c r="BJ190" s="193">
        <v>0</v>
      </c>
      <c r="BK190" s="134">
        <v>7.5571100000000007</v>
      </c>
      <c r="BL190" s="134">
        <v>1.7334900000000002</v>
      </c>
      <c r="BM190" s="134">
        <v>0.36256000000000005</v>
      </c>
      <c r="BN190" s="134">
        <v>0.98571000000000009</v>
      </c>
      <c r="BO190" s="134">
        <v>5.6763300000000001</v>
      </c>
      <c r="BP190" s="134">
        <v>5.65367</v>
      </c>
      <c r="BQ190" s="134">
        <v>3.0591000000000004</v>
      </c>
      <c r="BR190" s="134">
        <v>7.3191800000000002</v>
      </c>
      <c r="BS190" s="134">
        <v>0.53250999999999993</v>
      </c>
      <c r="BT190" s="135">
        <v>1.05369</v>
      </c>
      <c r="BU190" s="136">
        <v>2690976.4210000006</v>
      </c>
      <c r="BV190" s="194">
        <v>1027170.8097499999</v>
      </c>
      <c r="BW190" s="194">
        <v>0</v>
      </c>
      <c r="BX190" s="136">
        <v>370537.00925</v>
      </c>
      <c r="BY190" s="136">
        <v>84995.745750000002</v>
      </c>
      <c r="BZ190" s="136">
        <v>17776.887999999999</v>
      </c>
      <c r="CA190" s="136">
        <v>48330.914250000002</v>
      </c>
      <c r="CB190" s="136">
        <v>278319.40275000001</v>
      </c>
      <c r="CC190" s="136">
        <v>277208.34724999999</v>
      </c>
      <c r="CD190" s="136">
        <v>149992.49250000002</v>
      </c>
      <c r="CE190" s="136">
        <v>358870.9265</v>
      </c>
      <c r="CF190" s="136">
        <v>26109.804249999994</v>
      </c>
      <c r="CG190" s="136">
        <v>51664.080749999994</v>
      </c>
      <c r="CH190" s="112">
        <v>1</v>
      </c>
      <c r="CJ190" s="137">
        <v>203604.63</v>
      </c>
      <c r="CK190" s="134">
        <v>2516203.44</v>
      </c>
      <c r="CL190" s="134">
        <v>2555031.86</v>
      </c>
      <c r="CM190" s="134">
        <v>2132805.8134276005</v>
      </c>
      <c r="CN190" s="138">
        <v>407913.28315708635</v>
      </c>
      <c r="CO190" s="136">
        <v>0</v>
      </c>
      <c r="CP190" s="136">
        <v>0</v>
      </c>
      <c r="CQ190" s="136">
        <v>0</v>
      </c>
      <c r="CR190" s="136">
        <v>0</v>
      </c>
      <c r="CS190" s="136">
        <v>17371.428</v>
      </c>
      <c r="CT190" s="136">
        <v>0</v>
      </c>
      <c r="CU190" s="136">
        <v>0</v>
      </c>
      <c r="CV190" s="136">
        <v>0</v>
      </c>
      <c r="CW190" s="136">
        <v>0</v>
      </c>
      <c r="CX190" s="136">
        <v>15587.52</v>
      </c>
      <c r="CY190" s="136">
        <v>0</v>
      </c>
      <c r="CZ190" s="136">
        <v>319313.31599999999</v>
      </c>
      <c r="DA190" s="136">
        <v>0</v>
      </c>
      <c r="DB190" s="136">
        <v>0</v>
      </c>
      <c r="DC190" s="136">
        <v>55641.019157086361</v>
      </c>
      <c r="DD190" s="139">
        <v>555715.04399165674</v>
      </c>
      <c r="DE190" s="136">
        <v>26880.322657609671</v>
      </c>
      <c r="DF190" s="136">
        <v>33825.965570071792</v>
      </c>
      <c r="DG190" s="136">
        <v>0</v>
      </c>
      <c r="DH190" s="136">
        <v>42284.957036951397</v>
      </c>
      <c r="DI190" s="136">
        <v>6089.8337802899205</v>
      </c>
      <c r="DJ190" s="136">
        <v>74195.189014941745</v>
      </c>
      <c r="DK190" s="136">
        <v>37680.19019537617</v>
      </c>
      <c r="DL190" s="136">
        <v>0</v>
      </c>
      <c r="DM190" s="136">
        <v>0</v>
      </c>
      <c r="DN190" s="136">
        <v>325969.07337007183</v>
      </c>
      <c r="DO190" s="136">
        <v>8789.5123663442355</v>
      </c>
      <c r="DP190" s="136"/>
      <c r="DQ190" s="136">
        <v>270149.99659786449</v>
      </c>
      <c r="DR190" s="136">
        <v>163517.42427480416</v>
      </c>
      <c r="DS190" s="136">
        <v>25091.004740073997</v>
      </c>
      <c r="DT190" s="136">
        <v>3920.0734717437417</v>
      </c>
      <c r="DU190" s="136">
        <v>30374.755585580191</v>
      </c>
      <c r="DV190" s="136">
        <v>47246.738525662426</v>
      </c>
      <c r="DW190" s="136"/>
      <c r="DX190" s="136">
        <v>254591.34176510721</v>
      </c>
      <c r="DY190" s="136">
        <v>223899.41911823192</v>
      </c>
      <c r="DZ190" s="136">
        <v>41428.048327201992</v>
      </c>
      <c r="EA190" s="139">
        <v>184126.42037452842</v>
      </c>
      <c r="EB190" s="136"/>
      <c r="EC190" s="136">
        <v>184126.42037452842</v>
      </c>
      <c r="ED190" s="136"/>
      <c r="EE190" s="138">
        <v>86665.340069486003</v>
      </c>
      <c r="EF190" s="136">
        <v>6966.2354171672523</v>
      </c>
      <c r="EG190" s="136">
        <v>75735.344012482223</v>
      </c>
      <c r="EH190" s="136">
        <v>3963.7606398365328</v>
      </c>
      <c r="EI190" s="136">
        <v>20615.084003378674</v>
      </c>
      <c r="EJ190" s="136">
        <v>87701.836023058931</v>
      </c>
      <c r="EK190" s="136">
        <v>87701.836023058931</v>
      </c>
      <c r="EL190" s="140"/>
      <c r="EM190" s="134">
        <v>2062.4144862633766</v>
      </c>
      <c r="EN190" s="136">
        <v>166658.94999999998</v>
      </c>
      <c r="EO190" s="140">
        <f t="shared" si="42"/>
        <v>53.96</v>
      </c>
      <c r="EP190" s="140">
        <f t="shared" si="43"/>
        <v>20.597035507844755</v>
      </c>
      <c r="EQ190" s="140">
        <f t="shared" si="44"/>
        <v>0</v>
      </c>
      <c r="ER190" s="140">
        <f t="shared" si="45"/>
        <v>7.4300825763831551</v>
      </c>
      <c r="ES190" s="140">
        <f t="shared" si="46"/>
        <v>1.7043517753922381</v>
      </c>
      <c r="ET190" s="140">
        <f t="shared" si="47"/>
        <v>0.35646573080099098</v>
      </c>
      <c r="EU190" s="140">
        <f t="shared" si="48"/>
        <v>0.96914120561519412</v>
      </c>
      <c r="EV190" s="140">
        <f t="shared" si="49"/>
        <v>5.5809165978530135</v>
      </c>
      <c r="EW190" s="140">
        <f t="shared" si="50"/>
        <v>5.5586374896779525</v>
      </c>
      <c r="EX190" s="140">
        <f t="shared" si="51"/>
        <v>3.0076796036333611</v>
      </c>
      <c r="EY190" s="140">
        <f t="shared" si="52"/>
        <v>7.1961519405450041</v>
      </c>
      <c r="EZ190" s="140">
        <f t="shared" si="53"/>
        <v>0.52355904211395532</v>
      </c>
      <c r="FA190" s="140">
        <f t="shared" si="54"/>
        <v>1.0359785301403799</v>
      </c>
      <c r="HD190" s="112">
        <v>2</v>
      </c>
    </row>
    <row r="191" spans="1:212" ht="12" customHeight="1" x14ac:dyDescent="0.25">
      <c r="A191" s="126">
        <v>187</v>
      </c>
      <c r="B191" s="62" t="s">
        <v>62</v>
      </c>
      <c r="C191" s="62" t="s">
        <v>62</v>
      </c>
      <c r="D191" s="127">
        <v>4184.8</v>
      </c>
      <c r="E191" s="141">
        <v>4184.8</v>
      </c>
      <c r="F191" s="141">
        <v>0</v>
      </c>
      <c r="G191" s="141">
        <v>1100.4000000000001</v>
      </c>
      <c r="H191" s="127">
        <v>2</v>
      </c>
      <c r="I191" s="127">
        <v>0</v>
      </c>
      <c r="J191" s="127">
        <v>1</v>
      </c>
      <c r="K191" s="128">
        <v>4184.8</v>
      </c>
      <c r="L191" s="127"/>
      <c r="M191" s="126" t="s">
        <v>53</v>
      </c>
      <c r="N191" s="129">
        <v>3</v>
      </c>
      <c r="O191" s="129" t="s">
        <v>21</v>
      </c>
      <c r="P191" s="130">
        <v>53.96</v>
      </c>
      <c r="Q191" s="131">
        <v>45.06</v>
      </c>
      <c r="R191" s="130">
        <v>5.0999999999999996</v>
      </c>
      <c r="S191" s="130">
        <v>8.6300000000000008</v>
      </c>
      <c r="T191" s="130">
        <v>13.43</v>
      </c>
      <c r="U191" s="130">
        <v>6.91</v>
      </c>
      <c r="V191" s="130">
        <v>3.15</v>
      </c>
      <c r="W191" s="130">
        <v>1.81</v>
      </c>
      <c r="X191" s="130">
        <v>5.77</v>
      </c>
      <c r="Y191" s="130">
        <v>0.26</v>
      </c>
      <c r="Z191" s="132">
        <v>40</v>
      </c>
      <c r="AA191" s="132">
        <v>40</v>
      </c>
      <c r="AB191" s="132">
        <v>2604.04</v>
      </c>
      <c r="AC191" s="130">
        <v>195.98199600000001</v>
      </c>
      <c r="AD191" s="132">
        <v>42.3</v>
      </c>
      <c r="AE191" s="132">
        <v>2604.04</v>
      </c>
      <c r="AF191" s="130">
        <v>7.85</v>
      </c>
      <c r="AG191" s="133">
        <v>0</v>
      </c>
      <c r="AH191" s="130">
        <v>6.73</v>
      </c>
      <c r="AI191" s="130">
        <v>10.67</v>
      </c>
      <c r="AJ191" s="130">
        <v>14</v>
      </c>
      <c r="AK191" s="131">
        <v>1131402.5280000002</v>
      </c>
      <c r="AL191" s="130">
        <v>128054.88</v>
      </c>
      <c r="AM191" s="130">
        <v>216688.94400000005</v>
      </c>
      <c r="AN191" s="130">
        <v>337211.18400000001</v>
      </c>
      <c r="AO191" s="130">
        <v>173501.80800000002</v>
      </c>
      <c r="AP191" s="130">
        <v>79092.72</v>
      </c>
      <c r="AQ191" s="130">
        <v>45446.928</v>
      </c>
      <c r="AR191" s="130">
        <v>144877.77599999998</v>
      </c>
      <c r="AS191" s="130">
        <v>6528.2880000000005</v>
      </c>
      <c r="AU191" s="134">
        <v>48.44</v>
      </c>
      <c r="AV191" s="192">
        <v>18.489999999999998</v>
      </c>
      <c r="AW191" s="193"/>
      <c r="AX191" s="134">
        <v>6.67</v>
      </c>
      <c r="AY191" s="134">
        <v>1.53</v>
      </c>
      <c r="AZ191" s="134">
        <v>0.32</v>
      </c>
      <c r="BA191" s="134">
        <v>0.87</v>
      </c>
      <c r="BB191" s="134">
        <v>5.01</v>
      </c>
      <c r="BC191" s="134">
        <v>4.99</v>
      </c>
      <c r="BD191" s="134">
        <v>2.7</v>
      </c>
      <c r="BE191" s="134">
        <v>6.46</v>
      </c>
      <c r="BF191" s="134">
        <v>0.47</v>
      </c>
      <c r="BG191" s="135">
        <v>0.93</v>
      </c>
      <c r="BH191" s="134">
        <v>54.88252</v>
      </c>
      <c r="BI191" s="192">
        <v>20.949169999999999</v>
      </c>
      <c r="BJ191" s="193">
        <v>0</v>
      </c>
      <c r="BK191" s="134">
        <v>7.5571100000000007</v>
      </c>
      <c r="BL191" s="134">
        <v>1.7334900000000002</v>
      </c>
      <c r="BM191" s="134">
        <v>0.36256000000000005</v>
      </c>
      <c r="BN191" s="134">
        <v>0.98571000000000009</v>
      </c>
      <c r="BO191" s="134">
        <v>5.6763300000000001</v>
      </c>
      <c r="BP191" s="134">
        <v>5.65367</v>
      </c>
      <c r="BQ191" s="134">
        <v>3.0591000000000004</v>
      </c>
      <c r="BR191" s="134">
        <v>7.3191800000000002</v>
      </c>
      <c r="BS191" s="134">
        <v>0.53250999999999993</v>
      </c>
      <c r="BT191" s="135">
        <v>1.05369</v>
      </c>
      <c r="BU191" s="136">
        <v>2702147.1209599995</v>
      </c>
      <c r="BV191" s="194">
        <v>1031434.77016</v>
      </c>
      <c r="BW191" s="194">
        <v>0</v>
      </c>
      <c r="BX191" s="136">
        <v>372075.17128000001</v>
      </c>
      <c r="BY191" s="136">
        <v>85348.577520000006</v>
      </c>
      <c r="BZ191" s="136">
        <v>17850.68288</v>
      </c>
      <c r="CA191" s="136">
        <v>48531.544080000007</v>
      </c>
      <c r="CB191" s="136">
        <v>279474.75384000002</v>
      </c>
      <c r="CC191" s="136">
        <v>278359.08616000001</v>
      </c>
      <c r="CD191" s="136">
        <v>150615.13680000004</v>
      </c>
      <c r="CE191" s="136">
        <v>360360.66064000002</v>
      </c>
      <c r="CF191" s="136">
        <v>26218.190479999994</v>
      </c>
      <c r="CG191" s="136">
        <v>51878.547119999996</v>
      </c>
      <c r="CH191" s="112">
        <v>1</v>
      </c>
      <c r="CJ191" s="137">
        <v>478074.11000000004</v>
      </c>
      <c r="CK191" s="134">
        <v>2523975.6</v>
      </c>
      <c r="CL191" s="134">
        <v>2507890.2600000002</v>
      </c>
      <c r="CM191" s="134">
        <v>1787614.081594391</v>
      </c>
      <c r="CN191" s="138">
        <v>55871.994473563289</v>
      </c>
      <c r="CO191" s="136">
        <v>0</v>
      </c>
      <c r="CP191" s="136">
        <v>0</v>
      </c>
      <c r="CQ191" s="136">
        <v>0</v>
      </c>
      <c r="CR191" s="136">
        <v>0</v>
      </c>
      <c r="CS191" s="136">
        <v>0</v>
      </c>
      <c r="CT191" s="136">
        <v>0</v>
      </c>
      <c r="CU191" s="136">
        <v>0</v>
      </c>
      <c r="CV191" s="136">
        <v>0</v>
      </c>
      <c r="CW191" s="136">
        <v>0</v>
      </c>
      <c r="CX191" s="136">
        <v>0</v>
      </c>
      <c r="CY191" s="136">
        <v>0</v>
      </c>
      <c r="CZ191" s="136">
        <v>0</v>
      </c>
      <c r="DA191" s="136">
        <v>0</v>
      </c>
      <c r="DB191" s="136">
        <v>0</v>
      </c>
      <c r="DC191" s="136">
        <v>55871.994473563289</v>
      </c>
      <c r="DD191" s="139">
        <v>558021.91148081224</v>
      </c>
      <c r="DE191" s="136">
        <v>26991.907440327526</v>
      </c>
      <c r="DF191" s="136">
        <v>33966.382895653616</v>
      </c>
      <c r="DG191" s="136">
        <v>0</v>
      </c>
      <c r="DH191" s="136">
        <v>42460.489072161778</v>
      </c>
      <c r="DI191" s="136">
        <v>6115.1137141589106</v>
      </c>
      <c r="DJ191" s="136">
        <v>74503.185840366699</v>
      </c>
      <c r="DK191" s="136">
        <v>37836.607061694107</v>
      </c>
      <c r="DL191" s="136">
        <v>0</v>
      </c>
      <c r="DM191" s="136">
        <v>0</v>
      </c>
      <c r="DN191" s="136">
        <v>327322.22633211192</v>
      </c>
      <c r="DO191" s="136">
        <v>8825.999124337699</v>
      </c>
      <c r="DP191" s="136"/>
      <c r="DQ191" s="136">
        <v>271271.43509603926</v>
      </c>
      <c r="DR191" s="136">
        <v>164196.2128626756</v>
      </c>
      <c r="DS191" s="136">
        <v>25195.161760350729</v>
      </c>
      <c r="DT191" s="136">
        <v>3936.3463622203262</v>
      </c>
      <c r="DU191" s="136">
        <v>30500.846352618115</v>
      </c>
      <c r="DV191" s="136">
        <v>47442.867758174478</v>
      </c>
      <c r="DW191" s="136"/>
      <c r="DX191" s="136">
        <v>255648.19364573984</v>
      </c>
      <c r="DY191" s="136">
        <v>224828.86361751097</v>
      </c>
      <c r="DZ191" s="136">
        <v>41600.023188884195</v>
      </c>
      <c r="EA191" s="139">
        <v>184890.76040391761</v>
      </c>
      <c r="EB191" s="136"/>
      <c r="EC191" s="136">
        <v>184890.76040391761</v>
      </c>
      <c r="ED191" s="136"/>
      <c r="EE191" s="138">
        <v>87025.102608946632</v>
      </c>
      <c r="EF191" s="136">
        <v>6995.1534430141619</v>
      </c>
      <c r="EG191" s="136">
        <v>76049.734282767997</v>
      </c>
      <c r="EH191" s="136">
        <v>3980.214883164469</v>
      </c>
      <c r="EI191" s="136">
        <v>20700.660716818016</v>
      </c>
      <c r="EJ191" s="136">
        <v>87755.136362158839</v>
      </c>
      <c r="EK191" s="136">
        <v>87755.136362158839</v>
      </c>
      <c r="EL191" s="140"/>
      <c r="EM191" s="134">
        <v>2070.9759189238102</v>
      </c>
      <c r="EN191" s="136">
        <v>495070.97000000003</v>
      </c>
      <c r="EO191" s="140">
        <f t="shared" si="42"/>
        <v>53.96</v>
      </c>
      <c r="EP191" s="140">
        <f t="shared" si="43"/>
        <v>20.597035507844755</v>
      </c>
      <c r="EQ191" s="140">
        <f t="shared" si="44"/>
        <v>0</v>
      </c>
      <c r="ER191" s="140">
        <f t="shared" si="45"/>
        <v>7.4300825763831551</v>
      </c>
      <c r="ES191" s="140">
        <f t="shared" si="46"/>
        <v>1.7043517753922381</v>
      </c>
      <c r="ET191" s="140">
        <f t="shared" si="47"/>
        <v>0.35646573080099098</v>
      </c>
      <c r="EU191" s="140">
        <f t="shared" si="48"/>
        <v>0.96914120561519412</v>
      </c>
      <c r="EV191" s="140">
        <f t="shared" si="49"/>
        <v>5.5809165978530135</v>
      </c>
      <c r="EW191" s="140">
        <f t="shared" si="50"/>
        <v>5.5586374896779525</v>
      </c>
      <c r="EX191" s="140">
        <f t="shared" si="51"/>
        <v>3.0076796036333611</v>
      </c>
      <c r="EY191" s="140">
        <f t="shared" si="52"/>
        <v>7.1961519405450041</v>
      </c>
      <c r="EZ191" s="140">
        <f t="shared" si="53"/>
        <v>0.52355904211395532</v>
      </c>
      <c r="FA191" s="140">
        <f t="shared" si="54"/>
        <v>1.0359785301403799</v>
      </c>
      <c r="HD191" s="112">
        <v>2</v>
      </c>
    </row>
    <row r="192" spans="1:212" ht="12" customHeight="1" x14ac:dyDescent="0.25">
      <c r="A192" s="126">
        <v>188</v>
      </c>
      <c r="B192" s="62" t="s">
        <v>61</v>
      </c>
      <c r="C192" s="62" t="s">
        <v>61</v>
      </c>
      <c r="D192" s="127">
        <v>5377.9</v>
      </c>
      <c r="E192" s="141">
        <v>5377.9</v>
      </c>
      <c r="F192" s="141">
        <v>0</v>
      </c>
      <c r="G192" s="141">
        <v>1226.3</v>
      </c>
      <c r="H192" s="127">
        <v>1</v>
      </c>
      <c r="I192" s="127">
        <v>1</v>
      </c>
      <c r="J192" s="127">
        <v>1</v>
      </c>
      <c r="K192" s="128">
        <v>5377.9</v>
      </c>
      <c r="L192" s="127"/>
      <c r="M192" s="126" t="s">
        <v>53</v>
      </c>
      <c r="N192" s="129">
        <v>3</v>
      </c>
      <c r="O192" s="129" t="s">
        <v>21</v>
      </c>
      <c r="P192" s="130">
        <v>53.96</v>
      </c>
      <c r="Q192" s="131">
        <v>45.06</v>
      </c>
      <c r="R192" s="130">
        <v>5.0999999999999996</v>
      </c>
      <c r="S192" s="130">
        <v>8.6300000000000008</v>
      </c>
      <c r="T192" s="130">
        <v>13.43</v>
      </c>
      <c r="U192" s="130">
        <v>6.91</v>
      </c>
      <c r="V192" s="130">
        <v>3.15</v>
      </c>
      <c r="W192" s="130">
        <v>1.81</v>
      </c>
      <c r="X192" s="130">
        <v>5.77</v>
      </c>
      <c r="Y192" s="130">
        <v>0.26</v>
      </c>
      <c r="Z192" s="132">
        <v>40</v>
      </c>
      <c r="AA192" s="132">
        <v>40</v>
      </c>
      <c r="AB192" s="132">
        <v>2604.04</v>
      </c>
      <c r="AC192" s="130">
        <v>195.98199600000001</v>
      </c>
      <c r="AD192" s="132">
        <v>42.3</v>
      </c>
      <c r="AE192" s="132">
        <v>2604.04</v>
      </c>
      <c r="AF192" s="130">
        <v>7.85</v>
      </c>
      <c r="AG192" s="133">
        <v>0</v>
      </c>
      <c r="AH192" s="130">
        <v>6.73</v>
      </c>
      <c r="AI192" s="130">
        <v>10.67</v>
      </c>
      <c r="AJ192" s="130">
        <v>14</v>
      </c>
      <c r="AK192" s="131">
        <v>1453969.044</v>
      </c>
      <c r="AL192" s="130">
        <v>164563.74</v>
      </c>
      <c r="AM192" s="130">
        <v>278467.66200000001</v>
      </c>
      <c r="AN192" s="130">
        <v>433351.18200000003</v>
      </c>
      <c r="AO192" s="130">
        <v>222967.734</v>
      </c>
      <c r="AP192" s="130">
        <v>101642.31</v>
      </c>
      <c r="AQ192" s="130">
        <v>58403.993999999999</v>
      </c>
      <c r="AR192" s="130">
        <v>186182.89799999999</v>
      </c>
      <c r="AS192" s="130">
        <v>8389.5239999999994</v>
      </c>
      <c r="AU192" s="134">
        <v>48.44</v>
      </c>
      <c r="AV192" s="192">
        <v>18.489999999999998</v>
      </c>
      <c r="AW192" s="193"/>
      <c r="AX192" s="134">
        <v>6.67</v>
      </c>
      <c r="AY192" s="134">
        <v>1.53</v>
      </c>
      <c r="AZ192" s="134">
        <v>0.32</v>
      </c>
      <c r="BA192" s="134">
        <v>0.87</v>
      </c>
      <c r="BB192" s="134">
        <v>5.01</v>
      </c>
      <c r="BC192" s="134">
        <v>4.99</v>
      </c>
      <c r="BD192" s="134">
        <v>2.7</v>
      </c>
      <c r="BE192" s="134">
        <v>6.46</v>
      </c>
      <c r="BF192" s="134">
        <v>0.47</v>
      </c>
      <c r="BG192" s="135">
        <v>0.93</v>
      </c>
      <c r="BH192" s="134">
        <v>54.88252</v>
      </c>
      <c r="BI192" s="192">
        <v>20.949169999999999</v>
      </c>
      <c r="BJ192" s="193">
        <v>0</v>
      </c>
      <c r="BK192" s="134">
        <v>7.5571100000000007</v>
      </c>
      <c r="BL192" s="134">
        <v>1.7334900000000002</v>
      </c>
      <c r="BM192" s="134">
        <v>0.36256000000000005</v>
      </c>
      <c r="BN192" s="134">
        <v>0.98571000000000009</v>
      </c>
      <c r="BO192" s="134">
        <v>5.6763300000000001</v>
      </c>
      <c r="BP192" s="134">
        <v>5.65367</v>
      </c>
      <c r="BQ192" s="134">
        <v>3.0591000000000004</v>
      </c>
      <c r="BR192" s="134">
        <v>7.3191800000000002</v>
      </c>
      <c r="BS192" s="134">
        <v>0.53250999999999993</v>
      </c>
      <c r="BT192" s="135">
        <v>1.05369</v>
      </c>
      <c r="BU192" s="136">
        <v>3472537.9950799993</v>
      </c>
      <c r="BV192" s="194">
        <v>1325500.1554299998</v>
      </c>
      <c r="BW192" s="194">
        <v>0</v>
      </c>
      <c r="BX192" s="136">
        <v>478155.00468999997</v>
      </c>
      <c r="BY192" s="136">
        <v>109681.73271</v>
      </c>
      <c r="BZ192" s="136">
        <v>22939.970239999999</v>
      </c>
      <c r="CA192" s="136">
        <v>62368.044090000003</v>
      </c>
      <c r="CB192" s="136">
        <v>359153.90906999994</v>
      </c>
      <c r="CC192" s="136">
        <v>357720.16092999995</v>
      </c>
      <c r="CD192" s="136">
        <v>193555.99890000004</v>
      </c>
      <c r="CE192" s="136">
        <v>463100.64921999996</v>
      </c>
      <c r="CF192" s="136">
        <v>33693.081289999987</v>
      </c>
      <c r="CG192" s="136">
        <v>66669.288509999984</v>
      </c>
      <c r="CH192" s="112">
        <v>1</v>
      </c>
      <c r="CJ192" s="137">
        <v>267765.40999999997</v>
      </c>
      <c r="CK192" s="134">
        <v>3012877.1999999997</v>
      </c>
      <c r="CL192" s="134">
        <v>2975655.4899999998</v>
      </c>
      <c r="CM192" s="134">
        <v>2952552.4815133037</v>
      </c>
      <c r="CN192" s="138">
        <v>738258.52860585356</v>
      </c>
      <c r="CO192" s="136">
        <v>501656.89199999993</v>
      </c>
      <c r="CP192" s="136">
        <v>0</v>
      </c>
      <c r="CQ192" s="136">
        <v>0</v>
      </c>
      <c r="CR192" s="136">
        <v>0</v>
      </c>
      <c r="CS192" s="136">
        <v>0</v>
      </c>
      <c r="CT192" s="136">
        <v>0</v>
      </c>
      <c r="CU192" s="136">
        <v>0</v>
      </c>
      <c r="CV192" s="136">
        <v>0</v>
      </c>
      <c r="CW192" s="136">
        <v>0</v>
      </c>
      <c r="CX192" s="136">
        <v>0</v>
      </c>
      <c r="CY192" s="136">
        <v>0</v>
      </c>
      <c r="CZ192" s="136">
        <v>154145.55600000001</v>
      </c>
      <c r="DA192" s="136">
        <v>10654.8</v>
      </c>
      <c r="DB192" s="136">
        <v>0</v>
      </c>
      <c r="DC192" s="136">
        <v>71801.280605853564</v>
      </c>
      <c r="DD192" s="139">
        <v>717115.76126760198</v>
      </c>
      <c r="DE192" s="136">
        <v>34687.387455395095</v>
      </c>
      <c r="DF192" s="136">
        <v>43650.308395750224</v>
      </c>
      <c r="DG192" s="136">
        <v>0</v>
      </c>
      <c r="DH192" s="136">
        <v>54566.111685427932</v>
      </c>
      <c r="DI192" s="136">
        <v>7858.5523904069969</v>
      </c>
      <c r="DJ192" s="136">
        <v>95744.28482386448</v>
      </c>
      <c r="DK192" s="136">
        <v>48623.945975216193</v>
      </c>
      <c r="DL192" s="136">
        <v>0</v>
      </c>
      <c r="DM192" s="136">
        <v>0</v>
      </c>
      <c r="DN192" s="136">
        <v>420642.85055234778</v>
      </c>
      <c r="DO192" s="136">
        <v>11342.319989193202</v>
      </c>
      <c r="DP192" s="136"/>
      <c r="DQ192" s="136">
        <v>348611.79764934751</v>
      </c>
      <c r="DR192" s="136">
        <v>211009.08362506764</v>
      </c>
      <c r="DS192" s="136">
        <v>32378.383777239098</v>
      </c>
      <c r="DT192" s="136">
        <v>5058.6114274002803</v>
      </c>
      <c r="DU192" s="136">
        <v>39196.736188048395</v>
      </c>
      <c r="DV192" s="136">
        <v>60968.982631592073</v>
      </c>
      <c r="DW192" s="136"/>
      <c r="DX192" s="136">
        <v>328534.31958693941</v>
      </c>
      <c r="DY192" s="136">
        <v>288928.29899842577</v>
      </c>
      <c r="DZ192" s="136">
        <v>53460.324198886519</v>
      </c>
      <c r="EA192" s="139">
        <v>237603.71352901653</v>
      </c>
      <c r="EB192" s="136"/>
      <c r="EC192" s="136">
        <v>237603.71352901653</v>
      </c>
      <c r="ED192" s="136"/>
      <c r="EE192" s="138">
        <v>111836.24051822166</v>
      </c>
      <c r="EF192" s="136">
        <v>8989.4942891382761</v>
      </c>
      <c r="EG192" s="136">
        <v>97731.759223690009</v>
      </c>
      <c r="EH192" s="136">
        <v>5114.9870053933746</v>
      </c>
      <c r="EI192" s="136">
        <v>26602.485965631717</v>
      </c>
      <c r="EJ192" s="136">
        <v>101601.01119337938</v>
      </c>
      <c r="EK192" s="136">
        <v>101601.01119337938</v>
      </c>
      <c r="EL192" s="140"/>
      <c r="EM192" s="134">
        <v>2661.4178441933564</v>
      </c>
      <c r="EN192" s="136">
        <v>325374.98</v>
      </c>
      <c r="EO192" s="140">
        <f t="shared" si="42"/>
        <v>53.96</v>
      </c>
      <c r="EP192" s="140">
        <f t="shared" si="43"/>
        <v>20.597035507844755</v>
      </c>
      <c r="EQ192" s="140">
        <f t="shared" si="44"/>
        <v>0</v>
      </c>
      <c r="ER192" s="140">
        <f t="shared" si="45"/>
        <v>7.4300825763831551</v>
      </c>
      <c r="ES192" s="140">
        <f t="shared" si="46"/>
        <v>1.7043517753922381</v>
      </c>
      <c r="ET192" s="140">
        <f t="shared" si="47"/>
        <v>0.35646573080099098</v>
      </c>
      <c r="EU192" s="140">
        <f t="shared" si="48"/>
        <v>0.96914120561519412</v>
      </c>
      <c r="EV192" s="140">
        <f t="shared" si="49"/>
        <v>5.5809165978530135</v>
      </c>
      <c r="EW192" s="140">
        <f t="shared" si="50"/>
        <v>5.5586374896779525</v>
      </c>
      <c r="EX192" s="140">
        <f t="shared" si="51"/>
        <v>3.0076796036333611</v>
      </c>
      <c r="EY192" s="140">
        <f t="shared" si="52"/>
        <v>7.1961519405450041</v>
      </c>
      <c r="EZ192" s="140">
        <f t="shared" si="53"/>
        <v>0.52355904211395532</v>
      </c>
      <c r="FA192" s="140">
        <f t="shared" si="54"/>
        <v>1.0359785301403799</v>
      </c>
      <c r="HD192" s="112">
        <v>2</v>
      </c>
    </row>
    <row r="193" spans="1:212" ht="12" customHeight="1" x14ac:dyDescent="0.25">
      <c r="A193" s="126">
        <v>189</v>
      </c>
      <c r="B193" s="62" t="s">
        <v>60</v>
      </c>
      <c r="C193" s="62" t="s">
        <v>60</v>
      </c>
      <c r="D193" s="127">
        <v>5357</v>
      </c>
      <c r="E193" s="141">
        <v>5357</v>
      </c>
      <c r="F193" s="141">
        <v>0</v>
      </c>
      <c r="G193" s="141">
        <v>1216.7</v>
      </c>
      <c r="H193" s="127">
        <v>1</v>
      </c>
      <c r="I193" s="127">
        <v>1</v>
      </c>
      <c r="J193" s="127">
        <v>1</v>
      </c>
      <c r="K193" s="128">
        <v>5357</v>
      </c>
      <c r="L193" s="127"/>
      <c r="M193" s="126" t="s">
        <v>53</v>
      </c>
      <c r="N193" s="129">
        <v>3</v>
      </c>
      <c r="O193" s="129" t="s">
        <v>21</v>
      </c>
      <c r="P193" s="130">
        <v>53.96</v>
      </c>
      <c r="Q193" s="131">
        <v>45.06</v>
      </c>
      <c r="R193" s="130">
        <v>5.0999999999999996</v>
      </c>
      <c r="S193" s="130">
        <v>8.6300000000000008</v>
      </c>
      <c r="T193" s="130">
        <v>13.43</v>
      </c>
      <c r="U193" s="130">
        <v>6.91</v>
      </c>
      <c r="V193" s="130">
        <v>3.15</v>
      </c>
      <c r="W193" s="130">
        <v>1.81</v>
      </c>
      <c r="X193" s="130">
        <v>5.77</v>
      </c>
      <c r="Y193" s="130">
        <v>0.26</v>
      </c>
      <c r="Z193" s="132">
        <v>40</v>
      </c>
      <c r="AA193" s="132">
        <v>40</v>
      </c>
      <c r="AB193" s="132">
        <v>2604.04</v>
      </c>
      <c r="AC193" s="130">
        <v>195.98199600000001</v>
      </c>
      <c r="AD193" s="132">
        <v>42.3</v>
      </c>
      <c r="AE193" s="132">
        <v>2604.04</v>
      </c>
      <c r="AF193" s="130">
        <v>7.85</v>
      </c>
      <c r="AG193" s="133">
        <v>0</v>
      </c>
      <c r="AH193" s="130">
        <v>6.73</v>
      </c>
      <c r="AI193" s="130">
        <v>10.67</v>
      </c>
      <c r="AJ193" s="130">
        <v>14</v>
      </c>
      <c r="AK193" s="131">
        <v>1448318.52</v>
      </c>
      <c r="AL193" s="130">
        <v>163924.19999999998</v>
      </c>
      <c r="AM193" s="130">
        <v>277385.46000000002</v>
      </c>
      <c r="AN193" s="130">
        <v>431667.05999999994</v>
      </c>
      <c r="AO193" s="130">
        <v>222101.22000000003</v>
      </c>
      <c r="AP193" s="130">
        <v>101247.29999999999</v>
      </c>
      <c r="AQ193" s="130">
        <v>58177.020000000004</v>
      </c>
      <c r="AR193" s="130">
        <v>185459.34</v>
      </c>
      <c r="AS193" s="130">
        <v>8356.92</v>
      </c>
      <c r="AU193" s="134">
        <v>48.44</v>
      </c>
      <c r="AV193" s="192">
        <v>18.489999999999998</v>
      </c>
      <c r="AW193" s="193"/>
      <c r="AX193" s="134">
        <v>6.67</v>
      </c>
      <c r="AY193" s="134">
        <v>1.53</v>
      </c>
      <c r="AZ193" s="134">
        <v>0.32</v>
      </c>
      <c r="BA193" s="134">
        <v>0.87</v>
      </c>
      <c r="BB193" s="134">
        <v>5.01</v>
      </c>
      <c r="BC193" s="134">
        <v>4.99</v>
      </c>
      <c r="BD193" s="134">
        <v>2.7</v>
      </c>
      <c r="BE193" s="134">
        <v>6.46</v>
      </c>
      <c r="BF193" s="134">
        <v>0.47</v>
      </c>
      <c r="BG193" s="135">
        <v>0.93</v>
      </c>
      <c r="BH193" s="134">
        <v>54.88252</v>
      </c>
      <c r="BI193" s="192">
        <v>20.949169999999999</v>
      </c>
      <c r="BJ193" s="193">
        <v>0</v>
      </c>
      <c r="BK193" s="134">
        <v>7.5571100000000007</v>
      </c>
      <c r="BL193" s="134">
        <v>1.7334900000000002</v>
      </c>
      <c r="BM193" s="134">
        <v>0.36256000000000005</v>
      </c>
      <c r="BN193" s="134">
        <v>0.98571000000000009</v>
      </c>
      <c r="BO193" s="134">
        <v>5.6763300000000001</v>
      </c>
      <c r="BP193" s="134">
        <v>5.65367</v>
      </c>
      <c r="BQ193" s="134">
        <v>3.0591000000000004</v>
      </c>
      <c r="BR193" s="134">
        <v>7.3191800000000002</v>
      </c>
      <c r="BS193" s="134">
        <v>0.53250999999999993</v>
      </c>
      <c r="BT193" s="135">
        <v>1.05369</v>
      </c>
      <c r="BU193" s="136">
        <v>3459042.7563999998</v>
      </c>
      <c r="BV193" s="194">
        <v>1320348.8968999998</v>
      </c>
      <c r="BW193" s="194">
        <v>0</v>
      </c>
      <c r="BX193" s="136">
        <v>476296.76270000002</v>
      </c>
      <c r="BY193" s="136">
        <v>109255.47929999999</v>
      </c>
      <c r="BZ193" s="136">
        <v>22850.819200000002</v>
      </c>
      <c r="CA193" s="136">
        <v>62125.664700000008</v>
      </c>
      <c r="CB193" s="136">
        <v>357758.13809999998</v>
      </c>
      <c r="CC193" s="136">
        <v>356329.96189999999</v>
      </c>
      <c r="CD193" s="136">
        <v>192803.78700000004</v>
      </c>
      <c r="CE193" s="136">
        <v>461300.91260000004</v>
      </c>
      <c r="CF193" s="136">
        <v>33562.140699999989</v>
      </c>
      <c r="CG193" s="136">
        <v>66410.193299999999</v>
      </c>
      <c r="CH193" s="112">
        <v>1</v>
      </c>
      <c r="CJ193" s="137">
        <v>359913.57</v>
      </c>
      <c r="CK193" s="134">
        <v>3228120.85</v>
      </c>
      <c r="CL193" s="134">
        <v>3271307.54</v>
      </c>
      <c r="CM193" s="134">
        <v>3864763.2238089158</v>
      </c>
      <c r="CN193" s="138">
        <v>1666602.1650616704</v>
      </c>
      <c r="CO193" s="136">
        <v>494685.80399999995</v>
      </c>
      <c r="CP193" s="136">
        <v>0</v>
      </c>
      <c r="CQ193" s="136">
        <v>0</v>
      </c>
      <c r="CR193" s="136">
        <v>0</v>
      </c>
      <c r="CS193" s="136">
        <v>0</v>
      </c>
      <c r="CT193" s="136">
        <v>0</v>
      </c>
      <c r="CU193" s="136">
        <v>0</v>
      </c>
      <c r="CV193" s="136">
        <v>0</v>
      </c>
      <c r="CW193" s="136">
        <v>762946.78799999994</v>
      </c>
      <c r="CX193" s="136">
        <v>0</v>
      </c>
      <c r="CY193" s="136">
        <v>0</v>
      </c>
      <c r="CZ193" s="136">
        <v>337447.33199999999</v>
      </c>
      <c r="DA193" s="136">
        <v>0</v>
      </c>
      <c r="DB193" s="136">
        <v>0</v>
      </c>
      <c r="DC193" s="136">
        <v>71522.241061670458</v>
      </c>
      <c r="DD193" s="139">
        <v>714328.85198879545</v>
      </c>
      <c r="DE193" s="136">
        <v>34552.582717892023</v>
      </c>
      <c r="DF193" s="136">
        <v>43480.671279873917</v>
      </c>
      <c r="DG193" s="136">
        <v>0</v>
      </c>
      <c r="DH193" s="136">
        <v>54354.052752717129</v>
      </c>
      <c r="DI193" s="136">
        <v>7828.0118922646916</v>
      </c>
      <c r="DJ193" s="136">
        <v>95372.196173495598</v>
      </c>
      <c r="DK193" s="136">
        <v>48434.979934404349</v>
      </c>
      <c r="DL193" s="136">
        <v>0</v>
      </c>
      <c r="DM193" s="136">
        <v>0</v>
      </c>
      <c r="DN193" s="136">
        <v>419008.11662710848</v>
      </c>
      <c r="DO193" s="136">
        <v>11298.240611039249</v>
      </c>
      <c r="DP193" s="136"/>
      <c r="DQ193" s="136">
        <v>347256.99622669711</v>
      </c>
      <c r="DR193" s="136">
        <v>210189.04423278364</v>
      </c>
      <c r="DS193" s="136">
        <v>32252.552463725584</v>
      </c>
      <c r="DT193" s="136">
        <v>5038.9522706973539</v>
      </c>
      <c r="DU193" s="136">
        <v>39044.406879892755</v>
      </c>
      <c r="DV193" s="136">
        <v>60732.040379597747</v>
      </c>
      <c r="DW193" s="136"/>
      <c r="DX193" s="136">
        <v>327257.54477160872</v>
      </c>
      <c r="DY193" s="136">
        <v>287805.44408311177</v>
      </c>
      <c r="DZ193" s="136">
        <v>53252.562660784904</v>
      </c>
      <c r="EA193" s="139">
        <v>236680.32008310707</v>
      </c>
      <c r="EB193" s="136"/>
      <c r="EC193" s="136">
        <v>236680.32008310707</v>
      </c>
      <c r="ED193" s="136"/>
      <c r="EE193" s="138">
        <v>111401.61409771723</v>
      </c>
      <c r="EF193" s="136">
        <v>8954.558639415709</v>
      </c>
      <c r="EG193" s="136">
        <v>97351.946700628017</v>
      </c>
      <c r="EH193" s="136">
        <v>5095.108757673499</v>
      </c>
      <c r="EI193" s="136">
        <v>26499.101381187655</v>
      </c>
      <c r="EJ193" s="136">
        <v>93678.623454235552</v>
      </c>
      <c r="EK193" s="136">
        <v>93678.623454235552</v>
      </c>
      <c r="EL193" s="140"/>
      <c r="EM193" s="134">
        <v>2651.0748417307518</v>
      </c>
      <c r="EN193" s="136">
        <v>323823.18000000005</v>
      </c>
      <c r="EO193" s="140">
        <f t="shared" si="42"/>
        <v>53.96</v>
      </c>
      <c r="EP193" s="140">
        <f t="shared" si="43"/>
        <v>20.597035507844755</v>
      </c>
      <c r="EQ193" s="140">
        <f t="shared" si="44"/>
        <v>0</v>
      </c>
      <c r="ER193" s="140">
        <f t="shared" si="45"/>
        <v>7.4300825763831551</v>
      </c>
      <c r="ES193" s="140">
        <f t="shared" si="46"/>
        <v>1.7043517753922381</v>
      </c>
      <c r="ET193" s="140">
        <f t="shared" si="47"/>
        <v>0.35646573080099098</v>
      </c>
      <c r="EU193" s="140">
        <f t="shared" si="48"/>
        <v>0.96914120561519412</v>
      </c>
      <c r="EV193" s="140">
        <f t="shared" si="49"/>
        <v>5.5809165978530135</v>
      </c>
      <c r="EW193" s="140">
        <f t="shared" si="50"/>
        <v>5.5586374896779525</v>
      </c>
      <c r="EX193" s="140">
        <f t="shared" si="51"/>
        <v>3.0076796036333611</v>
      </c>
      <c r="EY193" s="140">
        <f t="shared" si="52"/>
        <v>7.1961519405450041</v>
      </c>
      <c r="EZ193" s="140">
        <f t="shared" si="53"/>
        <v>0.52355904211395532</v>
      </c>
      <c r="FA193" s="140">
        <f t="shared" si="54"/>
        <v>1.0359785301403799</v>
      </c>
      <c r="HD193" s="112">
        <v>2</v>
      </c>
    </row>
    <row r="194" spans="1:212" ht="12" customHeight="1" x14ac:dyDescent="0.25">
      <c r="A194" s="126">
        <v>190</v>
      </c>
      <c r="B194" s="62" t="s">
        <v>59</v>
      </c>
      <c r="C194" s="62" t="s">
        <v>59</v>
      </c>
      <c r="D194" s="127">
        <v>5375</v>
      </c>
      <c r="E194" s="141">
        <v>5375</v>
      </c>
      <c r="F194" s="141">
        <v>0</v>
      </c>
      <c r="G194" s="141">
        <v>2019.6</v>
      </c>
      <c r="H194" s="127">
        <v>1</v>
      </c>
      <c r="I194" s="127">
        <v>1</v>
      </c>
      <c r="J194" s="127">
        <v>1</v>
      </c>
      <c r="K194" s="128">
        <v>5375</v>
      </c>
      <c r="L194" s="127"/>
      <c r="M194" s="126" t="s">
        <v>53</v>
      </c>
      <c r="N194" s="129">
        <v>3</v>
      </c>
      <c r="O194" s="129" t="s">
        <v>21</v>
      </c>
      <c r="P194" s="130">
        <v>53.96</v>
      </c>
      <c r="Q194" s="131">
        <v>45.06</v>
      </c>
      <c r="R194" s="130">
        <v>5.0999999999999996</v>
      </c>
      <c r="S194" s="130">
        <v>8.6300000000000008</v>
      </c>
      <c r="T194" s="130">
        <v>13.43</v>
      </c>
      <c r="U194" s="130">
        <v>6.91</v>
      </c>
      <c r="V194" s="130">
        <v>3.15</v>
      </c>
      <c r="W194" s="130">
        <v>1.81</v>
      </c>
      <c r="X194" s="130">
        <v>5.77</v>
      </c>
      <c r="Y194" s="130">
        <v>0.26</v>
      </c>
      <c r="Z194" s="132">
        <v>40</v>
      </c>
      <c r="AA194" s="132">
        <v>40</v>
      </c>
      <c r="AB194" s="132">
        <v>2604.04</v>
      </c>
      <c r="AC194" s="130">
        <v>195.98199600000001</v>
      </c>
      <c r="AD194" s="132">
        <v>42.3</v>
      </c>
      <c r="AE194" s="132">
        <v>2604.04</v>
      </c>
      <c r="AF194" s="130">
        <v>7.85</v>
      </c>
      <c r="AG194" s="133">
        <v>0</v>
      </c>
      <c r="AH194" s="130">
        <v>6.73</v>
      </c>
      <c r="AI194" s="130">
        <v>10.67</v>
      </c>
      <c r="AJ194" s="130">
        <v>14</v>
      </c>
      <c r="AK194" s="131">
        <v>1453185</v>
      </c>
      <c r="AL194" s="130">
        <v>164474.99999999997</v>
      </c>
      <c r="AM194" s="130">
        <v>278317.50000000006</v>
      </c>
      <c r="AN194" s="130">
        <v>433117.5</v>
      </c>
      <c r="AO194" s="130">
        <v>222847.5</v>
      </c>
      <c r="AP194" s="130">
        <v>101587.5</v>
      </c>
      <c r="AQ194" s="130">
        <v>58372.5</v>
      </c>
      <c r="AR194" s="130">
        <v>186082.49999999997</v>
      </c>
      <c r="AS194" s="130">
        <v>8385</v>
      </c>
      <c r="AU194" s="134">
        <v>48.44</v>
      </c>
      <c r="AV194" s="192">
        <v>18.489999999999998</v>
      </c>
      <c r="AW194" s="193"/>
      <c r="AX194" s="134">
        <v>6.67</v>
      </c>
      <c r="AY194" s="134">
        <v>1.53</v>
      </c>
      <c r="AZ194" s="134">
        <v>0.32</v>
      </c>
      <c r="BA194" s="134">
        <v>0.87</v>
      </c>
      <c r="BB194" s="134">
        <v>5.01</v>
      </c>
      <c r="BC194" s="134">
        <v>4.99</v>
      </c>
      <c r="BD194" s="134">
        <v>2.7</v>
      </c>
      <c r="BE194" s="134">
        <v>6.46</v>
      </c>
      <c r="BF194" s="134">
        <v>0.47</v>
      </c>
      <c r="BG194" s="135">
        <v>0.93</v>
      </c>
      <c r="BH194" s="134">
        <v>54.88252</v>
      </c>
      <c r="BI194" s="192">
        <v>20.949169999999999</v>
      </c>
      <c r="BJ194" s="193">
        <v>0</v>
      </c>
      <c r="BK194" s="134">
        <v>7.5571100000000007</v>
      </c>
      <c r="BL194" s="134">
        <v>1.7334900000000002</v>
      </c>
      <c r="BM194" s="134">
        <v>0.36256000000000005</v>
      </c>
      <c r="BN194" s="134">
        <v>0.98571000000000009</v>
      </c>
      <c r="BO194" s="134">
        <v>5.6763300000000001</v>
      </c>
      <c r="BP194" s="134">
        <v>5.65367</v>
      </c>
      <c r="BQ194" s="134">
        <v>3.0591000000000004</v>
      </c>
      <c r="BR194" s="134">
        <v>7.3191800000000002</v>
      </c>
      <c r="BS194" s="134">
        <v>0.53250999999999993</v>
      </c>
      <c r="BT194" s="135">
        <v>1.05369</v>
      </c>
      <c r="BU194" s="136">
        <v>3470665.45</v>
      </c>
      <c r="BV194" s="194">
        <v>1324785.3875</v>
      </c>
      <c r="BW194" s="194">
        <v>0</v>
      </c>
      <c r="BX194" s="136">
        <v>477897.16250000003</v>
      </c>
      <c r="BY194" s="136">
        <v>109622.58749999999</v>
      </c>
      <c r="BZ194" s="136">
        <v>22927.599999999999</v>
      </c>
      <c r="CA194" s="136">
        <v>62334.412500000006</v>
      </c>
      <c r="CB194" s="136">
        <v>358960.23749999999</v>
      </c>
      <c r="CC194" s="136">
        <v>357527.26250000001</v>
      </c>
      <c r="CD194" s="136">
        <v>193451.62500000003</v>
      </c>
      <c r="CE194" s="136">
        <v>462850.92499999999</v>
      </c>
      <c r="CF194" s="136">
        <v>33674.912499999991</v>
      </c>
      <c r="CG194" s="136">
        <v>66633.337499999994</v>
      </c>
      <c r="CH194" s="112">
        <v>1</v>
      </c>
      <c r="CJ194" s="137">
        <v>355843.2</v>
      </c>
      <c r="CK194" s="134">
        <v>3243844.5199999996</v>
      </c>
      <c r="CL194" s="134">
        <v>3406315.18</v>
      </c>
      <c r="CM194" s="134">
        <v>3267014.0154969054</v>
      </c>
      <c r="CN194" s="138">
        <v>1053868.2542002015</v>
      </c>
      <c r="CO194" s="136">
        <v>0</v>
      </c>
      <c r="CP194" s="136">
        <v>0</v>
      </c>
      <c r="CQ194" s="136">
        <v>0</v>
      </c>
      <c r="CR194" s="136">
        <v>0</v>
      </c>
      <c r="CS194" s="136">
        <v>0</v>
      </c>
      <c r="CT194" s="136">
        <v>0</v>
      </c>
      <c r="CU194" s="136">
        <v>0</v>
      </c>
      <c r="CV194" s="136">
        <v>0</v>
      </c>
      <c r="CW194" s="136">
        <v>750727.71600000001</v>
      </c>
      <c r="CX194" s="136">
        <v>0</v>
      </c>
      <c r="CY194" s="136">
        <v>0</v>
      </c>
      <c r="CZ194" s="136">
        <v>231377.976</v>
      </c>
      <c r="DA194" s="136">
        <v>0</v>
      </c>
      <c r="DB194" s="136">
        <v>0</v>
      </c>
      <c r="DC194" s="136">
        <v>71762.56220020137</v>
      </c>
      <c r="DD194" s="139">
        <v>716729.0609370498</v>
      </c>
      <c r="DE194" s="136">
        <v>34668.682491818116</v>
      </c>
      <c r="DF194" s="136">
        <v>43626.770231346338</v>
      </c>
      <c r="DG194" s="136">
        <v>0</v>
      </c>
      <c r="DH194" s="136">
        <v>54536.68724021926</v>
      </c>
      <c r="DI194" s="136">
        <v>7854.3147136312709</v>
      </c>
      <c r="DJ194" s="136">
        <v>95692.655298215206</v>
      </c>
      <c r="DK194" s="136">
        <v>48597.725806873881</v>
      </c>
      <c r="DL194" s="136">
        <v>0</v>
      </c>
      <c r="DM194" s="136">
        <v>0</v>
      </c>
      <c r="DN194" s="136">
        <v>420416.02144310402</v>
      </c>
      <c r="DO194" s="136">
        <v>11336.203711841696</v>
      </c>
      <c r="DP194" s="136"/>
      <c r="DQ194" s="136">
        <v>348423.81084907544</v>
      </c>
      <c r="DR194" s="136">
        <v>210895.29825484639</v>
      </c>
      <c r="DS194" s="136">
        <v>32360.92392990947</v>
      </c>
      <c r="DT194" s="136">
        <v>5055.8836018290613</v>
      </c>
      <c r="DU194" s="136">
        <v>39175.599585481345</v>
      </c>
      <c r="DV194" s="136">
        <v>60936.105477009129</v>
      </c>
      <c r="DW194" s="136"/>
      <c r="DX194" s="136">
        <v>328357.1594450993</v>
      </c>
      <c r="DY194" s="136">
        <v>288772.4961632865</v>
      </c>
      <c r="DZ194" s="136">
        <v>53431.496042881998</v>
      </c>
      <c r="EA194" s="139">
        <v>237475.58716570854</v>
      </c>
      <c r="EB194" s="136"/>
      <c r="EC194" s="136">
        <v>237475.58716570854</v>
      </c>
      <c r="ED194" s="136"/>
      <c r="EE194" s="138">
        <v>111775.93350293636</v>
      </c>
      <c r="EF194" s="136">
        <v>8984.6467587939969</v>
      </c>
      <c r="EG194" s="136">
        <v>97679.057964509164</v>
      </c>
      <c r="EH194" s="136">
        <v>5112.2287796332012</v>
      </c>
      <c r="EI194" s="136">
        <v>26588.140736211248</v>
      </c>
      <c r="EJ194" s="136">
        <v>101592.07645445512</v>
      </c>
      <c r="EK194" s="136">
        <v>101592.07645445512</v>
      </c>
      <c r="EL194" s="140"/>
      <c r="EM194" s="134">
        <v>2659.9826907416077</v>
      </c>
      <c r="EN194" s="136">
        <v>206511.82</v>
      </c>
      <c r="EO194" s="140">
        <f t="shared" si="42"/>
        <v>53.96</v>
      </c>
      <c r="EP194" s="140">
        <f t="shared" si="43"/>
        <v>20.597035507844755</v>
      </c>
      <c r="EQ194" s="140">
        <f t="shared" si="44"/>
        <v>0</v>
      </c>
      <c r="ER194" s="140">
        <f t="shared" si="45"/>
        <v>7.4300825763831551</v>
      </c>
      <c r="ES194" s="140">
        <f t="shared" si="46"/>
        <v>1.7043517753922381</v>
      </c>
      <c r="ET194" s="140">
        <f t="shared" si="47"/>
        <v>0.35646573080099098</v>
      </c>
      <c r="EU194" s="140">
        <f t="shared" si="48"/>
        <v>0.96914120561519412</v>
      </c>
      <c r="EV194" s="140">
        <f t="shared" si="49"/>
        <v>5.5809165978530135</v>
      </c>
      <c r="EW194" s="140">
        <f t="shared" si="50"/>
        <v>5.5586374896779525</v>
      </c>
      <c r="EX194" s="140">
        <f t="shared" si="51"/>
        <v>3.0076796036333611</v>
      </c>
      <c r="EY194" s="140">
        <f t="shared" si="52"/>
        <v>7.1961519405450041</v>
      </c>
      <c r="EZ194" s="140">
        <f t="shared" si="53"/>
        <v>0.52355904211395532</v>
      </c>
      <c r="FA194" s="140">
        <f t="shared" si="54"/>
        <v>1.0359785301403799</v>
      </c>
      <c r="HD194" s="112">
        <v>2</v>
      </c>
    </row>
    <row r="195" spans="1:212" ht="12" customHeight="1" x14ac:dyDescent="0.25">
      <c r="A195" s="126">
        <v>191</v>
      </c>
      <c r="B195" s="62" t="s">
        <v>58</v>
      </c>
      <c r="C195" s="62" t="s">
        <v>58</v>
      </c>
      <c r="D195" s="127">
        <v>4210.2</v>
      </c>
      <c r="E195" s="141">
        <v>4210.2</v>
      </c>
      <c r="F195" s="141">
        <v>0</v>
      </c>
      <c r="G195" s="141">
        <v>1155.4000000000001</v>
      </c>
      <c r="H195" s="127">
        <v>2</v>
      </c>
      <c r="I195" s="127">
        <v>0</v>
      </c>
      <c r="J195" s="127">
        <v>1</v>
      </c>
      <c r="K195" s="128">
        <v>4210.2</v>
      </c>
      <c r="L195" s="127"/>
      <c r="M195" s="126" t="s">
        <v>53</v>
      </c>
      <c r="N195" s="129">
        <v>3</v>
      </c>
      <c r="O195" s="129" t="s">
        <v>21</v>
      </c>
      <c r="P195" s="130">
        <v>53.96</v>
      </c>
      <c r="Q195" s="131">
        <v>45.06</v>
      </c>
      <c r="R195" s="130">
        <v>5.0999999999999996</v>
      </c>
      <c r="S195" s="130">
        <v>8.6300000000000008</v>
      </c>
      <c r="T195" s="130">
        <v>13.43</v>
      </c>
      <c r="U195" s="130">
        <v>6.91</v>
      </c>
      <c r="V195" s="130">
        <v>3.15</v>
      </c>
      <c r="W195" s="130">
        <v>1.81</v>
      </c>
      <c r="X195" s="130">
        <v>5.77</v>
      </c>
      <c r="Y195" s="130">
        <v>0.26</v>
      </c>
      <c r="Z195" s="132">
        <v>40</v>
      </c>
      <c r="AA195" s="132">
        <v>40</v>
      </c>
      <c r="AB195" s="132">
        <v>2604.04</v>
      </c>
      <c r="AC195" s="130">
        <v>195.98199600000001</v>
      </c>
      <c r="AD195" s="132">
        <v>42.3</v>
      </c>
      <c r="AE195" s="132">
        <v>2604.04</v>
      </c>
      <c r="AF195" s="130">
        <v>7.85</v>
      </c>
      <c r="AG195" s="133">
        <v>0</v>
      </c>
      <c r="AH195" s="130">
        <v>6.73</v>
      </c>
      <c r="AI195" s="130">
        <v>10.67</v>
      </c>
      <c r="AJ195" s="130">
        <v>14</v>
      </c>
      <c r="AK195" s="131">
        <v>1138269.672</v>
      </c>
      <c r="AL195" s="130">
        <v>128832.11999999998</v>
      </c>
      <c r="AM195" s="130">
        <v>218004.15600000002</v>
      </c>
      <c r="AN195" s="130">
        <v>339257.91599999997</v>
      </c>
      <c r="AO195" s="130">
        <v>174554.89199999999</v>
      </c>
      <c r="AP195" s="130">
        <v>79572.78</v>
      </c>
      <c r="AQ195" s="130">
        <v>45722.771999999997</v>
      </c>
      <c r="AR195" s="130">
        <v>145757.12399999998</v>
      </c>
      <c r="AS195" s="130">
        <v>6567.9120000000003</v>
      </c>
      <c r="AU195" s="134">
        <v>48.44</v>
      </c>
      <c r="AV195" s="192">
        <v>18.489999999999998</v>
      </c>
      <c r="AW195" s="193"/>
      <c r="AX195" s="134">
        <v>6.67</v>
      </c>
      <c r="AY195" s="134">
        <v>1.53</v>
      </c>
      <c r="AZ195" s="134">
        <v>0.32</v>
      </c>
      <c r="BA195" s="134">
        <v>0.87</v>
      </c>
      <c r="BB195" s="134">
        <v>5.01</v>
      </c>
      <c r="BC195" s="134">
        <v>4.99</v>
      </c>
      <c r="BD195" s="134">
        <v>2.7</v>
      </c>
      <c r="BE195" s="134">
        <v>6.46</v>
      </c>
      <c r="BF195" s="134">
        <v>0.47</v>
      </c>
      <c r="BG195" s="135">
        <v>0.93</v>
      </c>
      <c r="BH195" s="134">
        <v>54.88252</v>
      </c>
      <c r="BI195" s="192">
        <v>20.949169999999999</v>
      </c>
      <c r="BJ195" s="193">
        <v>0</v>
      </c>
      <c r="BK195" s="134">
        <v>7.5571100000000007</v>
      </c>
      <c r="BL195" s="134">
        <v>1.7334900000000002</v>
      </c>
      <c r="BM195" s="134">
        <v>0.36256000000000005</v>
      </c>
      <c r="BN195" s="134">
        <v>0.98571000000000009</v>
      </c>
      <c r="BO195" s="134">
        <v>5.6763300000000001</v>
      </c>
      <c r="BP195" s="134">
        <v>5.65367</v>
      </c>
      <c r="BQ195" s="134">
        <v>3.0591000000000004</v>
      </c>
      <c r="BR195" s="134">
        <v>7.3191800000000002</v>
      </c>
      <c r="BS195" s="134">
        <v>0.53250999999999993</v>
      </c>
      <c r="BT195" s="135">
        <v>1.05369</v>
      </c>
      <c r="BU195" s="136">
        <v>2718548.0330400001</v>
      </c>
      <c r="BV195" s="194">
        <v>1037695.1513399999</v>
      </c>
      <c r="BW195" s="194">
        <v>0</v>
      </c>
      <c r="BX195" s="136">
        <v>374333.51322000002</v>
      </c>
      <c r="BY195" s="136">
        <v>85866.607980000001</v>
      </c>
      <c r="BZ195" s="136">
        <v>17959.029119999999</v>
      </c>
      <c r="CA195" s="136">
        <v>48826.110420000005</v>
      </c>
      <c r="CB195" s="136">
        <v>281171.04965999996</v>
      </c>
      <c r="CC195" s="136">
        <v>280048.61034000001</v>
      </c>
      <c r="CD195" s="136">
        <v>151529.30820000003</v>
      </c>
      <c r="CE195" s="136">
        <v>362547.90035999997</v>
      </c>
      <c r="CF195" s="136">
        <v>26377.324019999993</v>
      </c>
      <c r="CG195" s="136">
        <v>52193.42837999999</v>
      </c>
      <c r="CH195" s="112">
        <v>1</v>
      </c>
      <c r="CJ195" s="137">
        <v>1093094.7</v>
      </c>
      <c r="CK195" s="134">
        <v>2540085.3600000003</v>
      </c>
      <c r="CL195" s="134">
        <v>2493837.8600000003</v>
      </c>
      <c r="CM195" s="134">
        <v>1826271.852220776</v>
      </c>
      <c r="CN195" s="138">
        <v>84473.190302379124</v>
      </c>
      <c r="CO195" s="136">
        <v>0</v>
      </c>
      <c r="CP195" s="136">
        <v>28262.075999999997</v>
      </c>
      <c r="CQ195" s="136">
        <v>0</v>
      </c>
      <c r="CR195" s="136">
        <v>0</v>
      </c>
      <c r="CS195" s="136">
        <v>0</v>
      </c>
      <c r="CT195" s="136">
        <v>0</v>
      </c>
      <c r="CU195" s="136">
        <v>0</v>
      </c>
      <c r="CV195" s="136">
        <v>0</v>
      </c>
      <c r="CW195" s="136">
        <v>0</v>
      </c>
      <c r="CX195" s="136">
        <v>0</v>
      </c>
      <c r="CY195" s="136">
        <v>0</v>
      </c>
      <c r="CZ195" s="136">
        <v>0</v>
      </c>
      <c r="DA195" s="136">
        <v>0</v>
      </c>
      <c r="DB195" s="136">
        <v>0</v>
      </c>
      <c r="DC195" s="136">
        <v>56211.114302379123</v>
      </c>
      <c r="DD195" s="139">
        <v>561408.87299668218</v>
      </c>
      <c r="DE195" s="136">
        <v>27155.737121312115</v>
      </c>
      <c r="DF195" s="136">
        <v>34172.544749398017</v>
      </c>
      <c r="DG195" s="136">
        <v>0</v>
      </c>
      <c r="DH195" s="136">
        <v>42718.206626748106</v>
      </c>
      <c r="DI195" s="136">
        <v>6152.2299176428605</v>
      </c>
      <c r="DJ195" s="136">
        <v>74955.389271915468</v>
      </c>
      <c r="DK195" s="136">
        <v>38066.259570623333</v>
      </c>
      <c r="DL195" s="136">
        <v>0</v>
      </c>
      <c r="DM195" s="136">
        <v>0</v>
      </c>
      <c r="DN195" s="136">
        <v>329308.93646135007</v>
      </c>
      <c r="DO195" s="136">
        <v>8879.5692776922624</v>
      </c>
      <c r="DP195" s="136"/>
      <c r="DQ195" s="136">
        <v>272917.94017428416</v>
      </c>
      <c r="DR195" s="136">
        <v>165192.81576047523</v>
      </c>
      <c r="DS195" s="136">
        <v>25348.085940410201</v>
      </c>
      <c r="DT195" s="136">
        <v>3960.2383517061789</v>
      </c>
      <c r="DU195" s="136">
        <v>30685.973837170895</v>
      </c>
      <c r="DV195" s="136">
        <v>47730.826284521638</v>
      </c>
      <c r="DW195" s="136"/>
      <c r="DX195" s="136">
        <v>257199.87212944316</v>
      </c>
      <c r="DY195" s="136">
        <v>226193.48155286862</v>
      </c>
      <c r="DZ195" s="136">
        <v>41852.518072510102</v>
      </c>
      <c r="EA195" s="139">
        <v>186012.9706204774</v>
      </c>
      <c r="EB195" s="136"/>
      <c r="EC195" s="136">
        <v>186012.9706204774</v>
      </c>
      <c r="ED195" s="136"/>
      <c r="EE195" s="138">
        <v>87553.308880755838</v>
      </c>
      <c r="EF195" s="136">
        <v>7037.6111225812992</v>
      </c>
      <c r="EG195" s="136">
        <v>76511.324621800275</v>
      </c>
      <c r="EH195" s="136">
        <v>4004.37313637427</v>
      </c>
      <c r="EI195" s="136">
        <v>20826.305140017972</v>
      </c>
      <c r="EJ195" s="136">
        <v>87833.392351357572</v>
      </c>
      <c r="EK195" s="136">
        <v>87833.392351357572</v>
      </c>
      <c r="EL195" s="140"/>
      <c r="EM195" s="134">
        <v>2083.5458836391285</v>
      </c>
      <c r="EN195" s="136">
        <v>1364707.5</v>
      </c>
      <c r="EO195" s="140">
        <f t="shared" si="42"/>
        <v>53.96</v>
      </c>
      <c r="EP195" s="140">
        <f t="shared" si="43"/>
        <v>20.597035507844755</v>
      </c>
      <c r="EQ195" s="140">
        <f t="shared" si="44"/>
        <v>0</v>
      </c>
      <c r="ER195" s="140">
        <f t="shared" si="45"/>
        <v>7.4300825763831551</v>
      </c>
      <c r="ES195" s="140">
        <f t="shared" si="46"/>
        <v>1.7043517753922381</v>
      </c>
      <c r="ET195" s="140">
        <f t="shared" si="47"/>
        <v>0.35646573080099098</v>
      </c>
      <c r="EU195" s="140">
        <f t="shared" si="48"/>
        <v>0.96914120561519412</v>
      </c>
      <c r="EV195" s="140">
        <f t="shared" si="49"/>
        <v>5.5809165978530135</v>
      </c>
      <c r="EW195" s="140">
        <f t="shared" si="50"/>
        <v>5.5586374896779525</v>
      </c>
      <c r="EX195" s="140">
        <f t="shared" si="51"/>
        <v>3.0076796036333611</v>
      </c>
      <c r="EY195" s="140">
        <f t="shared" si="52"/>
        <v>7.1961519405450041</v>
      </c>
      <c r="EZ195" s="140">
        <f t="shared" si="53"/>
        <v>0.52355904211395532</v>
      </c>
      <c r="FA195" s="140">
        <f t="shared" si="54"/>
        <v>1.0359785301403799</v>
      </c>
      <c r="HD195" s="112">
        <v>2</v>
      </c>
    </row>
    <row r="196" spans="1:212" ht="12" customHeight="1" x14ac:dyDescent="0.25">
      <c r="A196" s="126">
        <v>192</v>
      </c>
      <c r="B196" s="62" t="s">
        <v>57</v>
      </c>
      <c r="C196" s="62" t="s">
        <v>57</v>
      </c>
      <c r="D196" s="127">
        <v>6338.79</v>
      </c>
      <c r="E196" s="141">
        <v>6313.5</v>
      </c>
      <c r="F196" s="141">
        <v>25.29</v>
      </c>
      <c r="G196" s="141">
        <v>1427.1</v>
      </c>
      <c r="H196" s="127">
        <v>4</v>
      </c>
      <c r="I196" s="127">
        <v>0</v>
      </c>
      <c r="J196" s="127">
        <v>1</v>
      </c>
      <c r="K196" s="128">
        <v>6338.79</v>
      </c>
      <c r="L196" s="127"/>
      <c r="M196" s="126" t="s">
        <v>53</v>
      </c>
      <c r="N196" s="129">
        <v>1</v>
      </c>
      <c r="O196" s="129" t="s">
        <v>21</v>
      </c>
      <c r="P196" s="130">
        <v>53.46</v>
      </c>
      <c r="Q196" s="131">
        <v>44.8</v>
      </c>
      <c r="R196" s="130">
        <v>5.0999999999999996</v>
      </c>
      <c r="S196" s="130">
        <v>8.6300000000000008</v>
      </c>
      <c r="T196" s="130">
        <v>13.43</v>
      </c>
      <c r="U196" s="130">
        <v>6.91</v>
      </c>
      <c r="V196" s="130">
        <v>3.15</v>
      </c>
      <c r="W196" s="130">
        <v>1.81</v>
      </c>
      <c r="X196" s="130">
        <v>5.77</v>
      </c>
      <c r="Y196" s="130">
        <v>0</v>
      </c>
      <c r="Z196" s="132">
        <v>40</v>
      </c>
      <c r="AA196" s="132">
        <v>40</v>
      </c>
      <c r="AB196" s="132">
        <v>2604.04</v>
      </c>
      <c r="AC196" s="130">
        <v>195.98199600000001</v>
      </c>
      <c r="AD196" s="132">
        <v>42.3</v>
      </c>
      <c r="AE196" s="132">
        <v>2604.04</v>
      </c>
      <c r="AF196" s="130">
        <v>0</v>
      </c>
      <c r="AG196" s="133">
        <v>0</v>
      </c>
      <c r="AH196" s="130">
        <v>5.05</v>
      </c>
      <c r="AI196" s="130">
        <v>10.67</v>
      </c>
      <c r="AJ196" s="130">
        <v>14</v>
      </c>
      <c r="AK196" s="131">
        <v>1703866.7519999999</v>
      </c>
      <c r="AL196" s="130">
        <v>193966.97399999999</v>
      </c>
      <c r="AM196" s="130">
        <v>328222.54619999998</v>
      </c>
      <c r="AN196" s="130">
        <v>510779.69819999998</v>
      </c>
      <c r="AO196" s="130">
        <v>262806.23340000003</v>
      </c>
      <c r="AP196" s="130">
        <v>119803.13099999999</v>
      </c>
      <c r="AQ196" s="130">
        <v>68839.259399999995</v>
      </c>
      <c r="AR196" s="130">
        <v>219448.90979999999</v>
      </c>
      <c r="AS196" s="130">
        <v>0</v>
      </c>
      <c r="AU196" s="134">
        <v>48.16</v>
      </c>
      <c r="AV196" s="192">
        <v>18.649999999999999</v>
      </c>
      <c r="AW196" s="193"/>
      <c r="AX196" s="134">
        <v>7.16</v>
      </c>
      <c r="AY196" s="134">
        <v>1.53</v>
      </c>
      <c r="AZ196" s="134">
        <v>0.32</v>
      </c>
      <c r="BA196" s="134">
        <v>0.87</v>
      </c>
      <c r="BB196" s="134">
        <v>5.01</v>
      </c>
      <c r="BC196" s="134">
        <v>4.99</v>
      </c>
      <c r="BD196" s="134">
        <v>2.7</v>
      </c>
      <c r="BE196" s="134">
        <v>6.46</v>
      </c>
      <c r="BF196" s="134">
        <v>0.47</v>
      </c>
      <c r="BG196" s="135">
        <v>0</v>
      </c>
      <c r="BH196" s="134">
        <v>54.565279999999994</v>
      </c>
      <c r="BI196" s="192">
        <v>21.130449999999996</v>
      </c>
      <c r="BJ196" s="193">
        <v>0</v>
      </c>
      <c r="BK196" s="134">
        <v>8.1122800000000002</v>
      </c>
      <c r="BL196" s="134">
        <v>1.7334900000000002</v>
      </c>
      <c r="BM196" s="134">
        <v>0.36255999999999999</v>
      </c>
      <c r="BN196" s="134">
        <v>0.98570999999999998</v>
      </c>
      <c r="BO196" s="134">
        <v>5.6763299999999992</v>
      </c>
      <c r="BP196" s="134">
        <v>5.6536700000000009</v>
      </c>
      <c r="BQ196" s="134">
        <v>3.0591000000000004</v>
      </c>
      <c r="BR196" s="134">
        <v>7.3191800000000002</v>
      </c>
      <c r="BS196" s="134">
        <v>0.53250999999999993</v>
      </c>
      <c r="BT196" s="135">
        <v>0</v>
      </c>
      <c r="BU196" s="136">
        <v>4069330.7649119999</v>
      </c>
      <c r="BV196" s="194">
        <v>1575851.7185549999</v>
      </c>
      <c r="BW196" s="194">
        <v>0</v>
      </c>
      <c r="BX196" s="136">
        <v>604991.86621200002</v>
      </c>
      <c r="BY196" s="136">
        <v>129278.988171</v>
      </c>
      <c r="BZ196" s="136">
        <v>27038.742623999999</v>
      </c>
      <c r="CA196" s="136">
        <v>73511.581508999996</v>
      </c>
      <c r="CB196" s="136">
        <v>423325.31420699996</v>
      </c>
      <c r="CC196" s="136">
        <v>421635.39279300009</v>
      </c>
      <c r="CD196" s="136">
        <v>228139.39089000004</v>
      </c>
      <c r="CE196" s="136">
        <v>545844.61672200006</v>
      </c>
      <c r="CF196" s="136">
        <v>39713.153228999989</v>
      </c>
      <c r="CG196" s="136">
        <v>0</v>
      </c>
      <c r="CH196" s="112">
        <v>1</v>
      </c>
      <c r="CJ196" s="137">
        <v>370253.97000000003</v>
      </c>
      <c r="CK196" s="134">
        <v>3782185.2100000009</v>
      </c>
      <c r="CL196" s="134">
        <v>3712079.5599999996</v>
      </c>
      <c r="CM196" s="134">
        <v>2718097.4195516678</v>
      </c>
      <c r="CN196" s="138">
        <v>227921.5345393515</v>
      </c>
      <c r="CO196" s="136">
        <v>0</v>
      </c>
      <c r="CP196" s="136">
        <v>0</v>
      </c>
      <c r="CQ196" s="136">
        <v>0</v>
      </c>
      <c r="CR196" s="136">
        <v>0</v>
      </c>
      <c r="CS196" s="136">
        <v>0</v>
      </c>
      <c r="CT196" s="136">
        <v>0</v>
      </c>
      <c r="CU196" s="136">
        <v>0</v>
      </c>
      <c r="CV196" s="136">
        <v>0</v>
      </c>
      <c r="CW196" s="136">
        <v>0</v>
      </c>
      <c r="CX196" s="136">
        <v>0</v>
      </c>
      <c r="CY196" s="136">
        <v>0</v>
      </c>
      <c r="CZ196" s="136">
        <v>143291.24399999998</v>
      </c>
      <c r="DA196" s="136">
        <v>0</v>
      </c>
      <c r="DB196" s="136">
        <v>0</v>
      </c>
      <c r="DC196" s="136">
        <v>84630.290539351525</v>
      </c>
      <c r="DD196" s="139">
        <v>845245.5821724952</v>
      </c>
      <c r="DE196" s="136">
        <v>40885.11588694172</v>
      </c>
      <c r="DF196" s="136">
        <v>51449.476255768524</v>
      </c>
      <c r="DG196" s="136">
        <v>0</v>
      </c>
      <c r="DH196" s="136">
        <v>64315.647946312441</v>
      </c>
      <c r="DI196" s="136">
        <v>9262.6700583476759</v>
      </c>
      <c r="DJ196" s="136">
        <v>112851.28306563228</v>
      </c>
      <c r="DK196" s="136">
        <v>57311.772719507731</v>
      </c>
      <c r="DL196" s="136">
        <v>0</v>
      </c>
      <c r="DM196" s="136">
        <v>0</v>
      </c>
      <c r="DN196" s="136">
        <v>495800.72047689918</v>
      </c>
      <c r="DO196" s="136">
        <v>13368.895763085584</v>
      </c>
      <c r="DP196" s="136"/>
      <c r="DQ196" s="136">
        <v>410899.60334362986</v>
      </c>
      <c r="DR196" s="136">
        <v>248710.88513950468</v>
      </c>
      <c r="DS196" s="136">
        <v>38163.553673985269</v>
      </c>
      <c r="DT196" s="136">
        <v>5962.452914686145</v>
      </c>
      <c r="DU196" s="136">
        <v>46200.167236549452</v>
      </c>
      <c r="DV196" s="136">
        <v>71862.544378904306</v>
      </c>
      <c r="DW196" s="136"/>
      <c r="DX196" s="136">
        <v>387234.80534306989</v>
      </c>
      <c r="DY196" s="136">
        <v>340552.22529393097</v>
      </c>
      <c r="DZ196" s="136">
        <v>63012.285172401855</v>
      </c>
      <c r="EA196" s="139">
        <v>280057.27947351098</v>
      </c>
      <c r="EB196" s="136"/>
      <c r="EC196" s="136">
        <v>280057.27947351098</v>
      </c>
      <c r="ED196" s="136"/>
      <c r="EE196" s="138">
        <v>131818.45014494474</v>
      </c>
      <c r="EF196" s="136">
        <v>10595.681679660613</v>
      </c>
      <c r="EG196" s="136">
        <v>115193.86713206531</v>
      </c>
      <c r="EH196" s="136">
        <v>6028.901333218816</v>
      </c>
      <c r="EI196" s="136">
        <v>31355.65406833274</v>
      </c>
      <c r="EJ196" s="136">
        <v>0</v>
      </c>
      <c r="EK196" s="136">
        <v>0</v>
      </c>
      <c r="EL196" s="113"/>
      <c r="EM196" s="134">
        <v>3136.9435684178593</v>
      </c>
      <c r="EN196" s="136">
        <v>443590.14</v>
      </c>
      <c r="EO196" s="140">
        <f t="shared" si="42"/>
        <v>53.46</v>
      </c>
      <c r="EP196" s="140">
        <f t="shared" si="43"/>
        <v>20.702429401993353</v>
      </c>
      <c r="EQ196" s="140">
        <f t="shared" si="44"/>
        <v>0</v>
      </c>
      <c r="ER196" s="140">
        <f t="shared" si="45"/>
        <v>7.9479568106312302</v>
      </c>
      <c r="ES196" s="140">
        <f t="shared" si="46"/>
        <v>1.6983762458471763</v>
      </c>
      <c r="ET196" s="140">
        <f t="shared" si="47"/>
        <v>0.35521594684385382</v>
      </c>
      <c r="EU196" s="140">
        <f t="shared" si="48"/>
        <v>0.96574335548172763</v>
      </c>
      <c r="EV196" s="140">
        <f t="shared" si="49"/>
        <v>5.5613496677740866</v>
      </c>
      <c r="EW196" s="140">
        <f t="shared" si="50"/>
        <v>5.5391486710963473</v>
      </c>
      <c r="EX196" s="140">
        <f t="shared" si="51"/>
        <v>2.9971345514950172</v>
      </c>
      <c r="EY196" s="140">
        <f t="shared" si="52"/>
        <v>7.1709219269103004</v>
      </c>
      <c r="EZ196" s="140">
        <f t="shared" si="53"/>
        <v>0.52172342192691035</v>
      </c>
      <c r="FA196" s="140">
        <f t="shared" si="54"/>
        <v>0</v>
      </c>
      <c r="HD196" s="112">
        <v>2</v>
      </c>
    </row>
    <row r="197" spans="1:212" ht="12" customHeight="1" x14ac:dyDescent="0.25">
      <c r="A197" s="126">
        <v>193</v>
      </c>
      <c r="B197" s="62" t="s">
        <v>56</v>
      </c>
      <c r="C197" s="62" t="s">
        <v>56</v>
      </c>
      <c r="D197" s="127">
        <v>28921.599999999984</v>
      </c>
      <c r="E197" s="141">
        <v>23865.599999999984</v>
      </c>
      <c r="F197" s="141">
        <v>5056</v>
      </c>
      <c r="G197" s="141">
        <v>5071.5</v>
      </c>
      <c r="H197" s="127">
        <v>2</v>
      </c>
      <c r="I197" s="127">
        <v>5</v>
      </c>
      <c r="J197" s="127">
        <v>1</v>
      </c>
      <c r="K197" s="128">
        <v>28921.599999999984</v>
      </c>
      <c r="L197" s="127"/>
      <c r="M197" s="126" t="s">
        <v>53</v>
      </c>
      <c r="N197" s="129">
        <v>1</v>
      </c>
      <c r="O197" s="129" t="s">
        <v>8</v>
      </c>
      <c r="P197" s="130">
        <v>53.46</v>
      </c>
      <c r="Q197" s="142">
        <v>36.54</v>
      </c>
      <c r="R197" s="130">
        <v>4.03</v>
      </c>
      <c r="S197" s="130">
        <v>7</v>
      </c>
      <c r="T197" s="130">
        <v>11</v>
      </c>
      <c r="U197" s="130">
        <v>5.4</v>
      </c>
      <c r="V197" s="130">
        <v>2.67</v>
      </c>
      <c r="W197" s="130">
        <v>1.54</v>
      </c>
      <c r="X197" s="130">
        <v>4.9000000000000004</v>
      </c>
      <c r="Y197" s="130">
        <v>0</v>
      </c>
      <c r="Z197" s="132">
        <v>40</v>
      </c>
      <c r="AA197" s="132">
        <v>40</v>
      </c>
      <c r="AB197" s="132">
        <v>2604.04</v>
      </c>
      <c r="AC197" s="130">
        <v>195.98199600000001</v>
      </c>
      <c r="AD197" s="132">
        <v>42.3</v>
      </c>
      <c r="AE197" s="132">
        <v>2604.04</v>
      </c>
      <c r="AF197" s="130">
        <v>0</v>
      </c>
      <c r="AG197" s="133">
        <v>0</v>
      </c>
      <c r="AH197" s="130">
        <v>5.05</v>
      </c>
      <c r="AI197" s="130">
        <v>10.67</v>
      </c>
      <c r="AJ197" s="130">
        <v>14</v>
      </c>
      <c r="AK197" s="131">
        <v>6340771.583999997</v>
      </c>
      <c r="AL197" s="130">
        <v>699324.28799999959</v>
      </c>
      <c r="AM197" s="130">
        <v>1214707.1999999993</v>
      </c>
      <c r="AN197" s="130">
        <v>1908825.5999999987</v>
      </c>
      <c r="AO197" s="130">
        <v>937059.83999999962</v>
      </c>
      <c r="AP197" s="130">
        <v>463324.03199999977</v>
      </c>
      <c r="AQ197" s="130">
        <v>267235.58399999986</v>
      </c>
      <c r="AR197" s="130">
        <v>850295.03999999957</v>
      </c>
      <c r="AS197" s="130">
        <v>0</v>
      </c>
      <c r="AU197" s="134">
        <v>48.16</v>
      </c>
      <c r="AV197" s="192">
        <v>18.649999999999999</v>
      </c>
      <c r="AW197" s="193"/>
      <c r="AX197" s="134">
        <v>7.16</v>
      </c>
      <c r="AY197" s="134">
        <v>1.53</v>
      </c>
      <c r="AZ197" s="134">
        <v>0.32</v>
      </c>
      <c r="BA197" s="134">
        <v>0.87</v>
      </c>
      <c r="BB197" s="134">
        <v>5.01</v>
      </c>
      <c r="BC197" s="134">
        <v>4.99</v>
      </c>
      <c r="BD197" s="134">
        <v>2.7</v>
      </c>
      <c r="BE197" s="134">
        <v>6.46</v>
      </c>
      <c r="BF197" s="134">
        <v>0.47</v>
      </c>
      <c r="BG197" s="135">
        <v>0</v>
      </c>
      <c r="BH197" s="134">
        <v>54.565279999999994</v>
      </c>
      <c r="BI197" s="192">
        <v>21.130449999999996</v>
      </c>
      <c r="BJ197" s="193">
        <v>0</v>
      </c>
      <c r="BK197" s="134">
        <v>8.1122800000000002</v>
      </c>
      <c r="BL197" s="134">
        <v>1.7334900000000002</v>
      </c>
      <c r="BM197" s="134">
        <v>0.36255999999999999</v>
      </c>
      <c r="BN197" s="134">
        <v>0.98570999999999998</v>
      </c>
      <c r="BO197" s="134">
        <v>5.6763299999999992</v>
      </c>
      <c r="BP197" s="134">
        <v>5.6536700000000009</v>
      </c>
      <c r="BQ197" s="134">
        <v>3.0591000000000004</v>
      </c>
      <c r="BR197" s="134">
        <v>7.3191800000000002</v>
      </c>
      <c r="BS197" s="134">
        <v>0.53250999999999993</v>
      </c>
      <c r="BT197" s="135">
        <v>0</v>
      </c>
      <c r="BU197" s="136">
        <v>18566880.532479987</v>
      </c>
      <c r="BV197" s="194">
        <v>7190039.9071999956</v>
      </c>
      <c r="BW197" s="194">
        <v>0</v>
      </c>
      <c r="BX197" s="136">
        <v>2760358.4844799987</v>
      </c>
      <c r="BY197" s="136">
        <v>589853.13983999961</v>
      </c>
      <c r="BZ197" s="136">
        <v>123367.97695999993</v>
      </c>
      <c r="CA197" s="136">
        <v>335406.68735999981</v>
      </c>
      <c r="CB197" s="136">
        <v>1931479.8892799988</v>
      </c>
      <c r="CC197" s="136">
        <v>1923769.3907199993</v>
      </c>
      <c r="CD197" s="136">
        <v>1040917.3055999996</v>
      </c>
      <c r="CE197" s="136">
        <v>2490491.0348799988</v>
      </c>
      <c r="CF197" s="136">
        <v>181196.71615999987</v>
      </c>
      <c r="CG197" s="136">
        <v>0</v>
      </c>
      <c r="CH197" s="112">
        <v>1</v>
      </c>
      <c r="CJ197" s="137">
        <v>2614588.4</v>
      </c>
      <c r="CK197" s="134">
        <v>14793054.809999999</v>
      </c>
      <c r="CL197" s="134">
        <v>14449624.52</v>
      </c>
      <c r="CM197" s="134">
        <v>12543871.779344138</v>
      </c>
      <c r="CN197" s="138">
        <v>1178959.7084519707</v>
      </c>
      <c r="CO197" s="136">
        <v>0</v>
      </c>
      <c r="CP197" s="136">
        <v>10150.74</v>
      </c>
      <c r="CQ197" s="136">
        <v>0</v>
      </c>
      <c r="CR197" s="136">
        <v>0</v>
      </c>
      <c r="CS197" s="136">
        <v>0</v>
      </c>
      <c r="CT197" s="136">
        <v>0</v>
      </c>
      <c r="CU197" s="136">
        <v>3502.3319999999999</v>
      </c>
      <c r="CV197" s="136">
        <v>0</v>
      </c>
      <c r="CW197" s="136">
        <v>0</v>
      </c>
      <c r="CX197" s="136">
        <v>92866.92</v>
      </c>
      <c r="CY197" s="136">
        <v>27163.703999999998</v>
      </c>
      <c r="CZ197" s="136">
        <v>659138.68799999997</v>
      </c>
      <c r="DA197" s="136">
        <v>0</v>
      </c>
      <c r="DB197" s="136">
        <v>0</v>
      </c>
      <c r="DC197" s="136">
        <v>386137.32445197069</v>
      </c>
      <c r="DD197" s="139">
        <v>3859691.6350341947</v>
      </c>
      <c r="DE197" s="136">
        <v>186543.95675448672</v>
      </c>
      <c r="DF197" s="136">
        <v>237887.87487157859</v>
      </c>
      <c r="DG197" s="136">
        <v>0</v>
      </c>
      <c r="DH197" s="136">
        <v>293448.97743008821</v>
      </c>
      <c r="DI197" s="136">
        <v>42262.204357536379</v>
      </c>
      <c r="DJ197" s="136">
        <v>514899.47897169471</v>
      </c>
      <c r="DK197" s="136">
        <v>261492.83473415492</v>
      </c>
      <c r="DL197" s="136">
        <v>0</v>
      </c>
      <c r="DM197" s="136">
        <v>0</v>
      </c>
      <c r="DN197" s="136">
        <v>2262158.8847942087</v>
      </c>
      <c r="DO197" s="136">
        <v>60997.42312044662</v>
      </c>
      <c r="DP197" s="136"/>
      <c r="DQ197" s="136">
        <v>1874785.8768097889</v>
      </c>
      <c r="DR197" s="136">
        <v>1134777.5735827652</v>
      </c>
      <c r="DS197" s="136">
        <v>174126.45535465472</v>
      </c>
      <c r="DT197" s="136">
        <v>27204.510358820327</v>
      </c>
      <c r="DU197" s="136">
        <v>210794.60855282913</v>
      </c>
      <c r="DV197" s="136">
        <v>327882.72896071931</v>
      </c>
      <c r="DW197" s="136"/>
      <c r="DX197" s="136">
        <v>1766811.9856013726</v>
      </c>
      <c r="DY197" s="136">
        <v>1553816.3023322981</v>
      </c>
      <c r="DZ197" s="136">
        <v>287502.20575884933</v>
      </c>
      <c r="EA197" s="139">
        <v>1277799.8031203258</v>
      </c>
      <c r="EB197" s="136"/>
      <c r="EC197" s="136">
        <v>1277799.8031203258</v>
      </c>
      <c r="ED197" s="136"/>
      <c r="EE197" s="138">
        <v>601439.78388809715</v>
      </c>
      <c r="EF197" s="136">
        <v>48344.252967281172</v>
      </c>
      <c r="EG197" s="136">
        <v>525587.84052583191</v>
      </c>
      <c r="EH197" s="136">
        <v>27507.690394984093</v>
      </c>
      <c r="EI197" s="136">
        <v>143064.47834723847</v>
      </c>
      <c r="EJ197" s="136">
        <v>0</v>
      </c>
      <c r="EK197" s="136">
        <v>0</v>
      </c>
      <c r="EL197" s="113"/>
      <c r="EM197" s="134">
        <v>0</v>
      </c>
      <c r="EN197" s="136">
        <v>3261293.77</v>
      </c>
      <c r="EO197" s="140">
        <f t="shared" si="42"/>
        <v>53.46</v>
      </c>
      <c r="EP197" s="140">
        <f t="shared" si="43"/>
        <v>20.702429401993353</v>
      </c>
      <c r="EQ197" s="140">
        <f t="shared" si="44"/>
        <v>0</v>
      </c>
      <c r="ER197" s="140">
        <f t="shared" si="45"/>
        <v>7.9479568106312302</v>
      </c>
      <c r="ES197" s="140">
        <f t="shared" si="46"/>
        <v>1.6983762458471763</v>
      </c>
      <c r="ET197" s="140">
        <f t="shared" si="47"/>
        <v>0.35521594684385382</v>
      </c>
      <c r="EU197" s="140">
        <f t="shared" si="48"/>
        <v>0.96574335548172763</v>
      </c>
      <c r="EV197" s="140">
        <f t="shared" si="49"/>
        <v>5.5613496677740866</v>
      </c>
      <c r="EW197" s="140">
        <f t="shared" si="50"/>
        <v>5.5391486710963473</v>
      </c>
      <c r="EX197" s="140">
        <f t="shared" si="51"/>
        <v>2.9971345514950172</v>
      </c>
      <c r="EY197" s="140">
        <f t="shared" si="52"/>
        <v>7.1709219269103004</v>
      </c>
      <c r="EZ197" s="140">
        <f t="shared" si="53"/>
        <v>0.52172342192691035</v>
      </c>
      <c r="FA197" s="140">
        <f t="shared" si="54"/>
        <v>0</v>
      </c>
      <c r="HD197" s="112">
        <v>2</v>
      </c>
    </row>
    <row r="198" spans="1:212" ht="12" customHeight="1" x14ac:dyDescent="0.25">
      <c r="A198" s="126">
        <v>194</v>
      </c>
      <c r="B198" s="62" t="s">
        <v>55</v>
      </c>
      <c r="C198" s="62" t="s">
        <v>55</v>
      </c>
      <c r="D198" s="127">
        <v>3534.12</v>
      </c>
      <c r="E198" s="141">
        <v>3534.12</v>
      </c>
      <c r="F198" s="141">
        <v>0</v>
      </c>
      <c r="G198" s="141">
        <v>596</v>
      </c>
      <c r="H198" s="127">
        <v>0</v>
      </c>
      <c r="I198" s="127">
        <v>0</v>
      </c>
      <c r="J198" s="127">
        <v>1</v>
      </c>
      <c r="K198" s="128">
        <v>3534.12</v>
      </c>
      <c r="L198" s="127"/>
      <c r="M198" s="126" t="s">
        <v>53</v>
      </c>
      <c r="N198" s="129">
        <v>7</v>
      </c>
      <c r="O198" s="129" t="s">
        <v>21</v>
      </c>
      <c r="P198" s="130">
        <v>37.01</v>
      </c>
      <c r="Q198" s="131">
        <v>31</v>
      </c>
      <c r="R198" s="130">
        <v>5.0999999999999996</v>
      </c>
      <c r="S198" s="130">
        <v>6.59</v>
      </c>
      <c r="T198" s="130">
        <v>8.98</v>
      </c>
      <c r="U198" s="130">
        <v>6.92</v>
      </c>
      <c r="V198" s="130">
        <v>3.15</v>
      </c>
      <c r="W198" s="130">
        <v>0</v>
      </c>
      <c r="X198" s="130">
        <v>0</v>
      </c>
      <c r="Y198" s="130">
        <v>0.26</v>
      </c>
      <c r="Z198" s="132">
        <v>40</v>
      </c>
      <c r="AA198" s="132">
        <v>40</v>
      </c>
      <c r="AB198" s="132">
        <v>2604.04</v>
      </c>
      <c r="AC198" s="130">
        <v>195.98199600000001</v>
      </c>
      <c r="AD198" s="132">
        <v>42.3</v>
      </c>
      <c r="AE198" s="132">
        <v>2604.04</v>
      </c>
      <c r="AF198" s="130">
        <v>7.85</v>
      </c>
      <c r="AG198" s="133">
        <v>0</v>
      </c>
      <c r="AH198" s="130">
        <v>6.73</v>
      </c>
      <c r="AI198" s="130">
        <v>10.67</v>
      </c>
      <c r="AJ198" s="130">
        <v>14</v>
      </c>
      <c r="AK198" s="131">
        <v>657346.32000000007</v>
      </c>
      <c r="AL198" s="130">
        <v>108144.07199999999</v>
      </c>
      <c r="AM198" s="130">
        <v>139739.1048</v>
      </c>
      <c r="AN198" s="130">
        <v>190418.38560000001</v>
      </c>
      <c r="AO198" s="130">
        <v>146736.66239999997</v>
      </c>
      <c r="AP198" s="130">
        <v>66794.867999999988</v>
      </c>
      <c r="AQ198" s="130">
        <v>0</v>
      </c>
      <c r="AR198" s="130">
        <v>0</v>
      </c>
      <c r="AS198" s="130">
        <v>5513.2272000000003</v>
      </c>
      <c r="AU198" s="134">
        <v>33.17</v>
      </c>
      <c r="AV198" s="192">
        <v>13.89</v>
      </c>
      <c r="AW198" s="193"/>
      <c r="AX198" s="134">
        <v>5.9</v>
      </c>
      <c r="AY198" s="134">
        <v>1.53</v>
      </c>
      <c r="AZ198" s="134">
        <v>0.32</v>
      </c>
      <c r="BA198" s="134">
        <v>0.6</v>
      </c>
      <c r="BB198" s="134">
        <v>5.01</v>
      </c>
      <c r="BC198" s="134">
        <v>4.99</v>
      </c>
      <c r="BD198" s="134">
        <v>0</v>
      </c>
      <c r="BE198" s="134">
        <v>0</v>
      </c>
      <c r="BF198" s="134">
        <v>0</v>
      </c>
      <c r="BG198" s="135">
        <v>0.93</v>
      </c>
      <c r="BH198" s="134">
        <v>37.581610000000005</v>
      </c>
      <c r="BI198" s="192">
        <v>15.737370000000004</v>
      </c>
      <c r="BJ198" s="193">
        <v>0</v>
      </c>
      <c r="BK198" s="134">
        <v>6.6847000000000012</v>
      </c>
      <c r="BL198" s="134">
        <v>1.7334900000000002</v>
      </c>
      <c r="BM198" s="134">
        <v>0.36256000000000005</v>
      </c>
      <c r="BN198" s="134">
        <v>0.67980000000000007</v>
      </c>
      <c r="BO198" s="134">
        <v>5.6763300000000001</v>
      </c>
      <c r="BP198" s="134">
        <v>5.65367</v>
      </c>
      <c r="BQ198" s="134">
        <v>0</v>
      </c>
      <c r="BR198" s="134">
        <v>0</v>
      </c>
      <c r="BS198" s="134">
        <v>0</v>
      </c>
      <c r="BT198" s="135">
        <v>1.0536900000000002</v>
      </c>
      <c r="BU198" s="136">
        <v>1562632.7161320001</v>
      </c>
      <c r="BV198" s="194">
        <v>654355.39424400008</v>
      </c>
      <c r="BW198" s="194">
        <v>0</v>
      </c>
      <c r="BX198" s="136">
        <v>277947.93564000004</v>
      </c>
      <c r="BY198" s="136">
        <v>72078.023988000001</v>
      </c>
      <c r="BZ198" s="136">
        <v>15075.142271999999</v>
      </c>
      <c r="CA198" s="136">
        <v>28265.891760000002</v>
      </c>
      <c r="CB198" s="136">
        <v>236020.19619599998</v>
      </c>
      <c r="CC198" s="136">
        <v>235077.99980399999</v>
      </c>
      <c r="CD198" s="136">
        <v>0</v>
      </c>
      <c r="CE198" s="136">
        <v>0</v>
      </c>
      <c r="CF198" s="136">
        <v>0</v>
      </c>
      <c r="CG198" s="136">
        <v>43812.132228000009</v>
      </c>
      <c r="CH198" s="112">
        <v>1</v>
      </c>
      <c r="CJ198" s="137">
        <v>277710.61000000004</v>
      </c>
      <c r="CK198" s="134">
        <v>1467454.4399999997</v>
      </c>
      <c r="CL198" s="134">
        <v>1518474.0299999998</v>
      </c>
      <c r="CM198" s="134">
        <v>1411345.3354083267</v>
      </c>
      <c r="CN198" s="138">
        <v>83971.516339158261</v>
      </c>
      <c r="CO198" s="136">
        <v>0</v>
      </c>
      <c r="CP198" s="136">
        <v>0</v>
      </c>
      <c r="CQ198" s="136">
        <v>0</v>
      </c>
      <c r="CR198" s="136">
        <v>0</v>
      </c>
      <c r="CS198" s="136">
        <v>0</v>
      </c>
      <c r="CT198" s="136">
        <v>0</v>
      </c>
      <c r="CU198" s="136">
        <v>0</v>
      </c>
      <c r="CV198" s="136">
        <v>6603.8640000000005</v>
      </c>
      <c r="CW198" s="136">
        <v>0</v>
      </c>
      <c r="CX198" s="136">
        <v>30183</v>
      </c>
      <c r="CY198" s="136">
        <v>0</v>
      </c>
      <c r="CZ198" s="136">
        <v>0</v>
      </c>
      <c r="DA198" s="136">
        <v>0</v>
      </c>
      <c r="DB198" s="136">
        <v>0</v>
      </c>
      <c r="DC198" s="136">
        <v>47184.65233915826</v>
      </c>
      <c r="DD198" s="139">
        <v>448461.99528760219</v>
      </c>
      <c r="DE198" s="136">
        <v>0</v>
      </c>
      <c r="DF198" s="136">
        <v>28685.068132094086</v>
      </c>
      <c r="DG198" s="136">
        <v>0</v>
      </c>
      <c r="DH198" s="136">
        <v>35858.455276168126</v>
      </c>
      <c r="DI198" s="136">
        <v>5164.2959471141476</v>
      </c>
      <c r="DJ198" s="136">
        <v>62918.944547447121</v>
      </c>
      <c r="DK198" s="136">
        <v>31953.524600667741</v>
      </c>
      <c r="DL198" s="136">
        <v>0</v>
      </c>
      <c r="DM198" s="136">
        <v>0</v>
      </c>
      <c r="DN198" s="136">
        <v>276428.03157255863</v>
      </c>
      <c r="DO198" s="136">
        <v>7453.6752115523668</v>
      </c>
      <c r="DP198" s="136"/>
      <c r="DQ198" s="136">
        <v>229092.38295775524</v>
      </c>
      <c r="DR198" s="136">
        <v>138665.91469179865</v>
      </c>
      <c r="DS198" s="136">
        <v>21277.653670543565</v>
      </c>
      <c r="DT198" s="136">
        <v>3324.2975543992779</v>
      </c>
      <c r="DU198" s="136">
        <v>25758.375815263502</v>
      </c>
      <c r="DV198" s="136">
        <v>40066.141225750231</v>
      </c>
      <c r="DW198" s="136"/>
      <c r="DX198" s="136">
        <v>215898.34499313752</v>
      </c>
      <c r="DY198" s="136">
        <v>189871.00542150586</v>
      </c>
      <c r="DZ198" s="136">
        <v>0</v>
      </c>
      <c r="EA198" s="139">
        <v>0</v>
      </c>
      <c r="EB198" s="136"/>
      <c r="EC198" s="136">
        <v>0</v>
      </c>
      <c r="ED198" s="113"/>
      <c r="EE198" s="138">
        <v>73493.872020725103</v>
      </c>
      <c r="EF198" s="136">
        <v>5907.501358732844</v>
      </c>
      <c r="EG198" s="136">
        <v>64225.025550424391</v>
      </c>
      <c r="EH198" s="136">
        <v>3361.3451115678672</v>
      </c>
      <c r="EI198" s="136">
        <v>17481.986965331886</v>
      </c>
      <c r="EJ198" s="136">
        <v>153074.2314231105</v>
      </c>
      <c r="EK198" s="136">
        <v>153074.2314231105</v>
      </c>
      <c r="EL198" s="140"/>
      <c r="EM198" s="134">
        <v>0</v>
      </c>
      <c r="EN198" s="136">
        <v>229434.4</v>
      </c>
      <c r="EO198" s="140">
        <f t="shared" ref="EO198:EO239" si="63">P198</f>
        <v>37.01</v>
      </c>
      <c r="EP198" s="140">
        <f t="shared" ref="EP198:EP240" si="64">$EO198*BI198/$BH198</f>
        <v>15.498007235453723</v>
      </c>
      <c r="EQ198" s="140">
        <f t="shared" ref="EQ198:EQ240" si="65">$EO198*BJ198/$BH198</f>
        <v>0</v>
      </c>
      <c r="ER198" s="140">
        <f t="shared" ref="ER198:ER240" si="66">$EO198*BK198/$BH198</f>
        <v>6.5830268314742231</v>
      </c>
      <c r="ES198" s="140">
        <f t="shared" ref="ES198:ES240" si="67">$EO198*BL198/$BH198</f>
        <v>1.7071239071450104</v>
      </c>
      <c r="ET198" s="140">
        <f t="shared" ref="ET198:ET240" si="68">$EO198*BM198/$BH198</f>
        <v>0.35704552306300869</v>
      </c>
      <c r="EU198" s="140">
        <f t="shared" ref="EU198:EU240" si="69">$EO198*BN198/$BH198</f>
        <v>0.66946035574314133</v>
      </c>
      <c r="EV198" s="140">
        <f t="shared" ref="EV198:EV240" si="70">$EO198*BO198/$BH198</f>
        <v>5.5899939704552297</v>
      </c>
      <c r="EW198" s="140">
        <f t="shared" ref="EW198:EW240" si="71">$EO198*BP198/$BH198</f>
        <v>5.5676786252637909</v>
      </c>
      <c r="EX198" s="140">
        <f t="shared" ref="EX198:EX240" si="72">$EO198*BQ198/$BH198</f>
        <v>0</v>
      </c>
      <c r="EY198" s="140">
        <f t="shared" ref="EY198:EY240" si="73">$EO198*BR198/$BH198</f>
        <v>0</v>
      </c>
      <c r="EZ198" s="140">
        <f t="shared" ref="EZ198:EZ240" si="74">$EO198*BS198/$BH198</f>
        <v>0</v>
      </c>
      <c r="FA198" s="140">
        <f t="shared" ref="FA198:FA240" si="75">$EO198*BT198/$BH198</f>
        <v>1.0376635514018693</v>
      </c>
      <c r="HD198" s="112">
        <v>2</v>
      </c>
    </row>
    <row r="199" spans="1:212" ht="12" customHeight="1" x14ac:dyDescent="0.25">
      <c r="A199" s="126">
        <v>195</v>
      </c>
      <c r="B199" s="62" t="s">
        <v>54</v>
      </c>
      <c r="C199" s="62" t="s">
        <v>54</v>
      </c>
      <c r="D199" s="127">
        <v>7052.6</v>
      </c>
      <c r="E199" s="141">
        <v>6966.3</v>
      </c>
      <c r="F199" s="141">
        <v>86.3</v>
      </c>
      <c r="G199" s="141">
        <v>638</v>
      </c>
      <c r="H199" s="127">
        <v>0</v>
      </c>
      <c r="I199" s="127">
        <v>0</v>
      </c>
      <c r="J199" s="127">
        <v>1</v>
      </c>
      <c r="K199" s="128">
        <v>7052.6</v>
      </c>
      <c r="L199" s="127"/>
      <c r="M199" s="126" t="s">
        <v>53</v>
      </c>
      <c r="N199" s="129">
        <v>7</v>
      </c>
      <c r="O199" s="129" t="s">
        <v>21</v>
      </c>
      <c r="P199" s="130">
        <v>37.01</v>
      </c>
      <c r="Q199" s="131">
        <v>31</v>
      </c>
      <c r="R199" s="130">
        <v>5.0999999999999996</v>
      </c>
      <c r="S199" s="130">
        <v>6.59</v>
      </c>
      <c r="T199" s="130">
        <v>8.98</v>
      </c>
      <c r="U199" s="130">
        <v>6.92</v>
      </c>
      <c r="V199" s="130">
        <v>3.15</v>
      </c>
      <c r="W199" s="130">
        <v>0</v>
      </c>
      <c r="X199" s="130">
        <v>0</v>
      </c>
      <c r="Y199" s="130">
        <v>0.26</v>
      </c>
      <c r="Z199" s="132">
        <v>40</v>
      </c>
      <c r="AA199" s="132">
        <v>40</v>
      </c>
      <c r="AB199" s="132">
        <v>2604.04</v>
      </c>
      <c r="AC199" s="130">
        <v>195.98199600000001</v>
      </c>
      <c r="AD199" s="132">
        <v>42.3</v>
      </c>
      <c r="AE199" s="132">
        <v>2604.04</v>
      </c>
      <c r="AF199" s="130">
        <v>7.85</v>
      </c>
      <c r="AG199" s="133">
        <v>0</v>
      </c>
      <c r="AH199" s="130">
        <v>6.73</v>
      </c>
      <c r="AI199" s="130">
        <v>10.67</v>
      </c>
      <c r="AJ199" s="130">
        <v>14</v>
      </c>
      <c r="AK199" s="131">
        <v>1311783.6000000001</v>
      </c>
      <c r="AL199" s="130">
        <v>215809.56</v>
      </c>
      <c r="AM199" s="130">
        <v>278859.804</v>
      </c>
      <c r="AN199" s="130">
        <v>379994.08800000005</v>
      </c>
      <c r="AO199" s="130">
        <v>292823.95200000005</v>
      </c>
      <c r="AP199" s="130">
        <v>133294.14000000001</v>
      </c>
      <c r="AQ199" s="130">
        <v>0</v>
      </c>
      <c r="AR199" s="130">
        <v>0</v>
      </c>
      <c r="AS199" s="130">
        <v>11002.056</v>
      </c>
      <c r="AU199" s="134">
        <v>33.17</v>
      </c>
      <c r="AV199" s="192">
        <v>13.89</v>
      </c>
      <c r="AW199" s="193"/>
      <c r="AX199" s="134">
        <v>5.9</v>
      </c>
      <c r="AY199" s="134">
        <v>1.53</v>
      </c>
      <c r="AZ199" s="134">
        <v>0.32</v>
      </c>
      <c r="BA199" s="134">
        <v>0.6</v>
      </c>
      <c r="BB199" s="134">
        <v>5.01</v>
      </c>
      <c r="BC199" s="134">
        <v>4.99</v>
      </c>
      <c r="BD199" s="134">
        <v>0</v>
      </c>
      <c r="BE199" s="134">
        <v>0</v>
      </c>
      <c r="BF199" s="134">
        <v>0</v>
      </c>
      <c r="BG199" s="135">
        <v>0.93</v>
      </c>
      <c r="BH199" s="134">
        <v>37.581610000000005</v>
      </c>
      <c r="BI199" s="192">
        <v>15.737370000000004</v>
      </c>
      <c r="BJ199" s="193">
        <v>0</v>
      </c>
      <c r="BK199" s="134">
        <v>6.6847000000000012</v>
      </c>
      <c r="BL199" s="134">
        <v>1.7334900000000002</v>
      </c>
      <c r="BM199" s="134">
        <v>0.36256000000000005</v>
      </c>
      <c r="BN199" s="134">
        <v>0.67980000000000007</v>
      </c>
      <c r="BO199" s="134">
        <v>5.6763300000000001</v>
      </c>
      <c r="BP199" s="134">
        <v>5.65367</v>
      </c>
      <c r="BQ199" s="134">
        <v>0</v>
      </c>
      <c r="BR199" s="134">
        <v>0</v>
      </c>
      <c r="BS199" s="134">
        <v>0</v>
      </c>
      <c r="BT199" s="135">
        <v>1.0536900000000002</v>
      </c>
      <c r="BU199" s="136">
        <v>3118350.1108600004</v>
      </c>
      <c r="BV199" s="194">
        <v>1305814.9846200005</v>
      </c>
      <c r="BW199" s="194">
        <v>0</v>
      </c>
      <c r="BX199" s="136">
        <v>554665.83220000006</v>
      </c>
      <c r="BY199" s="136">
        <v>143837.07174000001</v>
      </c>
      <c r="BZ199" s="136">
        <v>30083.570560000004</v>
      </c>
      <c r="CA199" s="136">
        <v>56406.694800000012</v>
      </c>
      <c r="CB199" s="136">
        <v>470995.90158000001</v>
      </c>
      <c r="CC199" s="136">
        <v>469115.67842000001</v>
      </c>
      <c r="CD199" s="136">
        <v>0</v>
      </c>
      <c r="CE199" s="136">
        <v>0</v>
      </c>
      <c r="CF199" s="136">
        <v>0</v>
      </c>
      <c r="CG199" s="136">
        <v>87430.376940000016</v>
      </c>
      <c r="CH199" s="112">
        <v>1</v>
      </c>
      <c r="CJ199" s="137">
        <v>462368.62</v>
      </c>
      <c r="CK199" s="134">
        <v>2879621.3600000008</v>
      </c>
      <c r="CL199" s="134">
        <v>2816859.87</v>
      </c>
      <c r="CM199" s="134">
        <v>2617045.6320773163</v>
      </c>
      <c r="CN199" s="138">
        <v>99887.072311281911</v>
      </c>
      <c r="CO199" s="136">
        <v>0</v>
      </c>
      <c r="CP199" s="136">
        <v>0</v>
      </c>
      <c r="CQ199" s="136">
        <v>0</v>
      </c>
      <c r="CR199" s="136">
        <v>0</v>
      </c>
      <c r="CS199" s="136">
        <v>0</v>
      </c>
      <c r="CT199" s="136">
        <v>0</v>
      </c>
      <c r="CU199" s="136">
        <v>0</v>
      </c>
      <c r="CV199" s="136">
        <v>5726.579999999999</v>
      </c>
      <c r="CW199" s="136">
        <v>0</v>
      </c>
      <c r="CX199" s="136">
        <v>0</v>
      </c>
      <c r="CY199" s="136">
        <v>0</v>
      </c>
      <c r="CZ199" s="136">
        <v>0</v>
      </c>
      <c r="DA199" s="136">
        <v>0</v>
      </c>
      <c r="DB199" s="136">
        <v>0</v>
      </c>
      <c r="DC199" s="136">
        <v>94160.492311281909</v>
      </c>
      <c r="DD199" s="139">
        <v>894939.35349262168</v>
      </c>
      <c r="DE199" s="136">
        <v>0</v>
      </c>
      <c r="DF199" s="136">
        <v>57243.192508575477</v>
      </c>
      <c r="DG199" s="136">
        <v>0</v>
      </c>
      <c r="DH199" s="136">
        <v>71558.22147541774</v>
      </c>
      <c r="DI199" s="136">
        <v>10305.737664996446</v>
      </c>
      <c r="DJ199" s="136">
        <v>125559.44572208234</v>
      </c>
      <c r="DK199" s="136">
        <v>63765.641121034183</v>
      </c>
      <c r="DL199" s="136">
        <v>0</v>
      </c>
      <c r="DM199" s="136">
        <v>0</v>
      </c>
      <c r="DN199" s="136">
        <v>551632.75029388571</v>
      </c>
      <c r="DO199" s="136">
        <v>14874.36470662972</v>
      </c>
      <c r="DP199" s="136"/>
      <c r="DQ199" s="136">
        <v>457170.93365473283</v>
      </c>
      <c r="DR199" s="136">
        <v>276718.17311109387</v>
      </c>
      <c r="DS199" s="136">
        <v>42461.144578247353</v>
      </c>
      <c r="DT199" s="136">
        <v>6633.8836633041183</v>
      </c>
      <c r="DU199" s="136">
        <v>51402.759746337819</v>
      </c>
      <c r="DV199" s="136">
        <v>79954.9725557497</v>
      </c>
      <c r="DW199" s="136"/>
      <c r="DX199" s="136">
        <v>430841.24701441999</v>
      </c>
      <c r="DY199" s="136">
        <v>378901.75003557111</v>
      </c>
      <c r="DZ199" s="136">
        <v>0</v>
      </c>
      <c r="EA199" s="139">
        <v>0</v>
      </c>
      <c r="EB199" s="136"/>
      <c r="EC199" s="136">
        <v>0</v>
      </c>
      <c r="ED199" s="113"/>
      <c r="EE199" s="138">
        <v>146662.50206935982</v>
      </c>
      <c r="EF199" s="136">
        <v>11788.859484850333</v>
      </c>
      <c r="EG199" s="136">
        <v>128165.82775823207</v>
      </c>
      <c r="EH199" s="136">
        <v>6707.8148262774166</v>
      </c>
      <c r="EI199" s="136">
        <v>34886.608624409942</v>
      </c>
      <c r="EJ199" s="136">
        <v>173756.16487491908</v>
      </c>
      <c r="EK199" s="136">
        <v>173756.16487491908</v>
      </c>
      <c r="EL199" s="140"/>
      <c r="EM199" s="134">
        <v>0</v>
      </c>
      <c r="EN199" s="136">
        <v>539789.95000000007</v>
      </c>
      <c r="EO199" s="140">
        <f t="shared" si="63"/>
        <v>37.01</v>
      </c>
      <c r="EP199" s="140">
        <f t="shared" si="64"/>
        <v>15.498007235453723</v>
      </c>
      <c r="EQ199" s="140">
        <f t="shared" si="65"/>
        <v>0</v>
      </c>
      <c r="ER199" s="140">
        <f t="shared" si="66"/>
        <v>6.5830268314742231</v>
      </c>
      <c r="ES199" s="140">
        <f t="shared" si="67"/>
        <v>1.7071239071450104</v>
      </c>
      <c r="ET199" s="140">
        <f t="shared" si="68"/>
        <v>0.35704552306300869</v>
      </c>
      <c r="EU199" s="140">
        <f t="shared" si="69"/>
        <v>0.66946035574314133</v>
      </c>
      <c r="EV199" s="140">
        <f t="shared" si="70"/>
        <v>5.5899939704552297</v>
      </c>
      <c r="EW199" s="140">
        <f t="shared" si="71"/>
        <v>5.5676786252637909</v>
      </c>
      <c r="EX199" s="140">
        <f t="shared" si="72"/>
        <v>0</v>
      </c>
      <c r="EY199" s="140">
        <f t="shared" si="73"/>
        <v>0</v>
      </c>
      <c r="EZ199" s="140">
        <f t="shared" si="74"/>
        <v>0</v>
      </c>
      <c r="FA199" s="140">
        <f t="shared" si="75"/>
        <v>1.0376635514018693</v>
      </c>
      <c r="HD199" s="112">
        <v>2</v>
      </c>
    </row>
    <row r="200" spans="1:212" ht="12" customHeight="1" x14ac:dyDescent="0.25">
      <c r="A200" s="126">
        <v>196</v>
      </c>
      <c r="B200" s="62" t="s">
        <v>52</v>
      </c>
      <c r="C200" s="62" t="s">
        <v>52</v>
      </c>
      <c r="D200" s="127">
        <v>3498.85</v>
      </c>
      <c r="E200" s="141">
        <v>3498.85</v>
      </c>
      <c r="F200" s="141">
        <v>0</v>
      </c>
      <c r="G200" s="141">
        <v>300.8</v>
      </c>
      <c r="H200" s="127">
        <v>0</v>
      </c>
      <c r="I200" s="127">
        <v>0</v>
      </c>
      <c r="J200" s="127">
        <v>1</v>
      </c>
      <c r="K200" s="128">
        <v>3498.85</v>
      </c>
      <c r="L200" s="127"/>
      <c r="M200" s="126" t="s">
        <v>44</v>
      </c>
      <c r="N200" s="129">
        <v>7</v>
      </c>
      <c r="O200" s="129" t="s">
        <v>21</v>
      </c>
      <c r="P200" s="130">
        <v>37.01</v>
      </c>
      <c r="Q200" s="131">
        <v>31</v>
      </c>
      <c r="R200" s="130">
        <v>5.0999999999999996</v>
      </c>
      <c r="S200" s="130">
        <v>6.59</v>
      </c>
      <c r="T200" s="130">
        <v>8.98</v>
      </c>
      <c r="U200" s="130">
        <v>6.92</v>
      </c>
      <c r="V200" s="130">
        <v>3.15</v>
      </c>
      <c r="W200" s="130">
        <v>0</v>
      </c>
      <c r="X200" s="130">
        <v>0</v>
      </c>
      <c r="Y200" s="130">
        <v>0.26</v>
      </c>
      <c r="Z200" s="132">
        <v>40</v>
      </c>
      <c r="AA200" s="132">
        <v>40</v>
      </c>
      <c r="AB200" s="132">
        <v>2604.04</v>
      </c>
      <c r="AC200" s="130">
        <v>195.98199600000001</v>
      </c>
      <c r="AD200" s="132">
        <v>42.3</v>
      </c>
      <c r="AE200" s="132">
        <v>2604.04</v>
      </c>
      <c r="AF200" s="130">
        <v>7.85</v>
      </c>
      <c r="AG200" s="133">
        <v>0</v>
      </c>
      <c r="AH200" s="130">
        <v>6.73</v>
      </c>
      <c r="AI200" s="130">
        <v>10.67</v>
      </c>
      <c r="AJ200" s="130">
        <v>14</v>
      </c>
      <c r="AK200" s="131">
        <v>650786.1</v>
      </c>
      <c r="AL200" s="130">
        <v>107064.81</v>
      </c>
      <c r="AM200" s="130">
        <v>138344.52900000001</v>
      </c>
      <c r="AN200" s="130">
        <v>188518.038</v>
      </c>
      <c r="AO200" s="130">
        <v>145272.25199999998</v>
      </c>
      <c r="AP200" s="130">
        <v>66128.264999999985</v>
      </c>
      <c r="AQ200" s="130">
        <v>0</v>
      </c>
      <c r="AR200" s="130">
        <v>0</v>
      </c>
      <c r="AS200" s="130">
        <v>5458.2060000000001</v>
      </c>
      <c r="AU200" s="134">
        <v>33.17</v>
      </c>
      <c r="AV200" s="192">
        <v>13.89</v>
      </c>
      <c r="AW200" s="193"/>
      <c r="AX200" s="134">
        <v>5.9</v>
      </c>
      <c r="AY200" s="134">
        <v>1.53</v>
      </c>
      <c r="AZ200" s="134">
        <v>0.32</v>
      </c>
      <c r="BA200" s="134">
        <v>0.6</v>
      </c>
      <c r="BB200" s="134">
        <v>5.01</v>
      </c>
      <c r="BC200" s="134">
        <v>4.99</v>
      </c>
      <c r="BD200" s="134">
        <v>0</v>
      </c>
      <c r="BE200" s="134">
        <v>0</v>
      </c>
      <c r="BF200" s="134">
        <v>0</v>
      </c>
      <c r="BG200" s="135">
        <v>0.93</v>
      </c>
      <c r="BH200" s="134">
        <v>37.581610000000005</v>
      </c>
      <c r="BI200" s="192">
        <v>15.737370000000004</v>
      </c>
      <c r="BJ200" s="193">
        <v>0</v>
      </c>
      <c r="BK200" s="134">
        <v>6.6847000000000012</v>
      </c>
      <c r="BL200" s="134">
        <v>1.7334900000000002</v>
      </c>
      <c r="BM200" s="134">
        <v>0.36256000000000005</v>
      </c>
      <c r="BN200" s="134">
        <v>0.67980000000000007</v>
      </c>
      <c r="BO200" s="134">
        <v>5.6763300000000001</v>
      </c>
      <c r="BP200" s="134">
        <v>5.65367</v>
      </c>
      <c r="BQ200" s="134">
        <v>0</v>
      </c>
      <c r="BR200" s="134">
        <v>0</v>
      </c>
      <c r="BS200" s="134">
        <v>0</v>
      </c>
      <c r="BT200" s="135">
        <v>1.0536900000000002</v>
      </c>
      <c r="BU200" s="136">
        <v>1547037.8704850003</v>
      </c>
      <c r="BV200" s="194">
        <v>647825.02324500016</v>
      </c>
      <c r="BW200" s="194">
        <v>0</v>
      </c>
      <c r="BX200" s="136">
        <v>275174.05595000001</v>
      </c>
      <c r="BY200" s="136">
        <v>71358.695865000002</v>
      </c>
      <c r="BZ200" s="136">
        <v>14924.69456</v>
      </c>
      <c r="CA200" s="136">
        <v>27983.802300000003</v>
      </c>
      <c r="CB200" s="136">
        <v>233664.74920499997</v>
      </c>
      <c r="CC200" s="136">
        <v>232731.95579499999</v>
      </c>
      <c r="CD200" s="136">
        <v>0</v>
      </c>
      <c r="CE200" s="136">
        <v>0</v>
      </c>
      <c r="CF200" s="136">
        <v>0</v>
      </c>
      <c r="CG200" s="136">
        <v>43374.893565000006</v>
      </c>
      <c r="CH200" s="112">
        <v>1</v>
      </c>
      <c r="CJ200" s="137">
        <v>398592.62</v>
      </c>
      <c r="CK200" s="134">
        <v>1446406.74</v>
      </c>
      <c r="CL200" s="134">
        <v>1399269.92</v>
      </c>
      <c r="CM200" s="134">
        <v>1813928.2413715944</v>
      </c>
      <c r="CN200" s="138">
        <v>319267.22441938129</v>
      </c>
      <c r="CO200" s="136">
        <v>0</v>
      </c>
      <c r="CP200" s="136">
        <v>0</v>
      </c>
      <c r="CQ200" s="136">
        <v>0</v>
      </c>
      <c r="CR200" s="136">
        <v>0</v>
      </c>
      <c r="CS200" s="136">
        <v>0</v>
      </c>
      <c r="CT200" s="136">
        <v>0</v>
      </c>
      <c r="CU200" s="136">
        <v>0</v>
      </c>
      <c r="CV200" s="136">
        <v>0</v>
      </c>
      <c r="CW200" s="136">
        <v>0</v>
      </c>
      <c r="CX200" s="136">
        <v>174283.16399999999</v>
      </c>
      <c r="CY200" s="136">
        <v>19116.024000000001</v>
      </c>
      <c r="CZ200" s="136">
        <v>0</v>
      </c>
      <c r="DA200" s="136">
        <v>79154.279999999984</v>
      </c>
      <c r="DB200" s="136">
        <v>0</v>
      </c>
      <c r="DC200" s="136">
        <v>46713.756419381309</v>
      </c>
      <c r="DD200" s="139">
        <v>618712.21494867827</v>
      </c>
      <c r="DE200" s="136">
        <v>0</v>
      </c>
      <c r="DF200" s="136">
        <v>28417.950488169281</v>
      </c>
      <c r="DG200" s="136">
        <v>0</v>
      </c>
      <c r="DH200" s="136">
        <v>35500.593144268125</v>
      </c>
      <c r="DI200" s="136">
        <v>5112.7570299141908</v>
      </c>
      <c r="DJ200" s="136">
        <v>62291.022695843778</v>
      </c>
      <c r="DK200" s="136">
        <v>31634.633105001059</v>
      </c>
      <c r="DL200" s="136">
        <v>0</v>
      </c>
      <c r="DM200" s="136">
        <v>0</v>
      </c>
      <c r="DN200" s="136">
        <v>448375.96986089071</v>
      </c>
      <c r="DO200" s="136">
        <v>7379.2886245911295</v>
      </c>
      <c r="DP200" s="136"/>
      <c r="DQ200" s="136">
        <v>226806.07452823952</v>
      </c>
      <c r="DR200" s="136">
        <v>137282.04917190128</v>
      </c>
      <c r="DS200" s="136">
        <v>21065.305803193256</v>
      </c>
      <c r="DT200" s="136">
        <v>3291.1215516762068</v>
      </c>
      <c r="DU200" s="136">
        <v>25501.310997146309</v>
      </c>
      <c r="DV200" s="136">
        <v>39666.28700432249</v>
      </c>
      <c r="DW200" s="136"/>
      <c r="DX200" s="136">
        <v>213743.71113013689</v>
      </c>
      <c r="DY200" s="136">
        <v>187976.12059551908</v>
      </c>
      <c r="DZ200" s="136">
        <v>0</v>
      </c>
      <c r="EA200" s="139">
        <v>0</v>
      </c>
      <c r="EB200" s="136"/>
      <c r="EC200" s="136">
        <v>0</v>
      </c>
      <c r="ED200" s="113"/>
      <c r="EE200" s="138">
        <v>72760.413941720733</v>
      </c>
      <c r="EF200" s="136">
        <v>5848.5453603732794</v>
      </c>
      <c r="EG200" s="136">
        <v>63584.069201697283</v>
      </c>
      <c r="EH200" s="136">
        <v>3327.7993796501628</v>
      </c>
      <c r="EI200" s="136">
        <v>17307.519295793998</v>
      </c>
      <c r="EJ200" s="136">
        <v>157354.96251212468</v>
      </c>
      <c r="EK200" s="136">
        <v>157354.96251212468</v>
      </c>
      <c r="EL200" s="140"/>
      <c r="EM200" s="134">
        <v>1731.5126395351206</v>
      </c>
      <c r="EN200" s="136">
        <v>447280.75999999995</v>
      </c>
      <c r="EO200" s="140">
        <f t="shared" si="63"/>
        <v>37.01</v>
      </c>
      <c r="EP200" s="140">
        <f t="shared" si="64"/>
        <v>15.498007235453723</v>
      </c>
      <c r="EQ200" s="140">
        <f t="shared" si="65"/>
        <v>0</v>
      </c>
      <c r="ER200" s="140">
        <f t="shared" si="66"/>
        <v>6.5830268314742231</v>
      </c>
      <c r="ES200" s="140">
        <f t="shared" si="67"/>
        <v>1.7071239071450104</v>
      </c>
      <c r="ET200" s="140">
        <f t="shared" si="68"/>
        <v>0.35704552306300869</v>
      </c>
      <c r="EU200" s="140">
        <f t="shared" si="69"/>
        <v>0.66946035574314133</v>
      </c>
      <c r="EV200" s="140">
        <f t="shared" si="70"/>
        <v>5.5899939704552297</v>
      </c>
      <c r="EW200" s="140">
        <f t="shared" si="71"/>
        <v>5.5676786252637909</v>
      </c>
      <c r="EX200" s="140">
        <f t="shared" si="72"/>
        <v>0</v>
      </c>
      <c r="EY200" s="140">
        <f t="shared" si="73"/>
        <v>0</v>
      </c>
      <c r="EZ200" s="140">
        <f t="shared" si="74"/>
        <v>0</v>
      </c>
      <c r="FA200" s="140">
        <f t="shared" si="75"/>
        <v>1.0376635514018693</v>
      </c>
      <c r="HD200" s="112">
        <v>2</v>
      </c>
    </row>
    <row r="201" spans="1:212" ht="12" customHeight="1" x14ac:dyDescent="0.25">
      <c r="A201" s="126">
        <v>197</v>
      </c>
      <c r="B201" s="62" t="s">
        <v>51</v>
      </c>
      <c r="C201" s="62" t="s">
        <v>51</v>
      </c>
      <c r="D201" s="127">
        <v>3501.4</v>
      </c>
      <c r="E201" s="141">
        <v>3501.4</v>
      </c>
      <c r="F201" s="141">
        <v>0</v>
      </c>
      <c r="G201" s="141">
        <v>300</v>
      </c>
      <c r="H201" s="127">
        <v>0</v>
      </c>
      <c r="I201" s="127">
        <v>0</v>
      </c>
      <c r="J201" s="127">
        <v>1</v>
      </c>
      <c r="K201" s="128">
        <v>3501.4</v>
      </c>
      <c r="L201" s="127"/>
      <c r="M201" s="126" t="s">
        <v>44</v>
      </c>
      <c r="N201" s="129">
        <v>7</v>
      </c>
      <c r="O201" s="129" t="s">
        <v>21</v>
      </c>
      <c r="P201" s="130">
        <v>37.01</v>
      </c>
      <c r="Q201" s="131">
        <v>31</v>
      </c>
      <c r="R201" s="130">
        <v>5.0999999999999996</v>
      </c>
      <c r="S201" s="130">
        <v>6.59</v>
      </c>
      <c r="T201" s="130">
        <v>8.98</v>
      </c>
      <c r="U201" s="130">
        <v>6.92</v>
      </c>
      <c r="V201" s="130">
        <v>3.15</v>
      </c>
      <c r="W201" s="130">
        <v>0</v>
      </c>
      <c r="X201" s="130">
        <v>0</v>
      </c>
      <c r="Y201" s="130">
        <v>0.26</v>
      </c>
      <c r="Z201" s="132">
        <v>40</v>
      </c>
      <c r="AA201" s="132">
        <v>40</v>
      </c>
      <c r="AB201" s="132">
        <v>2604.04</v>
      </c>
      <c r="AC201" s="130">
        <v>195.98199600000001</v>
      </c>
      <c r="AD201" s="132">
        <v>42.3</v>
      </c>
      <c r="AE201" s="132">
        <v>2604.04</v>
      </c>
      <c r="AF201" s="130">
        <v>7.85</v>
      </c>
      <c r="AG201" s="133">
        <v>0</v>
      </c>
      <c r="AH201" s="130">
        <v>6.73</v>
      </c>
      <c r="AI201" s="130">
        <v>10.67</v>
      </c>
      <c r="AJ201" s="130">
        <v>14</v>
      </c>
      <c r="AK201" s="131">
        <v>651260.4</v>
      </c>
      <c r="AL201" s="130">
        <v>107142.84</v>
      </c>
      <c r="AM201" s="130">
        <v>138445.356</v>
      </c>
      <c r="AN201" s="130">
        <v>188655.43200000003</v>
      </c>
      <c r="AO201" s="130">
        <v>145378.12800000003</v>
      </c>
      <c r="AP201" s="130">
        <v>66176.459999999992</v>
      </c>
      <c r="AQ201" s="130">
        <v>0</v>
      </c>
      <c r="AR201" s="130">
        <v>0</v>
      </c>
      <c r="AS201" s="130">
        <v>5462.1840000000002</v>
      </c>
      <c r="AU201" s="134">
        <v>33.17</v>
      </c>
      <c r="AV201" s="192">
        <v>13.89</v>
      </c>
      <c r="AW201" s="193"/>
      <c r="AX201" s="134">
        <v>5.9</v>
      </c>
      <c r="AY201" s="134">
        <v>1.53</v>
      </c>
      <c r="AZ201" s="134">
        <v>0.32</v>
      </c>
      <c r="BA201" s="134">
        <v>0.6</v>
      </c>
      <c r="BB201" s="134">
        <v>5.01</v>
      </c>
      <c r="BC201" s="134">
        <v>4.99</v>
      </c>
      <c r="BD201" s="134">
        <v>0</v>
      </c>
      <c r="BE201" s="134">
        <v>0</v>
      </c>
      <c r="BF201" s="134">
        <v>0</v>
      </c>
      <c r="BG201" s="135">
        <v>0.93</v>
      </c>
      <c r="BH201" s="134">
        <v>37.581610000000005</v>
      </c>
      <c r="BI201" s="192">
        <v>15.737370000000004</v>
      </c>
      <c r="BJ201" s="193">
        <v>0</v>
      </c>
      <c r="BK201" s="134">
        <v>6.6847000000000012</v>
      </c>
      <c r="BL201" s="134">
        <v>1.7334900000000002</v>
      </c>
      <c r="BM201" s="134">
        <v>0.36256000000000005</v>
      </c>
      <c r="BN201" s="134">
        <v>0.67980000000000007</v>
      </c>
      <c r="BO201" s="134">
        <v>5.6763300000000001</v>
      </c>
      <c r="BP201" s="134">
        <v>5.65367</v>
      </c>
      <c r="BQ201" s="134">
        <v>0</v>
      </c>
      <c r="BR201" s="134">
        <v>0</v>
      </c>
      <c r="BS201" s="134">
        <v>0</v>
      </c>
      <c r="BT201" s="135">
        <v>1.0536900000000002</v>
      </c>
      <c r="BU201" s="136">
        <v>1548165.3685400002</v>
      </c>
      <c r="BV201" s="194">
        <v>648297.16518000013</v>
      </c>
      <c r="BW201" s="194">
        <v>0</v>
      </c>
      <c r="BX201" s="136">
        <v>275374.60580000002</v>
      </c>
      <c r="BY201" s="136">
        <v>71410.702860000005</v>
      </c>
      <c r="BZ201" s="136">
        <v>14935.571840000001</v>
      </c>
      <c r="CA201" s="136">
        <v>28004.197200000006</v>
      </c>
      <c r="CB201" s="136">
        <v>233835.04662000001</v>
      </c>
      <c r="CC201" s="136">
        <v>232901.57338000002</v>
      </c>
      <c r="CD201" s="136">
        <v>0</v>
      </c>
      <c r="CE201" s="136">
        <v>0</v>
      </c>
      <c r="CF201" s="136">
        <v>0</v>
      </c>
      <c r="CG201" s="136">
        <v>43406.50566000001</v>
      </c>
      <c r="CH201" s="112">
        <v>1</v>
      </c>
      <c r="CJ201" s="137">
        <v>334331.86</v>
      </c>
      <c r="CK201" s="134">
        <v>1325950.6599999999</v>
      </c>
      <c r="CL201" s="134">
        <v>1535180.5899999999</v>
      </c>
      <c r="CM201" s="134">
        <v>1881432.6654016727</v>
      </c>
      <c r="CN201" s="138">
        <v>385400.31791400653</v>
      </c>
      <c r="CO201" s="136">
        <v>0</v>
      </c>
      <c r="CP201" s="136">
        <v>203689.74000000002</v>
      </c>
      <c r="CQ201" s="136">
        <v>0</v>
      </c>
      <c r="CR201" s="136">
        <v>0</v>
      </c>
      <c r="CS201" s="136">
        <v>0</v>
      </c>
      <c r="CT201" s="136">
        <v>0</v>
      </c>
      <c r="CU201" s="136">
        <v>0</v>
      </c>
      <c r="CV201" s="136">
        <v>5796.5879999999997</v>
      </c>
      <c r="CW201" s="136">
        <v>0</v>
      </c>
      <c r="CX201" s="136">
        <v>129166.18799999999</v>
      </c>
      <c r="CY201" s="136">
        <v>0</v>
      </c>
      <c r="CZ201" s="136">
        <v>0</v>
      </c>
      <c r="DA201" s="136">
        <v>0</v>
      </c>
      <c r="DB201" s="136">
        <v>0</v>
      </c>
      <c r="DC201" s="136">
        <v>46747.801914006523</v>
      </c>
      <c r="DD201" s="139">
        <v>619143.97005645966</v>
      </c>
      <c r="DE201" s="136">
        <v>0</v>
      </c>
      <c r="DF201" s="136">
        <v>28419.492704750901</v>
      </c>
      <c r="DG201" s="136">
        <v>0</v>
      </c>
      <c r="DH201" s="136">
        <v>35526.466363330925</v>
      </c>
      <c r="DI201" s="136">
        <v>5116.483262941123</v>
      </c>
      <c r="DJ201" s="136">
        <v>62336.421071845718</v>
      </c>
      <c r="DK201" s="136">
        <v>31657.688770267578</v>
      </c>
      <c r="DL201" s="136">
        <v>0</v>
      </c>
      <c r="DM201" s="136">
        <v>0</v>
      </c>
      <c r="DN201" s="136">
        <v>448702.75115278526</v>
      </c>
      <c r="DO201" s="136">
        <v>7384.6667305381425</v>
      </c>
      <c r="DP201" s="136"/>
      <c r="DQ201" s="136">
        <v>226971.37326640982</v>
      </c>
      <c r="DR201" s="136">
        <v>137382.10182502682</v>
      </c>
      <c r="DS201" s="136">
        <v>21080.658427569306</v>
      </c>
      <c r="DT201" s="136">
        <v>3293.5201569198648</v>
      </c>
      <c r="DU201" s="136">
        <v>25519.89663043803</v>
      </c>
      <c r="DV201" s="136">
        <v>39695.196226455773</v>
      </c>
      <c r="DW201" s="136"/>
      <c r="DX201" s="136">
        <v>213899.48987554805</v>
      </c>
      <c r="DY201" s="136">
        <v>188113.11964021053</v>
      </c>
      <c r="DZ201" s="136">
        <v>0</v>
      </c>
      <c r="EA201" s="139">
        <v>0</v>
      </c>
      <c r="EB201" s="136"/>
      <c r="EC201" s="136">
        <v>0</v>
      </c>
      <c r="ED201" s="113"/>
      <c r="EE201" s="138">
        <v>72813.442524126775</v>
      </c>
      <c r="EF201" s="136">
        <v>5852.8078439518704</v>
      </c>
      <c r="EG201" s="136">
        <v>63630.409964080449</v>
      </c>
      <c r="EH201" s="136">
        <v>3330.2247160944544</v>
      </c>
      <c r="EI201" s="136">
        <v>17320.133204422338</v>
      </c>
      <c r="EJ201" s="136">
        <v>157770.81892048914</v>
      </c>
      <c r="EK201" s="136">
        <v>157770.81892048914</v>
      </c>
      <c r="EL201" s="140"/>
      <c r="EM201" s="134">
        <v>1732.7745848116585</v>
      </c>
      <c r="EN201" s="136">
        <v>214299.87</v>
      </c>
      <c r="EO201" s="140">
        <f t="shared" si="63"/>
        <v>37.01</v>
      </c>
      <c r="EP201" s="140">
        <f t="shared" si="64"/>
        <v>15.498007235453723</v>
      </c>
      <c r="EQ201" s="140">
        <f t="shared" si="65"/>
        <v>0</v>
      </c>
      <c r="ER201" s="140">
        <f t="shared" si="66"/>
        <v>6.5830268314742231</v>
      </c>
      <c r="ES201" s="140">
        <f t="shared" si="67"/>
        <v>1.7071239071450104</v>
      </c>
      <c r="ET201" s="140">
        <f t="shared" si="68"/>
        <v>0.35704552306300869</v>
      </c>
      <c r="EU201" s="140">
        <f t="shared" si="69"/>
        <v>0.66946035574314133</v>
      </c>
      <c r="EV201" s="140">
        <f t="shared" si="70"/>
        <v>5.5899939704552297</v>
      </c>
      <c r="EW201" s="140">
        <f t="shared" si="71"/>
        <v>5.5676786252637909</v>
      </c>
      <c r="EX201" s="140">
        <f t="shared" si="72"/>
        <v>0</v>
      </c>
      <c r="EY201" s="140">
        <f t="shared" si="73"/>
        <v>0</v>
      </c>
      <c r="EZ201" s="140">
        <f t="shared" si="74"/>
        <v>0</v>
      </c>
      <c r="FA201" s="140">
        <f t="shared" si="75"/>
        <v>1.0376635514018693</v>
      </c>
      <c r="HD201" s="112">
        <v>2</v>
      </c>
    </row>
    <row r="202" spans="1:212" ht="12" customHeight="1" x14ac:dyDescent="0.25">
      <c r="A202" s="126">
        <v>198</v>
      </c>
      <c r="B202" s="62" t="s">
        <v>50</v>
      </c>
      <c r="C202" s="62" t="s">
        <v>50</v>
      </c>
      <c r="D202" s="127">
        <v>3514.1</v>
      </c>
      <c r="E202" s="141">
        <v>3514.1</v>
      </c>
      <c r="F202" s="141">
        <v>0</v>
      </c>
      <c r="G202" s="141">
        <v>299.7</v>
      </c>
      <c r="H202" s="127">
        <v>0</v>
      </c>
      <c r="I202" s="127">
        <v>0</v>
      </c>
      <c r="J202" s="127">
        <v>1</v>
      </c>
      <c r="K202" s="128">
        <v>3514.1</v>
      </c>
      <c r="L202" s="127"/>
      <c r="M202" s="126" t="s">
        <v>44</v>
      </c>
      <c r="N202" s="129">
        <v>7</v>
      </c>
      <c r="O202" s="129" t="s">
        <v>21</v>
      </c>
      <c r="P202" s="130">
        <v>37.01</v>
      </c>
      <c r="Q202" s="131">
        <v>31</v>
      </c>
      <c r="R202" s="130">
        <v>5.0999999999999996</v>
      </c>
      <c r="S202" s="130">
        <v>6.59</v>
      </c>
      <c r="T202" s="130">
        <v>8.98</v>
      </c>
      <c r="U202" s="130">
        <v>6.92</v>
      </c>
      <c r="V202" s="130">
        <v>3.15</v>
      </c>
      <c r="W202" s="130">
        <v>0</v>
      </c>
      <c r="X202" s="130">
        <v>0</v>
      </c>
      <c r="Y202" s="130">
        <v>0.26</v>
      </c>
      <c r="Z202" s="132">
        <v>40</v>
      </c>
      <c r="AA202" s="132">
        <v>40</v>
      </c>
      <c r="AB202" s="132">
        <v>2604.04</v>
      </c>
      <c r="AC202" s="130">
        <v>195.98199600000001</v>
      </c>
      <c r="AD202" s="132">
        <v>42.3</v>
      </c>
      <c r="AE202" s="132">
        <v>2604.04</v>
      </c>
      <c r="AF202" s="130">
        <v>7.85</v>
      </c>
      <c r="AG202" s="133">
        <v>0</v>
      </c>
      <c r="AH202" s="130">
        <v>6.73</v>
      </c>
      <c r="AI202" s="130">
        <v>10.67</v>
      </c>
      <c r="AJ202" s="130">
        <v>14</v>
      </c>
      <c r="AK202" s="131">
        <v>653622.6</v>
      </c>
      <c r="AL202" s="130">
        <v>107531.45999999999</v>
      </c>
      <c r="AM202" s="130">
        <v>138947.514</v>
      </c>
      <c r="AN202" s="130">
        <v>189339.70800000001</v>
      </c>
      <c r="AO202" s="130">
        <v>145905.432</v>
      </c>
      <c r="AP202" s="130">
        <v>66416.489999999991</v>
      </c>
      <c r="AQ202" s="130">
        <v>0</v>
      </c>
      <c r="AR202" s="130">
        <v>0</v>
      </c>
      <c r="AS202" s="130">
        <v>5481.9960000000001</v>
      </c>
      <c r="AU202" s="134">
        <v>33.17</v>
      </c>
      <c r="AV202" s="192">
        <v>13.89</v>
      </c>
      <c r="AW202" s="193"/>
      <c r="AX202" s="134">
        <v>5.9</v>
      </c>
      <c r="AY202" s="134">
        <v>1.53</v>
      </c>
      <c r="AZ202" s="134">
        <v>0.32</v>
      </c>
      <c r="BA202" s="134">
        <v>0.6</v>
      </c>
      <c r="BB202" s="134">
        <v>5.01</v>
      </c>
      <c r="BC202" s="134">
        <v>4.99</v>
      </c>
      <c r="BD202" s="134">
        <v>0</v>
      </c>
      <c r="BE202" s="134">
        <v>0</v>
      </c>
      <c r="BF202" s="134">
        <v>0</v>
      </c>
      <c r="BG202" s="135">
        <v>0.93</v>
      </c>
      <c r="BH202" s="134">
        <v>37.581610000000005</v>
      </c>
      <c r="BI202" s="192">
        <v>15.737370000000004</v>
      </c>
      <c r="BJ202" s="193">
        <v>0</v>
      </c>
      <c r="BK202" s="134">
        <v>6.6847000000000012</v>
      </c>
      <c r="BL202" s="134">
        <v>1.7334900000000002</v>
      </c>
      <c r="BM202" s="134">
        <v>0.36256000000000005</v>
      </c>
      <c r="BN202" s="134">
        <v>0.67980000000000007</v>
      </c>
      <c r="BO202" s="134">
        <v>5.6763300000000001</v>
      </c>
      <c r="BP202" s="134">
        <v>5.65367</v>
      </c>
      <c r="BQ202" s="134">
        <v>0</v>
      </c>
      <c r="BR202" s="134">
        <v>0</v>
      </c>
      <c r="BS202" s="134">
        <v>0</v>
      </c>
      <c r="BT202" s="135">
        <v>1.0536900000000002</v>
      </c>
      <c r="BU202" s="136">
        <v>1553780.7510100002</v>
      </c>
      <c r="BV202" s="194">
        <v>650648.6171700001</v>
      </c>
      <c r="BW202" s="194">
        <v>0</v>
      </c>
      <c r="BX202" s="136">
        <v>276373.4227</v>
      </c>
      <c r="BY202" s="136">
        <v>71669.718089999995</v>
      </c>
      <c r="BZ202" s="136">
        <v>14989.74496</v>
      </c>
      <c r="CA202" s="136">
        <v>28105.771800000002</v>
      </c>
      <c r="CB202" s="136">
        <v>234683.19452999998</v>
      </c>
      <c r="CC202" s="136">
        <v>233746.33546999999</v>
      </c>
      <c r="CD202" s="136">
        <v>0</v>
      </c>
      <c r="CE202" s="136">
        <v>0</v>
      </c>
      <c r="CF202" s="136">
        <v>0</v>
      </c>
      <c r="CG202" s="136">
        <v>43563.946290000007</v>
      </c>
      <c r="CH202" s="112">
        <v>1</v>
      </c>
      <c r="CJ202" s="137">
        <v>431395.11000000004</v>
      </c>
      <c r="CK202" s="134">
        <v>1452447.9200000002</v>
      </c>
      <c r="CL202" s="134">
        <v>1393799.42</v>
      </c>
      <c r="CM202" s="134">
        <v>2176076.2812428228</v>
      </c>
      <c r="CN202" s="138">
        <v>675150.76982841454</v>
      </c>
      <c r="CO202" s="136">
        <v>0</v>
      </c>
      <c r="CP202" s="136">
        <v>0</v>
      </c>
      <c r="CQ202" s="136">
        <v>0</v>
      </c>
      <c r="CR202" s="136">
        <v>0</v>
      </c>
      <c r="CS202" s="136">
        <v>0</v>
      </c>
      <c r="CT202" s="136">
        <v>373682.28</v>
      </c>
      <c r="CU202" s="136">
        <v>0</v>
      </c>
      <c r="CV202" s="136">
        <v>0</v>
      </c>
      <c r="CW202" s="136">
        <v>0</v>
      </c>
      <c r="CX202" s="136">
        <v>0</v>
      </c>
      <c r="CY202" s="136">
        <v>0</v>
      </c>
      <c r="CZ202" s="136">
        <v>254551.128</v>
      </c>
      <c r="DA202" s="136">
        <v>0</v>
      </c>
      <c r="DB202" s="136">
        <v>0</v>
      </c>
      <c r="DC202" s="136">
        <v>46917.36182841444</v>
      </c>
      <c r="DD202" s="139">
        <v>621389.6798924444</v>
      </c>
      <c r="DE202" s="136">
        <v>0</v>
      </c>
      <c r="DF202" s="136">
        <v>28522.573631623101</v>
      </c>
      <c r="DG202" s="136">
        <v>0</v>
      </c>
      <c r="DH202" s="136">
        <v>35655.325140624089</v>
      </c>
      <c r="DI202" s="136">
        <v>5135.0413646830975</v>
      </c>
      <c r="DJ202" s="136">
        <v>62562.522787620095</v>
      </c>
      <c r="DK202" s="136">
        <v>31772.515024732187</v>
      </c>
      <c r="DL202" s="136">
        <v>0</v>
      </c>
      <c r="DM202" s="136">
        <v>0</v>
      </c>
      <c r="DN202" s="136">
        <v>450330.25013594638</v>
      </c>
      <c r="DO202" s="136">
        <v>7411.4518072154242</v>
      </c>
      <c r="DP202" s="136"/>
      <c r="DQ202" s="136">
        <v>227794.62580553224</v>
      </c>
      <c r="DR202" s="136">
        <v>137880.40327392664</v>
      </c>
      <c r="DS202" s="136">
        <v>21157.120517599044</v>
      </c>
      <c r="DT202" s="136">
        <v>3305.4661516627916</v>
      </c>
      <c r="DU202" s="136">
        <v>25612.46037271442</v>
      </c>
      <c r="DV202" s="136">
        <v>39839.17548962935</v>
      </c>
      <c r="DW202" s="136"/>
      <c r="DX202" s="136">
        <v>214675.3291173997</v>
      </c>
      <c r="DY202" s="136">
        <v>188795.42860788933</v>
      </c>
      <c r="DZ202" s="136">
        <v>0</v>
      </c>
      <c r="EA202" s="139">
        <v>0</v>
      </c>
      <c r="EB202" s="136"/>
      <c r="EC202" s="136">
        <v>0</v>
      </c>
      <c r="ED202" s="113"/>
      <c r="EE202" s="138">
        <v>73077.545660031392</v>
      </c>
      <c r="EF202" s="136">
        <v>5874.0366837354386</v>
      </c>
      <c r="EG202" s="136">
        <v>63861.205133596588</v>
      </c>
      <c r="EH202" s="136">
        <v>3342.3038426993548</v>
      </c>
      <c r="EI202" s="136">
        <v>17382.955416022316</v>
      </c>
      <c r="EJ202" s="136">
        <v>157809.94691508848</v>
      </c>
      <c r="EK202" s="136">
        <v>157809.94691508848</v>
      </c>
      <c r="EL202" s="140"/>
      <c r="EM202" s="134">
        <v>1739.0595671693177</v>
      </c>
      <c r="EN202" s="136">
        <v>495034.82999999996</v>
      </c>
      <c r="EO202" s="140">
        <f t="shared" si="63"/>
        <v>37.01</v>
      </c>
      <c r="EP202" s="140">
        <f t="shared" si="64"/>
        <v>15.498007235453723</v>
      </c>
      <c r="EQ202" s="140">
        <f t="shared" si="65"/>
        <v>0</v>
      </c>
      <c r="ER202" s="140">
        <f t="shared" si="66"/>
        <v>6.5830268314742231</v>
      </c>
      <c r="ES202" s="140">
        <f t="shared" si="67"/>
        <v>1.7071239071450104</v>
      </c>
      <c r="ET202" s="140">
        <f t="shared" si="68"/>
        <v>0.35704552306300869</v>
      </c>
      <c r="EU202" s="140">
        <f t="shared" si="69"/>
        <v>0.66946035574314133</v>
      </c>
      <c r="EV202" s="140">
        <f t="shared" si="70"/>
        <v>5.5899939704552297</v>
      </c>
      <c r="EW202" s="140">
        <f t="shared" si="71"/>
        <v>5.5676786252637909</v>
      </c>
      <c r="EX202" s="140">
        <f t="shared" si="72"/>
        <v>0</v>
      </c>
      <c r="EY202" s="140">
        <f t="shared" si="73"/>
        <v>0</v>
      </c>
      <c r="EZ202" s="140">
        <f t="shared" si="74"/>
        <v>0</v>
      </c>
      <c r="FA202" s="140">
        <f t="shared" si="75"/>
        <v>1.0376635514018693</v>
      </c>
      <c r="HD202" s="112">
        <v>2</v>
      </c>
    </row>
    <row r="203" spans="1:212" ht="12" customHeight="1" x14ac:dyDescent="0.25">
      <c r="A203" s="126">
        <v>199</v>
      </c>
      <c r="B203" s="62" t="s">
        <v>49</v>
      </c>
      <c r="C203" s="62" t="s">
        <v>49</v>
      </c>
      <c r="D203" s="127">
        <v>3480.8300000000008</v>
      </c>
      <c r="E203" s="141">
        <v>3480.8300000000008</v>
      </c>
      <c r="F203" s="141">
        <v>0</v>
      </c>
      <c r="G203" s="141">
        <v>304.2</v>
      </c>
      <c r="H203" s="127">
        <v>0</v>
      </c>
      <c r="I203" s="127">
        <v>0</v>
      </c>
      <c r="J203" s="127">
        <v>1</v>
      </c>
      <c r="K203" s="128">
        <v>3480.8300000000008</v>
      </c>
      <c r="L203" s="127"/>
      <c r="M203" s="126" t="s">
        <v>44</v>
      </c>
      <c r="N203" s="129">
        <v>7</v>
      </c>
      <c r="O203" s="129" t="s">
        <v>21</v>
      </c>
      <c r="P203" s="130">
        <v>37.01</v>
      </c>
      <c r="Q203" s="131">
        <v>31</v>
      </c>
      <c r="R203" s="130">
        <v>5.0999999999999996</v>
      </c>
      <c r="S203" s="130">
        <v>6.59</v>
      </c>
      <c r="T203" s="130">
        <v>8.98</v>
      </c>
      <c r="U203" s="130">
        <v>6.92</v>
      </c>
      <c r="V203" s="130">
        <v>3.15</v>
      </c>
      <c r="W203" s="130">
        <v>0</v>
      </c>
      <c r="X203" s="130">
        <v>0</v>
      </c>
      <c r="Y203" s="130">
        <v>0.26</v>
      </c>
      <c r="Z203" s="132">
        <v>40</v>
      </c>
      <c r="AA203" s="132">
        <v>40</v>
      </c>
      <c r="AB203" s="132">
        <v>2604.04</v>
      </c>
      <c r="AC203" s="130">
        <v>195.98199600000001</v>
      </c>
      <c r="AD203" s="132">
        <v>42.3</v>
      </c>
      <c r="AE203" s="132">
        <v>2604.04</v>
      </c>
      <c r="AF203" s="130">
        <v>7.85</v>
      </c>
      <c r="AG203" s="133">
        <v>0</v>
      </c>
      <c r="AH203" s="130">
        <v>6.73</v>
      </c>
      <c r="AI203" s="130">
        <v>10.67</v>
      </c>
      <c r="AJ203" s="130">
        <v>14</v>
      </c>
      <c r="AK203" s="131">
        <v>647434.38000000012</v>
      </c>
      <c r="AL203" s="130">
        <v>106513.39800000002</v>
      </c>
      <c r="AM203" s="130">
        <v>137632.01820000005</v>
      </c>
      <c r="AN203" s="130">
        <v>187547.12040000004</v>
      </c>
      <c r="AO203" s="130">
        <v>144524.06160000002</v>
      </c>
      <c r="AP203" s="130">
        <v>65787.687000000005</v>
      </c>
      <c r="AQ203" s="130">
        <v>0</v>
      </c>
      <c r="AR203" s="130">
        <v>0</v>
      </c>
      <c r="AS203" s="130">
        <v>5430.0948000000017</v>
      </c>
      <c r="AU203" s="134">
        <v>33.17</v>
      </c>
      <c r="AV203" s="192">
        <v>13.89</v>
      </c>
      <c r="AW203" s="193"/>
      <c r="AX203" s="134">
        <v>5.9</v>
      </c>
      <c r="AY203" s="134">
        <v>1.53</v>
      </c>
      <c r="AZ203" s="134">
        <v>0.32</v>
      </c>
      <c r="BA203" s="134">
        <v>0.6</v>
      </c>
      <c r="BB203" s="134">
        <v>5.01</v>
      </c>
      <c r="BC203" s="134">
        <v>4.99</v>
      </c>
      <c r="BD203" s="134">
        <v>0</v>
      </c>
      <c r="BE203" s="134">
        <v>0</v>
      </c>
      <c r="BF203" s="134">
        <v>0</v>
      </c>
      <c r="BG203" s="135">
        <v>0.93</v>
      </c>
      <c r="BH203" s="134">
        <v>37.581610000000005</v>
      </c>
      <c r="BI203" s="192">
        <v>15.737370000000004</v>
      </c>
      <c r="BJ203" s="193">
        <v>0</v>
      </c>
      <c r="BK203" s="134">
        <v>6.6847000000000012</v>
      </c>
      <c r="BL203" s="134">
        <v>1.7334900000000002</v>
      </c>
      <c r="BM203" s="134">
        <v>0.36256000000000005</v>
      </c>
      <c r="BN203" s="134">
        <v>0.67980000000000007</v>
      </c>
      <c r="BO203" s="134">
        <v>5.6763300000000001</v>
      </c>
      <c r="BP203" s="134">
        <v>5.65367</v>
      </c>
      <c r="BQ203" s="134">
        <v>0</v>
      </c>
      <c r="BR203" s="134">
        <v>0</v>
      </c>
      <c r="BS203" s="134">
        <v>0</v>
      </c>
      <c r="BT203" s="135">
        <v>1.0536900000000002</v>
      </c>
      <c r="BU203" s="136">
        <v>1539070.2175630005</v>
      </c>
      <c r="BV203" s="194">
        <v>644488.55357100035</v>
      </c>
      <c r="BW203" s="194">
        <v>0</v>
      </c>
      <c r="BX203" s="136">
        <v>273756.83701000008</v>
      </c>
      <c r="BY203" s="136">
        <v>70991.179767000023</v>
      </c>
      <c r="BZ203" s="136">
        <v>14847.828448000004</v>
      </c>
      <c r="CA203" s="136">
        <v>27839.678340000009</v>
      </c>
      <c r="CB203" s="136">
        <v>232461.31413900005</v>
      </c>
      <c r="CC203" s="136">
        <v>231533.32486100006</v>
      </c>
      <c r="CD203" s="136">
        <v>0</v>
      </c>
      <c r="CE203" s="136">
        <v>0</v>
      </c>
      <c r="CF203" s="136">
        <v>0</v>
      </c>
      <c r="CG203" s="136">
        <v>43151.501427000017</v>
      </c>
      <c r="CH203" s="112">
        <v>1</v>
      </c>
      <c r="CJ203" s="137">
        <v>116845.79</v>
      </c>
      <c r="CK203" s="134">
        <v>1438975.36</v>
      </c>
      <c r="CL203" s="134">
        <v>1404828.8800000001</v>
      </c>
      <c r="CM203" s="134">
        <v>1646004.271337701</v>
      </c>
      <c r="CN203" s="138">
        <v>157897.30825736315</v>
      </c>
      <c r="CO203" s="136">
        <v>0</v>
      </c>
      <c r="CP203" s="136">
        <v>0</v>
      </c>
      <c r="CQ203" s="136">
        <v>0</v>
      </c>
      <c r="CR203" s="136">
        <v>0</v>
      </c>
      <c r="CS203" s="136">
        <v>0</v>
      </c>
      <c r="CT203" s="136">
        <v>0</v>
      </c>
      <c r="CU203" s="136">
        <v>0</v>
      </c>
      <c r="CV203" s="136">
        <v>0</v>
      </c>
      <c r="CW203" s="136">
        <v>0</v>
      </c>
      <c r="CX203" s="136">
        <v>111424.14</v>
      </c>
      <c r="CY203" s="136">
        <v>0</v>
      </c>
      <c r="CZ203" s="136">
        <v>0</v>
      </c>
      <c r="DA203" s="136">
        <v>0</v>
      </c>
      <c r="DB203" s="136">
        <v>0</v>
      </c>
      <c r="DC203" s="136">
        <v>46473.168257363162</v>
      </c>
      <c r="DD203" s="139">
        <v>615506.62743234902</v>
      </c>
      <c r="DE203" s="136">
        <v>0</v>
      </c>
      <c r="DF203" s="136">
        <v>28252.534069651592</v>
      </c>
      <c r="DG203" s="136">
        <v>0</v>
      </c>
      <c r="DH203" s="136">
        <v>35317.755729557663</v>
      </c>
      <c r="DI203" s="136">
        <v>5086.4249831905381</v>
      </c>
      <c r="DJ203" s="136">
        <v>61970.207505430037</v>
      </c>
      <c r="DK203" s="136">
        <v>31471.706403784341</v>
      </c>
      <c r="DL203" s="136">
        <v>0</v>
      </c>
      <c r="DM203" s="136">
        <v>0</v>
      </c>
      <c r="DN203" s="136">
        <v>446066.7153981693</v>
      </c>
      <c r="DO203" s="136">
        <v>7341.2833425655699</v>
      </c>
      <c r="DP203" s="136"/>
      <c r="DQ203" s="136">
        <v>225637.96344516976</v>
      </c>
      <c r="DR203" s="136">
        <v>136575.01042314738</v>
      </c>
      <c r="DS203" s="136">
        <v>20956.813924269172</v>
      </c>
      <c r="DT203" s="136">
        <v>3274.171407954354</v>
      </c>
      <c r="DU203" s="136">
        <v>25369.972521884851</v>
      </c>
      <c r="DV203" s="136">
        <v>39461.995167913992</v>
      </c>
      <c r="DW203" s="136"/>
      <c r="DX203" s="136">
        <v>212642.87466256469</v>
      </c>
      <c r="DY203" s="136">
        <v>187007.99401303308</v>
      </c>
      <c r="DZ203" s="136">
        <v>0</v>
      </c>
      <c r="EA203" s="139">
        <v>0</v>
      </c>
      <c r="EB203" s="136"/>
      <c r="EC203" s="136">
        <v>0</v>
      </c>
      <c r="ED203" s="113"/>
      <c r="EE203" s="138">
        <v>72385.678626051362</v>
      </c>
      <c r="EF203" s="136">
        <v>5818.4238097512398</v>
      </c>
      <c r="EG203" s="136">
        <v>63256.594480856278</v>
      </c>
      <c r="EH203" s="136">
        <v>3310.6603354438394</v>
      </c>
      <c r="EI203" s="136">
        <v>17218.381008153716</v>
      </c>
      <c r="EJ203" s="136">
        <v>157707.443893016</v>
      </c>
      <c r="EK203" s="136">
        <v>157707.443893016</v>
      </c>
      <c r="EL203" s="140"/>
      <c r="EM203" s="134">
        <v>1722.5948929142535</v>
      </c>
      <c r="EN203" s="136">
        <v>152407.76999999999</v>
      </c>
      <c r="EO203" s="140">
        <f t="shared" si="63"/>
        <v>37.01</v>
      </c>
      <c r="EP203" s="140">
        <f t="shared" si="64"/>
        <v>15.498007235453723</v>
      </c>
      <c r="EQ203" s="140">
        <f t="shared" si="65"/>
        <v>0</v>
      </c>
      <c r="ER203" s="140">
        <f t="shared" si="66"/>
        <v>6.5830268314742231</v>
      </c>
      <c r="ES203" s="140">
        <f t="shared" si="67"/>
        <v>1.7071239071450104</v>
      </c>
      <c r="ET203" s="140">
        <f t="shared" si="68"/>
        <v>0.35704552306300869</v>
      </c>
      <c r="EU203" s="140">
        <f t="shared" si="69"/>
        <v>0.66946035574314133</v>
      </c>
      <c r="EV203" s="140">
        <f t="shared" si="70"/>
        <v>5.5899939704552297</v>
      </c>
      <c r="EW203" s="140">
        <f t="shared" si="71"/>
        <v>5.5676786252637909</v>
      </c>
      <c r="EX203" s="140">
        <f t="shared" si="72"/>
        <v>0</v>
      </c>
      <c r="EY203" s="140">
        <f t="shared" si="73"/>
        <v>0</v>
      </c>
      <c r="EZ203" s="140">
        <f t="shared" si="74"/>
        <v>0</v>
      </c>
      <c r="FA203" s="140">
        <f t="shared" si="75"/>
        <v>1.0376635514018693</v>
      </c>
      <c r="HD203" s="112">
        <v>2</v>
      </c>
    </row>
    <row r="204" spans="1:212" ht="12" customHeight="1" x14ac:dyDescent="0.25">
      <c r="A204" s="126">
        <v>200</v>
      </c>
      <c r="B204" s="62" t="s">
        <v>48</v>
      </c>
      <c r="C204" s="62" t="s">
        <v>48</v>
      </c>
      <c r="D204" s="127">
        <v>6969.63</v>
      </c>
      <c r="E204" s="141">
        <v>6969.63</v>
      </c>
      <c r="F204" s="141">
        <v>0</v>
      </c>
      <c r="G204" s="141">
        <v>608.5</v>
      </c>
      <c r="H204" s="127">
        <v>0</v>
      </c>
      <c r="I204" s="127">
        <v>0</v>
      </c>
      <c r="J204" s="127">
        <v>1</v>
      </c>
      <c r="K204" s="128">
        <v>6969.63</v>
      </c>
      <c r="L204" s="127"/>
      <c r="M204" s="126" t="s">
        <v>44</v>
      </c>
      <c r="N204" s="129">
        <v>7</v>
      </c>
      <c r="O204" s="129" t="s">
        <v>21</v>
      </c>
      <c r="P204" s="130">
        <v>37.01</v>
      </c>
      <c r="Q204" s="131">
        <v>31</v>
      </c>
      <c r="R204" s="130">
        <v>5.0999999999999996</v>
      </c>
      <c r="S204" s="130">
        <v>6.59</v>
      </c>
      <c r="T204" s="130">
        <v>8.98</v>
      </c>
      <c r="U204" s="130">
        <v>6.92</v>
      </c>
      <c r="V204" s="130">
        <v>3.15</v>
      </c>
      <c r="W204" s="130">
        <v>0</v>
      </c>
      <c r="X204" s="130">
        <v>0</v>
      </c>
      <c r="Y204" s="130">
        <v>0.26</v>
      </c>
      <c r="Z204" s="132">
        <v>40</v>
      </c>
      <c r="AA204" s="132">
        <v>40</v>
      </c>
      <c r="AB204" s="132">
        <v>2604.04</v>
      </c>
      <c r="AC204" s="130">
        <v>195.98199600000001</v>
      </c>
      <c r="AD204" s="132">
        <v>42.3</v>
      </c>
      <c r="AE204" s="132">
        <v>2604.04</v>
      </c>
      <c r="AF204" s="130">
        <v>7.85</v>
      </c>
      <c r="AG204" s="133">
        <v>0</v>
      </c>
      <c r="AH204" s="130">
        <v>6.73</v>
      </c>
      <c r="AI204" s="130">
        <v>10.67</v>
      </c>
      <c r="AJ204" s="130">
        <v>14</v>
      </c>
      <c r="AK204" s="131">
        <v>1296351.18</v>
      </c>
      <c r="AL204" s="130">
        <v>213270.67799999999</v>
      </c>
      <c r="AM204" s="130">
        <v>275579.17019999999</v>
      </c>
      <c r="AN204" s="130">
        <v>375523.66440000001</v>
      </c>
      <c r="AO204" s="130">
        <v>289379.03759999998</v>
      </c>
      <c r="AP204" s="130">
        <v>131726.00700000001</v>
      </c>
      <c r="AQ204" s="130">
        <v>0</v>
      </c>
      <c r="AR204" s="130">
        <v>0</v>
      </c>
      <c r="AS204" s="130">
        <v>10872.622800000001</v>
      </c>
      <c r="AU204" s="134">
        <v>33.17</v>
      </c>
      <c r="AV204" s="192">
        <v>13.89</v>
      </c>
      <c r="AW204" s="193"/>
      <c r="AX204" s="134">
        <v>5.9</v>
      </c>
      <c r="AY204" s="134">
        <v>1.53</v>
      </c>
      <c r="AZ204" s="134">
        <v>0.32</v>
      </c>
      <c r="BA204" s="134">
        <v>0.6</v>
      </c>
      <c r="BB204" s="134">
        <v>5.01</v>
      </c>
      <c r="BC204" s="134">
        <v>4.99</v>
      </c>
      <c r="BD204" s="134">
        <v>0</v>
      </c>
      <c r="BE204" s="134">
        <v>0</v>
      </c>
      <c r="BF204" s="134">
        <v>0</v>
      </c>
      <c r="BG204" s="135">
        <v>0.93</v>
      </c>
      <c r="BH204" s="134">
        <v>37.581610000000005</v>
      </c>
      <c r="BI204" s="192">
        <v>15.737370000000004</v>
      </c>
      <c r="BJ204" s="193">
        <v>0</v>
      </c>
      <c r="BK204" s="134">
        <v>6.6847000000000012</v>
      </c>
      <c r="BL204" s="134">
        <v>1.7334900000000002</v>
      </c>
      <c r="BM204" s="134">
        <v>0.36256000000000005</v>
      </c>
      <c r="BN204" s="134">
        <v>0.67980000000000007</v>
      </c>
      <c r="BO204" s="134">
        <v>5.6763300000000001</v>
      </c>
      <c r="BP204" s="134">
        <v>5.65367</v>
      </c>
      <c r="BQ204" s="134">
        <v>0</v>
      </c>
      <c r="BR204" s="134">
        <v>0</v>
      </c>
      <c r="BS204" s="134">
        <v>0</v>
      </c>
      <c r="BT204" s="135">
        <v>1.0536900000000002</v>
      </c>
      <c r="BU204" s="136">
        <v>3081664.419243</v>
      </c>
      <c r="BV204" s="194">
        <v>1290452.7821310004</v>
      </c>
      <c r="BW204" s="194">
        <v>0</v>
      </c>
      <c r="BX204" s="136">
        <v>548140.4906100001</v>
      </c>
      <c r="BY204" s="136">
        <v>142144.90688699999</v>
      </c>
      <c r="BZ204" s="136">
        <v>29729.653728000001</v>
      </c>
      <c r="CA204" s="136">
        <v>55743.100740000009</v>
      </c>
      <c r="CB204" s="136">
        <v>465454.89117899997</v>
      </c>
      <c r="CC204" s="136">
        <v>463596.78782100003</v>
      </c>
      <c r="CD204" s="136">
        <v>0</v>
      </c>
      <c r="CE204" s="136">
        <v>0</v>
      </c>
      <c r="CF204" s="136">
        <v>0</v>
      </c>
      <c r="CG204" s="136">
        <v>86401.80614700001</v>
      </c>
      <c r="CH204" s="112">
        <v>1</v>
      </c>
      <c r="CJ204" s="137">
        <v>671827.07</v>
      </c>
      <c r="CK204" s="134">
        <v>2881247.4000000004</v>
      </c>
      <c r="CL204" s="134">
        <v>2874853.07</v>
      </c>
      <c r="CM204" s="134">
        <v>3219968.6448654765</v>
      </c>
      <c r="CN204" s="138">
        <v>201892.75737439803</v>
      </c>
      <c r="CO204" s="136">
        <v>0</v>
      </c>
      <c r="CP204" s="136">
        <v>29350.859999999997</v>
      </c>
      <c r="CQ204" s="136">
        <v>0</v>
      </c>
      <c r="CR204" s="136">
        <v>0</v>
      </c>
      <c r="CS204" s="136">
        <v>0</v>
      </c>
      <c r="CT204" s="136">
        <v>0</v>
      </c>
      <c r="CU204" s="136">
        <v>0</v>
      </c>
      <c r="CV204" s="136">
        <v>6780.5759999999991</v>
      </c>
      <c r="CW204" s="136">
        <v>0</v>
      </c>
      <c r="CX204" s="136">
        <v>0</v>
      </c>
      <c r="CY204" s="136">
        <v>0</v>
      </c>
      <c r="CZ204" s="136">
        <v>0</v>
      </c>
      <c r="DA204" s="136">
        <v>72708.576000000001</v>
      </c>
      <c r="DB204" s="136">
        <v>0</v>
      </c>
      <c r="DC204" s="136">
        <v>93052.745374398044</v>
      </c>
      <c r="DD204" s="139">
        <v>1290778.1864074378</v>
      </c>
      <c r="DE204" s="136">
        <v>0</v>
      </c>
      <c r="DF204" s="136">
        <v>56569.757508371789</v>
      </c>
      <c r="DG204" s="136">
        <v>0</v>
      </c>
      <c r="DH204" s="136">
        <v>70716.377951637085</v>
      </c>
      <c r="DI204" s="136">
        <v>10184.496271175054</v>
      </c>
      <c r="DJ204" s="136">
        <v>124082.30718997202</v>
      </c>
      <c r="DK204" s="136">
        <v>63015.473063323239</v>
      </c>
      <c r="DL204" s="136">
        <v>58355.616000000002</v>
      </c>
      <c r="DM204" s="136">
        <v>0</v>
      </c>
      <c r="DN204" s="136">
        <v>893154.78252041666</v>
      </c>
      <c r="DO204" s="136">
        <v>14699.375902541999</v>
      </c>
      <c r="DP204" s="136"/>
      <c r="DQ204" s="136">
        <v>451792.56647591473</v>
      </c>
      <c r="DR204" s="136">
        <v>273462.73443273024</v>
      </c>
      <c r="DS204" s="136">
        <v>41961.612325509755</v>
      </c>
      <c r="DT204" s="136">
        <v>6555.8396330820233</v>
      </c>
      <c r="DU204" s="136">
        <v>50798.034258410858</v>
      </c>
      <c r="DV204" s="136">
        <v>79014.345826181801</v>
      </c>
      <c r="DW204" s="136"/>
      <c r="DX204" s="136">
        <v>425772.63426666928</v>
      </c>
      <c r="DY204" s="136">
        <v>374444.17719712126</v>
      </c>
      <c r="DZ204" s="136">
        <v>0</v>
      </c>
      <c r="EA204" s="139">
        <v>0</v>
      </c>
      <c r="EB204" s="136"/>
      <c r="EC204" s="136">
        <v>0</v>
      </c>
      <c r="ED204" s="113"/>
      <c r="EE204" s="138">
        <v>144937.09756652472</v>
      </c>
      <c r="EF204" s="136">
        <v>11650.169970138308</v>
      </c>
      <c r="EG204" s="136">
        <v>126658.02656021991</v>
      </c>
      <c r="EH204" s="136">
        <v>6628.9010361665014</v>
      </c>
      <c r="EI204" s="136">
        <v>34476.186664059533</v>
      </c>
      <c r="EJ204" s="136">
        <v>295875.03891335143</v>
      </c>
      <c r="EK204" s="136">
        <v>295875.03891335143</v>
      </c>
      <c r="EL204" s="140"/>
      <c r="EM204" s="134">
        <v>3449.1339834183123</v>
      </c>
      <c r="EN204" s="136">
        <v>852526.18</v>
      </c>
      <c r="EO204" s="140">
        <f t="shared" si="63"/>
        <v>37.01</v>
      </c>
      <c r="EP204" s="140">
        <f t="shared" si="64"/>
        <v>15.498007235453723</v>
      </c>
      <c r="EQ204" s="140">
        <f t="shared" si="65"/>
        <v>0</v>
      </c>
      <c r="ER204" s="140">
        <f t="shared" si="66"/>
        <v>6.5830268314742231</v>
      </c>
      <c r="ES204" s="140">
        <f t="shared" si="67"/>
        <v>1.7071239071450104</v>
      </c>
      <c r="ET204" s="140">
        <f t="shared" si="68"/>
        <v>0.35704552306300869</v>
      </c>
      <c r="EU204" s="140">
        <f t="shared" si="69"/>
        <v>0.66946035574314133</v>
      </c>
      <c r="EV204" s="140">
        <f t="shared" si="70"/>
        <v>5.5899939704552297</v>
      </c>
      <c r="EW204" s="140">
        <f t="shared" si="71"/>
        <v>5.5676786252637909</v>
      </c>
      <c r="EX204" s="140">
        <f t="shared" si="72"/>
        <v>0</v>
      </c>
      <c r="EY204" s="140">
        <f t="shared" si="73"/>
        <v>0</v>
      </c>
      <c r="EZ204" s="140">
        <f t="shared" si="74"/>
        <v>0</v>
      </c>
      <c r="FA204" s="140">
        <f t="shared" si="75"/>
        <v>1.0376635514018693</v>
      </c>
      <c r="HD204" s="112">
        <v>2</v>
      </c>
    </row>
    <row r="205" spans="1:212" ht="12" customHeight="1" x14ac:dyDescent="0.25">
      <c r="A205" s="126">
        <v>201</v>
      </c>
      <c r="B205" s="62" t="s">
        <v>47</v>
      </c>
      <c r="C205" s="62" t="s">
        <v>47</v>
      </c>
      <c r="D205" s="127">
        <v>3030.3</v>
      </c>
      <c r="E205" s="141">
        <v>3030.3</v>
      </c>
      <c r="F205" s="141">
        <v>0</v>
      </c>
      <c r="G205" s="141">
        <v>352.32</v>
      </c>
      <c r="H205" s="127">
        <v>1</v>
      </c>
      <c r="I205" s="127">
        <v>0</v>
      </c>
      <c r="J205" s="127">
        <v>1</v>
      </c>
      <c r="K205" s="128">
        <v>3030.3</v>
      </c>
      <c r="L205" s="127"/>
      <c r="M205" s="126" t="s">
        <v>44</v>
      </c>
      <c r="N205" s="129">
        <v>3</v>
      </c>
      <c r="O205" s="129" t="s">
        <v>21</v>
      </c>
      <c r="P205" s="130">
        <v>53.96</v>
      </c>
      <c r="Q205" s="131">
        <v>45.06</v>
      </c>
      <c r="R205" s="130">
        <v>5.0999999999999996</v>
      </c>
      <c r="S205" s="130">
        <v>8.6300000000000008</v>
      </c>
      <c r="T205" s="130">
        <v>13.43</v>
      </c>
      <c r="U205" s="130">
        <v>6.91</v>
      </c>
      <c r="V205" s="130">
        <v>3.15</v>
      </c>
      <c r="W205" s="130">
        <v>1.81</v>
      </c>
      <c r="X205" s="130">
        <v>5.77</v>
      </c>
      <c r="Y205" s="130">
        <v>0.26</v>
      </c>
      <c r="Z205" s="132">
        <v>40</v>
      </c>
      <c r="AA205" s="132">
        <v>40</v>
      </c>
      <c r="AB205" s="132">
        <v>2604.04</v>
      </c>
      <c r="AC205" s="130">
        <v>195.98199600000001</v>
      </c>
      <c r="AD205" s="132">
        <v>42.3</v>
      </c>
      <c r="AE205" s="132">
        <v>2604.04</v>
      </c>
      <c r="AF205" s="130">
        <v>7.85</v>
      </c>
      <c r="AG205" s="133">
        <v>0</v>
      </c>
      <c r="AH205" s="130">
        <v>6.73</v>
      </c>
      <c r="AI205" s="130">
        <v>10.67</v>
      </c>
      <c r="AJ205" s="130">
        <v>14</v>
      </c>
      <c r="AK205" s="131">
        <v>819271.90800000017</v>
      </c>
      <c r="AL205" s="130">
        <v>92727.180000000008</v>
      </c>
      <c r="AM205" s="130">
        <v>156908.93400000004</v>
      </c>
      <c r="AN205" s="130">
        <v>244181.57400000002</v>
      </c>
      <c r="AO205" s="130">
        <v>125636.23800000001</v>
      </c>
      <c r="AP205" s="130">
        <v>57272.67</v>
      </c>
      <c r="AQ205" s="130">
        <v>32909.058000000005</v>
      </c>
      <c r="AR205" s="130">
        <v>104908.98599999999</v>
      </c>
      <c r="AS205" s="130">
        <v>4727.268</v>
      </c>
      <c r="AU205" s="134">
        <v>48.44</v>
      </c>
      <c r="AV205" s="192">
        <v>18.489999999999998</v>
      </c>
      <c r="AW205" s="193"/>
      <c r="AX205" s="134">
        <v>6.67</v>
      </c>
      <c r="AY205" s="134">
        <v>1.53</v>
      </c>
      <c r="AZ205" s="134">
        <v>0.32</v>
      </c>
      <c r="BA205" s="134">
        <v>0.87</v>
      </c>
      <c r="BB205" s="134">
        <v>5.01</v>
      </c>
      <c r="BC205" s="134">
        <v>4.99</v>
      </c>
      <c r="BD205" s="134">
        <v>2.7</v>
      </c>
      <c r="BE205" s="134">
        <v>6.46</v>
      </c>
      <c r="BF205" s="134">
        <v>0.47</v>
      </c>
      <c r="BG205" s="135">
        <v>0.93</v>
      </c>
      <c r="BH205" s="134">
        <v>54.88252</v>
      </c>
      <c r="BI205" s="192">
        <v>20.949169999999999</v>
      </c>
      <c r="BJ205" s="193">
        <v>0</v>
      </c>
      <c r="BK205" s="134">
        <v>7.5571100000000007</v>
      </c>
      <c r="BL205" s="134">
        <v>1.7334900000000002</v>
      </c>
      <c r="BM205" s="134">
        <v>0.36256000000000005</v>
      </c>
      <c r="BN205" s="134">
        <v>0.98571000000000009</v>
      </c>
      <c r="BO205" s="134">
        <v>5.6763300000000001</v>
      </c>
      <c r="BP205" s="134">
        <v>5.65367</v>
      </c>
      <c r="BQ205" s="134">
        <v>3.0591000000000004</v>
      </c>
      <c r="BR205" s="134">
        <v>7.3191800000000002</v>
      </c>
      <c r="BS205" s="134">
        <v>0.53250999999999993</v>
      </c>
      <c r="BT205" s="135">
        <v>1.05369</v>
      </c>
      <c r="BU205" s="136">
        <v>1956680.46756</v>
      </c>
      <c r="BV205" s="194">
        <v>746883.19250999996</v>
      </c>
      <c r="BW205" s="194">
        <v>0</v>
      </c>
      <c r="BX205" s="136">
        <v>269427.30633000005</v>
      </c>
      <c r="BY205" s="136">
        <v>61802.66547</v>
      </c>
      <c r="BZ205" s="136">
        <v>12926.047680000001</v>
      </c>
      <c r="CA205" s="136">
        <v>35142.692130000003</v>
      </c>
      <c r="CB205" s="136">
        <v>202373.43398999999</v>
      </c>
      <c r="CC205" s="136">
        <v>201565.55601</v>
      </c>
      <c r="CD205" s="136">
        <v>109063.52730000003</v>
      </c>
      <c r="CE205" s="136">
        <v>260944.58754000004</v>
      </c>
      <c r="CF205" s="136">
        <v>18985.132529999995</v>
      </c>
      <c r="CG205" s="136">
        <v>37566.326069999996</v>
      </c>
      <c r="CH205" s="112">
        <v>1</v>
      </c>
      <c r="CJ205" s="137">
        <v>405683.13</v>
      </c>
      <c r="CK205" s="134">
        <v>1828241.0999999999</v>
      </c>
      <c r="CL205" s="134">
        <v>1790262.43</v>
      </c>
      <c r="CM205" s="134">
        <v>1417728.4559040978</v>
      </c>
      <c r="CN205" s="138">
        <v>40458.063671678181</v>
      </c>
      <c r="CO205" s="136">
        <v>0</v>
      </c>
      <c r="CP205" s="136">
        <v>0</v>
      </c>
      <c r="CQ205" s="136">
        <v>0</v>
      </c>
      <c r="CR205" s="136">
        <v>0</v>
      </c>
      <c r="CS205" s="136">
        <v>0</v>
      </c>
      <c r="CT205" s="136">
        <v>0</v>
      </c>
      <c r="CU205" s="136">
        <v>0</v>
      </c>
      <c r="CV205" s="136">
        <v>0</v>
      </c>
      <c r="CW205" s="136">
        <v>0</v>
      </c>
      <c r="CX205" s="136">
        <v>0</v>
      </c>
      <c r="CY205" s="136">
        <v>0</v>
      </c>
      <c r="CZ205" s="136">
        <v>0</v>
      </c>
      <c r="DA205" s="136">
        <v>0</v>
      </c>
      <c r="DB205" s="136">
        <v>0</v>
      </c>
      <c r="DC205" s="136">
        <v>40458.063671678181</v>
      </c>
      <c r="DD205" s="139">
        <v>535840.51306965493</v>
      </c>
      <c r="DE205" s="136">
        <v>0</v>
      </c>
      <c r="DF205" s="136">
        <v>24595.758480381177</v>
      </c>
      <c r="DG205" s="136">
        <v>0</v>
      </c>
      <c r="DH205" s="136">
        <v>30746.515970983524</v>
      </c>
      <c r="DI205" s="136">
        <v>4428.0799770635986</v>
      </c>
      <c r="DJ205" s="136">
        <v>53949.293646545404</v>
      </c>
      <c r="DK205" s="136">
        <v>27398.267630245569</v>
      </c>
      <c r="DL205" s="136">
        <v>0</v>
      </c>
      <c r="DM205" s="136">
        <v>0</v>
      </c>
      <c r="DN205" s="136">
        <v>388331.50934434374</v>
      </c>
      <c r="DO205" s="136">
        <v>6391.0880200918873</v>
      </c>
      <c r="DP205" s="136"/>
      <c r="DQ205" s="136">
        <v>196433.24167738666</v>
      </c>
      <c r="DR205" s="136">
        <v>118897.86461426252</v>
      </c>
      <c r="DS205" s="136">
        <v>18244.336332056686</v>
      </c>
      <c r="DT205" s="136">
        <v>2850.3895960228101</v>
      </c>
      <c r="DU205" s="136">
        <v>22086.29198583891</v>
      </c>
      <c r="DV205" s="136">
        <v>34354.359149205731</v>
      </c>
      <c r="DW205" s="136"/>
      <c r="DX205" s="136">
        <v>185120.13028213664</v>
      </c>
      <c r="DY205" s="136">
        <v>162803.2176974153</v>
      </c>
      <c r="DZ205" s="136">
        <v>30123.434876045641</v>
      </c>
      <c r="EA205" s="139">
        <v>133883.21335595284</v>
      </c>
      <c r="EB205" s="136"/>
      <c r="EC205" s="136">
        <v>133883.21335595284</v>
      </c>
      <c r="ED205" s="136"/>
      <c r="EE205" s="138">
        <v>63016.671868641504</v>
      </c>
      <c r="EF205" s="136">
        <v>5065.3348973345956</v>
      </c>
      <c r="EG205" s="136">
        <v>55069.1812743911</v>
      </c>
      <c r="EH205" s="136">
        <v>2882.1556969158123</v>
      </c>
      <c r="EI205" s="136">
        <v>14989.775418221572</v>
      </c>
      <c r="EJ205" s="136">
        <v>55060.193986964718</v>
      </c>
      <c r="EK205" s="136">
        <v>55060.193986964718</v>
      </c>
      <c r="EL205" s="140"/>
      <c r="EM205" s="134">
        <v>1499.636380977543</v>
      </c>
      <c r="EN205" s="136">
        <v>454546.24</v>
      </c>
      <c r="EO205" s="140">
        <f t="shared" si="63"/>
        <v>53.96</v>
      </c>
      <c r="EP205" s="140">
        <f t="shared" si="64"/>
        <v>20.597035507844755</v>
      </c>
      <c r="EQ205" s="140">
        <f t="shared" si="65"/>
        <v>0</v>
      </c>
      <c r="ER205" s="140">
        <f t="shared" si="66"/>
        <v>7.4300825763831551</v>
      </c>
      <c r="ES205" s="140">
        <f t="shared" si="67"/>
        <v>1.7043517753922381</v>
      </c>
      <c r="ET205" s="140">
        <f t="shared" si="68"/>
        <v>0.35646573080099098</v>
      </c>
      <c r="EU205" s="140">
        <f t="shared" si="69"/>
        <v>0.96914120561519412</v>
      </c>
      <c r="EV205" s="140">
        <f t="shared" si="70"/>
        <v>5.5809165978530135</v>
      </c>
      <c r="EW205" s="140">
        <f t="shared" si="71"/>
        <v>5.5586374896779525</v>
      </c>
      <c r="EX205" s="140">
        <f t="shared" si="72"/>
        <v>3.0076796036333611</v>
      </c>
      <c r="EY205" s="140">
        <f t="shared" si="73"/>
        <v>7.1961519405450041</v>
      </c>
      <c r="EZ205" s="140">
        <f t="shared" si="74"/>
        <v>0.52355904211395532</v>
      </c>
      <c r="FA205" s="140">
        <f t="shared" si="75"/>
        <v>1.0359785301403799</v>
      </c>
      <c r="HD205" s="112">
        <v>2</v>
      </c>
    </row>
    <row r="206" spans="1:212" ht="12" customHeight="1" x14ac:dyDescent="0.25">
      <c r="A206" s="126">
        <v>202</v>
      </c>
      <c r="B206" s="62" t="s">
        <v>46</v>
      </c>
      <c r="C206" s="62" t="s">
        <v>46</v>
      </c>
      <c r="D206" s="127">
        <v>3059.3</v>
      </c>
      <c r="E206" s="141">
        <v>3059.3</v>
      </c>
      <c r="F206" s="141">
        <v>0</v>
      </c>
      <c r="G206" s="141">
        <v>361.28</v>
      </c>
      <c r="H206" s="127">
        <v>1</v>
      </c>
      <c r="I206" s="127">
        <v>0</v>
      </c>
      <c r="J206" s="127">
        <v>1</v>
      </c>
      <c r="K206" s="128">
        <v>3059.3</v>
      </c>
      <c r="L206" s="127"/>
      <c r="M206" s="126" t="s">
        <v>44</v>
      </c>
      <c r="N206" s="129">
        <v>3</v>
      </c>
      <c r="O206" s="129" t="s">
        <v>21</v>
      </c>
      <c r="P206" s="130">
        <v>53.96</v>
      </c>
      <c r="Q206" s="131">
        <v>45.06</v>
      </c>
      <c r="R206" s="130">
        <v>5.0999999999999996</v>
      </c>
      <c r="S206" s="130">
        <v>8.6300000000000008</v>
      </c>
      <c r="T206" s="130">
        <v>13.43</v>
      </c>
      <c r="U206" s="130">
        <v>6.91</v>
      </c>
      <c r="V206" s="130">
        <v>3.15</v>
      </c>
      <c r="W206" s="130">
        <v>1.81</v>
      </c>
      <c r="X206" s="130">
        <v>5.77</v>
      </c>
      <c r="Y206" s="130">
        <v>0.26</v>
      </c>
      <c r="Z206" s="132">
        <v>40</v>
      </c>
      <c r="AA206" s="132">
        <v>40</v>
      </c>
      <c r="AB206" s="132">
        <v>2604.04</v>
      </c>
      <c r="AC206" s="130">
        <v>195.98199600000001</v>
      </c>
      <c r="AD206" s="132">
        <v>42.3</v>
      </c>
      <c r="AE206" s="132">
        <v>2604.04</v>
      </c>
      <c r="AF206" s="130">
        <v>7.85</v>
      </c>
      <c r="AG206" s="133">
        <v>0</v>
      </c>
      <c r="AH206" s="130">
        <v>6.73</v>
      </c>
      <c r="AI206" s="130">
        <v>10.67</v>
      </c>
      <c r="AJ206" s="130">
        <v>14</v>
      </c>
      <c r="AK206" s="131">
        <v>827112.34800000011</v>
      </c>
      <c r="AL206" s="130">
        <v>93614.58</v>
      </c>
      <c r="AM206" s="130">
        <v>158410.55400000003</v>
      </c>
      <c r="AN206" s="130">
        <v>246518.39400000003</v>
      </c>
      <c r="AO206" s="130">
        <v>126838.57800000001</v>
      </c>
      <c r="AP206" s="130">
        <v>57820.770000000004</v>
      </c>
      <c r="AQ206" s="130">
        <v>33223.998000000007</v>
      </c>
      <c r="AR206" s="130">
        <v>105912.966</v>
      </c>
      <c r="AS206" s="130">
        <v>4772.5080000000007</v>
      </c>
      <c r="AU206" s="134">
        <v>48.44</v>
      </c>
      <c r="AV206" s="192">
        <v>18.489999999999998</v>
      </c>
      <c r="AW206" s="193"/>
      <c r="AX206" s="134">
        <v>6.67</v>
      </c>
      <c r="AY206" s="134">
        <v>1.53</v>
      </c>
      <c r="AZ206" s="134">
        <v>0.32</v>
      </c>
      <c r="BA206" s="134">
        <v>0.87</v>
      </c>
      <c r="BB206" s="134">
        <v>5.01</v>
      </c>
      <c r="BC206" s="134">
        <v>4.99</v>
      </c>
      <c r="BD206" s="134">
        <v>2.7</v>
      </c>
      <c r="BE206" s="134">
        <v>6.46</v>
      </c>
      <c r="BF206" s="134">
        <v>0.47</v>
      </c>
      <c r="BG206" s="135">
        <v>0.93</v>
      </c>
      <c r="BH206" s="134">
        <v>54.88252</v>
      </c>
      <c r="BI206" s="192">
        <v>20.949169999999999</v>
      </c>
      <c r="BJ206" s="193">
        <v>0</v>
      </c>
      <c r="BK206" s="134">
        <v>7.5571100000000007</v>
      </c>
      <c r="BL206" s="134">
        <v>1.7334900000000002</v>
      </c>
      <c r="BM206" s="134">
        <v>0.36256000000000005</v>
      </c>
      <c r="BN206" s="134">
        <v>0.98571000000000009</v>
      </c>
      <c r="BO206" s="134">
        <v>5.6763300000000001</v>
      </c>
      <c r="BP206" s="134">
        <v>5.65367</v>
      </c>
      <c r="BQ206" s="134">
        <v>3.0591000000000004</v>
      </c>
      <c r="BR206" s="134">
        <v>7.3191800000000002</v>
      </c>
      <c r="BS206" s="134">
        <v>0.53250999999999993</v>
      </c>
      <c r="BT206" s="135">
        <v>1.05369</v>
      </c>
      <c r="BU206" s="136">
        <v>1975405.91836</v>
      </c>
      <c r="BV206" s="194">
        <v>754030.87180999992</v>
      </c>
      <c r="BW206" s="194">
        <v>0</v>
      </c>
      <c r="BX206" s="136">
        <v>272005.72823000001</v>
      </c>
      <c r="BY206" s="136">
        <v>62394.117570000002</v>
      </c>
      <c r="BZ206" s="136">
        <v>13049.750080000002</v>
      </c>
      <c r="CA206" s="136">
        <v>35479.008030000005</v>
      </c>
      <c r="CB206" s="136">
        <v>204310.14968999999</v>
      </c>
      <c r="CC206" s="136">
        <v>203494.54031000001</v>
      </c>
      <c r="CD206" s="136">
        <v>110107.26630000003</v>
      </c>
      <c r="CE206" s="136">
        <v>263441.82974000002</v>
      </c>
      <c r="CF206" s="136">
        <v>19166.820429999996</v>
      </c>
      <c r="CG206" s="136">
        <v>37925.836169999995</v>
      </c>
      <c r="CH206" s="112">
        <v>1</v>
      </c>
      <c r="CJ206" s="137">
        <v>255053.93</v>
      </c>
      <c r="CK206" s="134">
        <v>1845859.1500000004</v>
      </c>
      <c r="CL206" s="134">
        <v>1839315.3399999996</v>
      </c>
      <c r="CM206" s="134">
        <v>1375709.0102244285</v>
      </c>
      <c r="CN206" s="138">
        <v>40845.2477282002</v>
      </c>
      <c r="CO206" s="136">
        <v>0</v>
      </c>
      <c r="CP206" s="136">
        <v>0</v>
      </c>
      <c r="CQ206" s="136">
        <v>0</v>
      </c>
      <c r="CR206" s="136">
        <v>0</v>
      </c>
      <c r="CS206" s="136">
        <v>0</v>
      </c>
      <c r="CT206" s="136">
        <v>0</v>
      </c>
      <c r="CU206" s="136">
        <v>0</v>
      </c>
      <c r="CV206" s="136">
        <v>0</v>
      </c>
      <c r="CW206" s="136">
        <v>0</v>
      </c>
      <c r="CX206" s="136">
        <v>0</v>
      </c>
      <c r="CY206" s="136">
        <v>0</v>
      </c>
      <c r="CZ206" s="136">
        <v>0</v>
      </c>
      <c r="DA206" s="136">
        <v>0</v>
      </c>
      <c r="DB206" s="136">
        <v>0</v>
      </c>
      <c r="DC206" s="136">
        <v>40845.2477282002</v>
      </c>
      <c r="DD206" s="139">
        <v>540968.51190773037</v>
      </c>
      <c r="DE206" s="136">
        <v>0</v>
      </c>
      <c r="DF206" s="136">
        <v>24831.140124420068</v>
      </c>
      <c r="DG206" s="136">
        <v>0</v>
      </c>
      <c r="DH206" s="136">
        <v>31040.760423070285</v>
      </c>
      <c r="DI206" s="136">
        <v>4470.4567448208654</v>
      </c>
      <c r="DJ206" s="136">
        <v>54465.5889030381</v>
      </c>
      <c r="DK206" s="136">
        <v>27660.469313668702</v>
      </c>
      <c r="DL206" s="136">
        <v>0</v>
      </c>
      <c r="DM206" s="136">
        <v>0</v>
      </c>
      <c r="DN206" s="136">
        <v>392047.84560510539</v>
      </c>
      <c r="DO206" s="136">
        <v>6452.2507936069405</v>
      </c>
      <c r="DP206" s="136"/>
      <c r="DQ206" s="136">
        <v>198313.10968010727</v>
      </c>
      <c r="DR206" s="136">
        <v>120035.71831647473</v>
      </c>
      <c r="DS206" s="136">
        <v>18418.934805352939</v>
      </c>
      <c r="DT206" s="136">
        <v>2877.6678517350042</v>
      </c>
      <c r="DU206" s="136">
        <v>22297.658011509415</v>
      </c>
      <c r="DV206" s="136">
        <v>34683.130695035172</v>
      </c>
      <c r="DW206" s="136"/>
      <c r="DX206" s="136">
        <v>186891.7317005381</v>
      </c>
      <c r="DY206" s="136">
        <v>164361.24604880792</v>
      </c>
      <c r="DZ206" s="136">
        <v>30411.716436090959</v>
      </c>
      <c r="EA206" s="139">
        <v>135164.47698903296</v>
      </c>
      <c r="EB206" s="136"/>
      <c r="EC206" s="136">
        <v>135164.47698903296</v>
      </c>
      <c r="ED206" s="136"/>
      <c r="EE206" s="138">
        <v>63619.742021494567</v>
      </c>
      <c r="EF206" s="136">
        <v>5113.8102007773914</v>
      </c>
      <c r="EG206" s="136">
        <v>55596.193866199617</v>
      </c>
      <c r="EH206" s="136">
        <v>2909.737954517554</v>
      </c>
      <c r="EI206" s="136">
        <v>15133.227712426247</v>
      </c>
      <c r="EJ206" s="136">
        <v>0</v>
      </c>
      <c r="EK206" s="136">
        <v>0</v>
      </c>
      <c r="EL206" s="140"/>
      <c r="EM206" s="134">
        <v>1513.9879154950327</v>
      </c>
      <c r="EN206" s="136">
        <v>263092.19999999995</v>
      </c>
      <c r="EO206" s="140">
        <f t="shared" si="63"/>
        <v>53.96</v>
      </c>
      <c r="EP206" s="140">
        <f t="shared" si="64"/>
        <v>20.597035507844755</v>
      </c>
      <c r="EQ206" s="140">
        <f t="shared" si="65"/>
        <v>0</v>
      </c>
      <c r="ER206" s="140">
        <f t="shared" si="66"/>
        <v>7.4300825763831551</v>
      </c>
      <c r="ES206" s="140">
        <f t="shared" si="67"/>
        <v>1.7043517753922381</v>
      </c>
      <c r="ET206" s="140">
        <f t="shared" si="68"/>
        <v>0.35646573080099098</v>
      </c>
      <c r="EU206" s="140">
        <f t="shared" si="69"/>
        <v>0.96914120561519412</v>
      </c>
      <c r="EV206" s="140">
        <f t="shared" si="70"/>
        <v>5.5809165978530135</v>
      </c>
      <c r="EW206" s="140">
        <f t="shared" si="71"/>
        <v>5.5586374896779525</v>
      </c>
      <c r="EX206" s="140">
        <f t="shared" si="72"/>
        <v>3.0076796036333611</v>
      </c>
      <c r="EY206" s="140">
        <f t="shared" si="73"/>
        <v>7.1961519405450041</v>
      </c>
      <c r="EZ206" s="140">
        <f t="shared" si="74"/>
        <v>0.52355904211395532</v>
      </c>
      <c r="FA206" s="140">
        <f t="shared" si="75"/>
        <v>1.0359785301403799</v>
      </c>
      <c r="HD206" s="112">
        <v>2</v>
      </c>
    </row>
    <row r="207" spans="1:212" ht="12" customHeight="1" x14ac:dyDescent="0.25">
      <c r="A207" s="126">
        <v>203</v>
      </c>
      <c r="B207" s="62" t="s">
        <v>45</v>
      </c>
      <c r="C207" s="62" t="s">
        <v>45</v>
      </c>
      <c r="D207" s="127">
        <v>6991.3</v>
      </c>
      <c r="E207" s="141">
        <v>6991.3</v>
      </c>
      <c r="F207" s="141">
        <v>0</v>
      </c>
      <c r="G207" s="141">
        <v>619.5</v>
      </c>
      <c r="H207" s="127">
        <v>0</v>
      </c>
      <c r="I207" s="127">
        <v>0</v>
      </c>
      <c r="J207" s="127">
        <v>1</v>
      </c>
      <c r="K207" s="128">
        <v>6991.3</v>
      </c>
      <c r="L207" s="127"/>
      <c r="M207" s="126" t="s">
        <v>44</v>
      </c>
      <c r="N207" s="129">
        <v>7</v>
      </c>
      <c r="O207" s="129" t="s">
        <v>21</v>
      </c>
      <c r="P207" s="130">
        <v>37.01</v>
      </c>
      <c r="Q207" s="131">
        <v>31</v>
      </c>
      <c r="R207" s="130">
        <v>5.0999999999999996</v>
      </c>
      <c r="S207" s="130">
        <v>6.59</v>
      </c>
      <c r="T207" s="130">
        <v>8.98</v>
      </c>
      <c r="U207" s="130">
        <v>6.92</v>
      </c>
      <c r="V207" s="130">
        <v>3.15</v>
      </c>
      <c r="W207" s="130">
        <v>0</v>
      </c>
      <c r="X207" s="130">
        <v>0</v>
      </c>
      <c r="Y207" s="130">
        <v>0.26</v>
      </c>
      <c r="Z207" s="132">
        <v>40</v>
      </c>
      <c r="AA207" s="132">
        <v>40</v>
      </c>
      <c r="AB207" s="132">
        <v>2604.04</v>
      </c>
      <c r="AC207" s="130">
        <v>195.98199600000001</v>
      </c>
      <c r="AD207" s="132">
        <v>42.3</v>
      </c>
      <c r="AE207" s="132">
        <v>2604.04</v>
      </c>
      <c r="AF207" s="130">
        <v>7.85</v>
      </c>
      <c r="AG207" s="133">
        <v>0</v>
      </c>
      <c r="AH207" s="130">
        <v>6.73</v>
      </c>
      <c r="AI207" s="130">
        <v>10.67</v>
      </c>
      <c r="AJ207" s="130">
        <v>14</v>
      </c>
      <c r="AK207" s="131">
        <v>1300381.8</v>
      </c>
      <c r="AL207" s="130">
        <v>213933.77999999997</v>
      </c>
      <c r="AM207" s="130">
        <v>276436.00199999998</v>
      </c>
      <c r="AN207" s="130">
        <v>376691.24400000001</v>
      </c>
      <c r="AO207" s="130">
        <v>290278.77600000001</v>
      </c>
      <c r="AP207" s="130">
        <v>132135.57</v>
      </c>
      <c r="AQ207" s="130">
        <v>0</v>
      </c>
      <c r="AR207" s="130">
        <v>0</v>
      </c>
      <c r="AS207" s="130">
        <v>10906.428</v>
      </c>
      <c r="AU207" s="134">
        <v>33.17</v>
      </c>
      <c r="AV207" s="192">
        <v>13.89</v>
      </c>
      <c r="AW207" s="193"/>
      <c r="AX207" s="134">
        <v>5.9</v>
      </c>
      <c r="AY207" s="134">
        <v>1.53</v>
      </c>
      <c r="AZ207" s="134">
        <v>0.32</v>
      </c>
      <c r="BA207" s="134">
        <v>0.6</v>
      </c>
      <c r="BB207" s="134">
        <v>5.01</v>
      </c>
      <c r="BC207" s="134">
        <v>4.99</v>
      </c>
      <c r="BD207" s="134">
        <v>0</v>
      </c>
      <c r="BE207" s="134">
        <v>0</v>
      </c>
      <c r="BF207" s="134">
        <v>0</v>
      </c>
      <c r="BG207" s="135">
        <v>0.93</v>
      </c>
      <c r="BH207" s="134">
        <v>37.581610000000005</v>
      </c>
      <c r="BI207" s="192">
        <v>15.737370000000004</v>
      </c>
      <c r="BJ207" s="193">
        <v>0</v>
      </c>
      <c r="BK207" s="134">
        <v>6.6847000000000012</v>
      </c>
      <c r="BL207" s="134">
        <v>1.7334900000000002</v>
      </c>
      <c r="BM207" s="134">
        <v>0.36256000000000005</v>
      </c>
      <c r="BN207" s="134">
        <v>0.67980000000000007</v>
      </c>
      <c r="BO207" s="134">
        <v>5.6763300000000001</v>
      </c>
      <c r="BP207" s="134">
        <v>5.65367</v>
      </c>
      <c r="BQ207" s="134">
        <v>0</v>
      </c>
      <c r="BR207" s="134">
        <v>0</v>
      </c>
      <c r="BS207" s="134">
        <v>0</v>
      </c>
      <c r="BT207" s="135">
        <v>1.0536900000000002</v>
      </c>
      <c r="BU207" s="136">
        <v>3091245.9419300002</v>
      </c>
      <c r="BV207" s="194">
        <v>1294465.0628100003</v>
      </c>
      <c r="BW207" s="194">
        <v>0</v>
      </c>
      <c r="BX207" s="136">
        <v>549844.77110000001</v>
      </c>
      <c r="BY207" s="136">
        <v>142586.86437</v>
      </c>
      <c r="BZ207" s="136">
        <v>29822.08928</v>
      </c>
      <c r="CA207" s="136">
        <v>55916.417400000006</v>
      </c>
      <c r="CB207" s="136">
        <v>466902.08529000002</v>
      </c>
      <c r="CC207" s="136">
        <v>465038.20471000002</v>
      </c>
      <c r="CD207" s="136">
        <v>0</v>
      </c>
      <c r="CE207" s="136">
        <v>0</v>
      </c>
      <c r="CF207" s="136">
        <v>0</v>
      </c>
      <c r="CG207" s="136">
        <v>86670.446970000019</v>
      </c>
      <c r="CH207" s="112">
        <v>1</v>
      </c>
      <c r="CJ207" s="137">
        <v>573391.26</v>
      </c>
      <c r="CK207" s="134">
        <v>2839098.9499999997</v>
      </c>
      <c r="CL207" s="134">
        <v>2907388.0600000005</v>
      </c>
      <c r="CM207" s="134">
        <v>3392063.9065692332</v>
      </c>
      <c r="CN207" s="138">
        <v>603909.42532284046</v>
      </c>
      <c r="CO207" s="136">
        <v>0</v>
      </c>
      <c r="CP207" s="136">
        <v>16556.052</v>
      </c>
      <c r="CQ207" s="136">
        <v>0</v>
      </c>
      <c r="CR207" s="136">
        <v>0</v>
      </c>
      <c r="CS207" s="136">
        <v>0</v>
      </c>
      <c r="CT207" s="136">
        <v>0</v>
      </c>
      <c r="CU207" s="136">
        <v>0</v>
      </c>
      <c r="CV207" s="136">
        <v>295680.73199999996</v>
      </c>
      <c r="CW207" s="136">
        <v>0</v>
      </c>
      <c r="CX207" s="136">
        <v>0</v>
      </c>
      <c r="CY207" s="136">
        <v>0</v>
      </c>
      <c r="CZ207" s="136">
        <v>198330.576</v>
      </c>
      <c r="DA207" s="136">
        <v>0</v>
      </c>
      <c r="DB207" s="136">
        <v>0</v>
      </c>
      <c r="DC207" s="136">
        <v>93342.065322840528</v>
      </c>
      <c r="DD207" s="139">
        <v>1236254.4233323033</v>
      </c>
      <c r="DE207" s="136">
        <v>0</v>
      </c>
      <c r="DF207" s="136">
        <v>56745.64441272775</v>
      </c>
      <c r="DG207" s="136">
        <v>0</v>
      </c>
      <c r="DH207" s="136">
        <v>70936.249581868818</v>
      </c>
      <c r="DI207" s="136">
        <v>10216.161945564707</v>
      </c>
      <c r="DJ207" s="136">
        <v>124468.10436956502</v>
      </c>
      <c r="DK207" s="136">
        <v>63211.401010901835</v>
      </c>
      <c r="DL207" s="136">
        <v>0</v>
      </c>
      <c r="DM207" s="136">
        <v>0</v>
      </c>
      <c r="DN207" s="136">
        <v>895931.78275388922</v>
      </c>
      <c r="DO207" s="136">
        <v>14745.079257785832</v>
      </c>
      <c r="DP207" s="136"/>
      <c r="DQ207" s="136">
        <v>453197.28163518896</v>
      </c>
      <c r="DR207" s="136">
        <v>274312.98580262467</v>
      </c>
      <c r="DS207" s="136">
        <v>42092.079529521136</v>
      </c>
      <c r="DT207" s="136">
        <v>6576.223074505584</v>
      </c>
      <c r="DU207" s="136">
        <v>50955.97569897223</v>
      </c>
      <c r="DV207" s="136">
        <v>79260.01752956539</v>
      </c>
      <c r="DW207" s="136"/>
      <c r="DX207" s="136">
        <v>427096.44815414376</v>
      </c>
      <c r="DY207" s="136">
        <v>375608.40045142046</v>
      </c>
      <c r="DZ207" s="136">
        <v>0</v>
      </c>
      <c r="EA207" s="139">
        <v>0</v>
      </c>
      <c r="EB207" s="136"/>
      <c r="EC207" s="136">
        <v>0</v>
      </c>
      <c r="ED207" s="113"/>
      <c r="EE207" s="138">
        <v>145387.73653936354</v>
      </c>
      <c r="EF207" s="136">
        <v>11686.39272274539</v>
      </c>
      <c r="EG207" s="136">
        <v>127051.83217623681</v>
      </c>
      <c r="EH207" s="136">
        <v>6649.5116403813199</v>
      </c>
      <c r="EI207" s="136">
        <v>34583.380154246268</v>
      </c>
      <c r="EJ207" s="136">
        <v>116026.8109797269</v>
      </c>
      <c r="EK207" s="136">
        <v>116026.8109797269</v>
      </c>
      <c r="EL207" s="140"/>
      <c r="EM207" s="134">
        <v>3459.8580438663816</v>
      </c>
      <c r="EN207" s="136">
        <v>518123.19</v>
      </c>
      <c r="EO207" s="140">
        <f t="shared" si="63"/>
        <v>37.01</v>
      </c>
      <c r="EP207" s="140">
        <f t="shared" si="64"/>
        <v>15.498007235453723</v>
      </c>
      <c r="EQ207" s="140">
        <f t="shared" si="65"/>
        <v>0</v>
      </c>
      <c r="ER207" s="140">
        <f t="shared" si="66"/>
        <v>6.5830268314742231</v>
      </c>
      <c r="ES207" s="140">
        <f t="shared" si="67"/>
        <v>1.7071239071450104</v>
      </c>
      <c r="ET207" s="140">
        <f t="shared" si="68"/>
        <v>0.35704552306300869</v>
      </c>
      <c r="EU207" s="140">
        <f t="shared" si="69"/>
        <v>0.66946035574314133</v>
      </c>
      <c r="EV207" s="140">
        <f t="shared" si="70"/>
        <v>5.5899939704552297</v>
      </c>
      <c r="EW207" s="140">
        <f t="shared" si="71"/>
        <v>5.5676786252637909</v>
      </c>
      <c r="EX207" s="140">
        <f t="shared" si="72"/>
        <v>0</v>
      </c>
      <c r="EY207" s="140">
        <f t="shared" si="73"/>
        <v>0</v>
      </c>
      <c r="EZ207" s="140">
        <f t="shared" si="74"/>
        <v>0</v>
      </c>
      <c r="FA207" s="140">
        <f t="shared" si="75"/>
        <v>1.0376635514018693</v>
      </c>
      <c r="HD207" s="112">
        <v>2</v>
      </c>
    </row>
    <row r="208" spans="1:212" ht="12" customHeight="1" x14ac:dyDescent="0.25">
      <c r="A208" s="126">
        <v>204</v>
      </c>
      <c r="B208" s="62" t="s">
        <v>43</v>
      </c>
      <c r="C208" s="62" t="s">
        <v>43</v>
      </c>
      <c r="D208" s="127">
        <v>8371.2500000000018</v>
      </c>
      <c r="E208" s="141">
        <v>7665.5500000000011</v>
      </c>
      <c r="F208" s="141">
        <v>705.7</v>
      </c>
      <c r="G208" s="141">
        <v>5042</v>
      </c>
      <c r="H208" s="127">
        <v>0</v>
      </c>
      <c r="I208" s="127">
        <v>4</v>
      </c>
      <c r="J208" s="127">
        <v>1</v>
      </c>
      <c r="K208" s="128">
        <v>8371.2500000000018</v>
      </c>
      <c r="L208" s="127"/>
      <c r="M208" s="126" t="s">
        <v>42</v>
      </c>
      <c r="N208" s="129">
        <v>1</v>
      </c>
      <c r="O208" s="129" t="s">
        <v>21</v>
      </c>
      <c r="P208" s="130">
        <v>53.46</v>
      </c>
      <c r="Q208" s="131">
        <v>44.8</v>
      </c>
      <c r="R208" s="130">
        <v>5.0999999999999996</v>
      </c>
      <c r="S208" s="130">
        <v>8.6300000000000008</v>
      </c>
      <c r="T208" s="130">
        <v>13.43</v>
      </c>
      <c r="U208" s="130">
        <v>6.91</v>
      </c>
      <c r="V208" s="130">
        <v>3.15</v>
      </c>
      <c r="W208" s="130">
        <v>1.81</v>
      </c>
      <c r="X208" s="130">
        <v>5.77</v>
      </c>
      <c r="Y208" s="130">
        <v>0</v>
      </c>
      <c r="Z208" s="132">
        <v>40</v>
      </c>
      <c r="AA208" s="132">
        <v>40</v>
      </c>
      <c r="AB208" s="132">
        <v>2604.04</v>
      </c>
      <c r="AC208" s="130">
        <v>195.98199600000001</v>
      </c>
      <c r="AD208" s="132">
        <v>42.3</v>
      </c>
      <c r="AE208" s="132">
        <v>2604.04</v>
      </c>
      <c r="AF208" s="130">
        <v>0</v>
      </c>
      <c r="AG208" s="133">
        <v>0</v>
      </c>
      <c r="AH208" s="130">
        <v>5.05</v>
      </c>
      <c r="AI208" s="130">
        <v>10.67</v>
      </c>
      <c r="AJ208" s="130">
        <v>14</v>
      </c>
      <c r="AK208" s="131">
        <v>2250192.0000000005</v>
      </c>
      <c r="AL208" s="130">
        <v>256160.25000000006</v>
      </c>
      <c r="AM208" s="130">
        <v>433463.32500000019</v>
      </c>
      <c r="AN208" s="130">
        <v>674555.32500000019</v>
      </c>
      <c r="AO208" s="130">
        <v>347072.02500000008</v>
      </c>
      <c r="AP208" s="130">
        <v>158216.62500000003</v>
      </c>
      <c r="AQ208" s="130">
        <v>90911.775000000023</v>
      </c>
      <c r="AR208" s="130">
        <v>289812.67500000005</v>
      </c>
      <c r="AS208" s="130">
        <v>0</v>
      </c>
      <c r="AU208" s="134">
        <v>48.16</v>
      </c>
      <c r="AV208" s="192">
        <v>18.649999999999999</v>
      </c>
      <c r="AW208" s="193"/>
      <c r="AX208" s="134">
        <v>7.16</v>
      </c>
      <c r="AY208" s="134">
        <v>1.53</v>
      </c>
      <c r="AZ208" s="134">
        <v>0.32</v>
      </c>
      <c r="BA208" s="134">
        <v>0.87</v>
      </c>
      <c r="BB208" s="134">
        <v>5.01</v>
      </c>
      <c r="BC208" s="134">
        <v>4.99</v>
      </c>
      <c r="BD208" s="134">
        <v>2.7</v>
      </c>
      <c r="BE208" s="134">
        <v>6.46</v>
      </c>
      <c r="BF208" s="134">
        <v>0.47</v>
      </c>
      <c r="BG208" s="135">
        <v>0</v>
      </c>
      <c r="BH208" s="134">
        <v>54.565279999999994</v>
      </c>
      <c r="BI208" s="192">
        <v>21.130449999999996</v>
      </c>
      <c r="BJ208" s="193">
        <v>0</v>
      </c>
      <c r="BK208" s="134">
        <v>8.1122800000000002</v>
      </c>
      <c r="BL208" s="134">
        <v>1.7334900000000002</v>
      </c>
      <c r="BM208" s="134">
        <v>0.36255999999999999</v>
      </c>
      <c r="BN208" s="134">
        <v>0.98570999999999998</v>
      </c>
      <c r="BO208" s="134">
        <v>5.6763299999999992</v>
      </c>
      <c r="BP208" s="134">
        <v>5.6536700000000009</v>
      </c>
      <c r="BQ208" s="134">
        <v>3.0591000000000004</v>
      </c>
      <c r="BR208" s="134">
        <v>7.3191800000000002</v>
      </c>
      <c r="BS208" s="134">
        <v>0.53250999999999993</v>
      </c>
      <c r="BT208" s="135">
        <v>0</v>
      </c>
      <c r="BU208" s="136">
        <v>5374114.8020000011</v>
      </c>
      <c r="BV208" s="194">
        <v>2081130.4206250003</v>
      </c>
      <c r="BW208" s="194">
        <v>0</v>
      </c>
      <c r="BX208" s="136">
        <v>798975.53950000019</v>
      </c>
      <c r="BY208" s="136">
        <v>170730.80662500003</v>
      </c>
      <c r="BZ208" s="136">
        <v>35708.40400000001</v>
      </c>
      <c r="CA208" s="136">
        <v>97082.223375000016</v>
      </c>
      <c r="CB208" s="136">
        <v>559059.70012500009</v>
      </c>
      <c r="CC208" s="136">
        <v>556827.92487500026</v>
      </c>
      <c r="CD208" s="136">
        <v>301289.65875000012</v>
      </c>
      <c r="CE208" s="136">
        <v>720863.40575000015</v>
      </c>
      <c r="CF208" s="136">
        <v>52446.718374999997</v>
      </c>
      <c r="CG208" s="136">
        <v>0</v>
      </c>
      <c r="CH208" s="112">
        <v>1</v>
      </c>
      <c r="CJ208" s="137">
        <v>1351874.5600000001</v>
      </c>
      <c r="CK208" s="134">
        <v>4582517.5999999996</v>
      </c>
      <c r="CL208" s="134">
        <v>4725325.6499999994</v>
      </c>
      <c r="CM208" s="134">
        <v>3844081.1566803781</v>
      </c>
      <c r="CN208" s="138">
        <v>127439.53038482527</v>
      </c>
      <c r="CO208" s="136">
        <v>0</v>
      </c>
      <c r="CP208" s="136">
        <v>15673.511999999999</v>
      </c>
      <c r="CQ208" s="136">
        <v>0</v>
      </c>
      <c r="CR208" s="136">
        <v>0</v>
      </c>
      <c r="CS208" s="136">
        <v>0</v>
      </c>
      <c r="CT208" s="136">
        <v>0</v>
      </c>
      <c r="CU208" s="136">
        <v>0</v>
      </c>
      <c r="CV208" s="136">
        <v>0</v>
      </c>
      <c r="CW208" s="136">
        <v>0</v>
      </c>
      <c r="CX208" s="136">
        <v>0</v>
      </c>
      <c r="CY208" s="136">
        <v>0</v>
      </c>
      <c r="CZ208" s="136">
        <v>0</v>
      </c>
      <c r="DA208" s="136">
        <v>0</v>
      </c>
      <c r="DB208" s="136">
        <v>0</v>
      </c>
      <c r="DC208" s="136">
        <v>111766.01838482526</v>
      </c>
      <c r="DD208" s="139">
        <v>1544283.369018082</v>
      </c>
      <c r="DE208" s="136">
        <v>53994.457359931614</v>
      </c>
      <c r="DF208" s="136">
        <v>67946.158195192198</v>
      </c>
      <c r="DG208" s="136">
        <v>0</v>
      </c>
      <c r="DH208" s="136">
        <v>84937.719639011266</v>
      </c>
      <c r="DI208" s="136">
        <v>12232.638520276425</v>
      </c>
      <c r="DJ208" s="136">
        <v>149035.74710049937</v>
      </c>
      <c r="DK208" s="136">
        <v>75688.13249503127</v>
      </c>
      <c r="DL208" s="136">
        <v>0</v>
      </c>
      <c r="DM208" s="136">
        <v>0</v>
      </c>
      <c r="DN208" s="136">
        <v>1082793.0375085576</v>
      </c>
      <c r="DO208" s="136">
        <v>17655.478199582292</v>
      </c>
      <c r="DP208" s="136"/>
      <c r="DQ208" s="136">
        <v>542649.82819912978</v>
      </c>
      <c r="DR208" s="136">
        <v>328457.16567737359</v>
      </c>
      <c r="DS208" s="136">
        <v>50400.257571768314</v>
      </c>
      <c r="DT208" s="136">
        <v>7874.2447631277273</v>
      </c>
      <c r="DU208" s="136">
        <v>61013.718703248516</v>
      </c>
      <c r="DV208" s="136">
        <v>94904.441483611678</v>
      </c>
      <c r="DW208" s="136"/>
      <c r="DX208" s="136">
        <v>511397.18530321633</v>
      </c>
      <c r="DY208" s="136">
        <v>449746.3736757047</v>
      </c>
      <c r="DZ208" s="136">
        <v>83216.448604460646</v>
      </c>
      <c r="EA208" s="139">
        <v>369854.42029040708</v>
      </c>
      <c r="EB208" s="136"/>
      <c r="EC208" s="136">
        <v>369854.42029040708</v>
      </c>
      <c r="ED208" s="136"/>
      <c r="EE208" s="138">
        <v>174084.51783003836</v>
      </c>
      <c r="EF208" s="136">
        <v>13993.064963638002</v>
      </c>
      <c r="EG208" s="136">
        <v>152129.45376472513</v>
      </c>
      <c r="EH208" s="136">
        <v>7961.9991016752447</v>
      </c>
      <c r="EI208" s="136">
        <v>41409.483374513198</v>
      </c>
      <c r="EJ208" s="136">
        <v>0</v>
      </c>
      <c r="EK208" s="136">
        <v>0</v>
      </c>
      <c r="EL208" s="113"/>
      <c r="EM208" s="134">
        <v>0</v>
      </c>
      <c r="EN208" s="136">
        <v>1300689.1900000002</v>
      </c>
      <c r="EO208" s="140">
        <f t="shared" si="63"/>
        <v>53.46</v>
      </c>
      <c r="EP208" s="140">
        <f t="shared" si="64"/>
        <v>20.702429401993353</v>
      </c>
      <c r="EQ208" s="140">
        <f t="shared" si="65"/>
        <v>0</v>
      </c>
      <c r="ER208" s="140">
        <f t="shared" si="66"/>
        <v>7.9479568106312302</v>
      </c>
      <c r="ES208" s="140">
        <f t="shared" si="67"/>
        <v>1.6983762458471763</v>
      </c>
      <c r="ET208" s="140">
        <f t="shared" si="68"/>
        <v>0.35521594684385382</v>
      </c>
      <c r="EU208" s="140">
        <f t="shared" si="69"/>
        <v>0.96574335548172763</v>
      </c>
      <c r="EV208" s="140">
        <f t="shared" si="70"/>
        <v>5.5613496677740866</v>
      </c>
      <c r="EW208" s="140">
        <f t="shared" si="71"/>
        <v>5.5391486710963473</v>
      </c>
      <c r="EX208" s="140">
        <f t="shared" si="72"/>
        <v>2.9971345514950172</v>
      </c>
      <c r="EY208" s="140">
        <f t="shared" si="73"/>
        <v>7.1709219269103004</v>
      </c>
      <c r="EZ208" s="140">
        <f t="shared" si="74"/>
        <v>0.52172342192691035</v>
      </c>
      <c r="FA208" s="140">
        <f t="shared" si="75"/>
        <v>0</v>
      </c>
      <c r="HD208" s="112">
        <v>2</v>
      </c>
    </row>
    <row r="209" spans="1:212" ht="12" customHeight="1" x14ac:dyDescent="0.25">
      <c r="A209" s="126">
        <v>205</v>
      </c>
      <c r="B209" s="62" t="s">
        <v>41</v>
      </c>
      <c r="C209" s="62" t="s">
        <v>41</v>
      </c>
      <c r="D209" s="127">
        <v>635.79999999999995</v>
      </c>
      <c r="E209" s="141">
        <v>635.79999999999995</v>
      </c>
      <c r="F209" s="141">
        <v>0</v>
      </c>
      <c r="G209" s="141">
        <v>74.2</v>
      </c>
      <c r="H209" s="127">
        <v>0</v>
      </c>
      <c r="I209" s="127">
        <v>0</v>
      </c>
      <c r="J209" s="127">
        <v>1</v>
      </c>
      <c r="K209" s="128">
        <v>635.79999999999995</v>
      </c>
      <c r="L209" s="127"/>
      <c r="M209" s="126" t="s">
        <v>24</v>
      </c>
      <c r="N209" s="129">
        <v>7</v>
      </c>
      <c r="O209" s="129" t="s">
        <v>8</v>
      </c>
      <c r="P209" s="130">
        <v>37.01</v>
      </c>
      <c r="Q209" s="142">
        <v>25.29</v>
      </c>
      <c r="R209" s="130">
        <v>4.32</v>
      </c>
      <c r="S209" s="130">
        <v>5.61</v>
      </c>
      <c r="T209" s="130">
        <v>7.16</v>
      </c>
      <c r="U209" s="130">
        <v>5.31</v>
      </c>
      <c r="V209" s="130">
        <v>2.67</v>
      </c>
      <c r="W209" s="130">
        <v>0</v>
      </c>
      <c r="X209" s="130">
        <v>0</v>
      </c>
      <c r="Y209" s="130">
        <v>0.22</v>
      </c>
      <c r="Z209" s="132">
        <v>40</v>
      </c>
      <c r="AA209" s="132">
        <v>40</v>
      </c>
      <c r="AB209" s="132">
        <v>2604.04</v>
      </c>
      <c r="AC209" s="130">
        <v>195.98199600000001</v>
      </c>
      <c r="AD209" s="132">
        <v>42.3</v>
      </c>
      <c r="AE209" s="132">
        <v>2604.04</v>
      </c>
      <c r="AF209" s="130">
        <v>7.85</v>
      </c>
      <c r="AG209" s="133">
        <v>0</v>
      </c>
      <c r="AH209" s="130">
        <v>6.73</v>
      </c>
      <c r="AI209" s="130">
        <v>10.67</v>
      </c>
      <c r="AJ209" s="130">
        <v>14</v>
      </c>
      <c r="AK209" s="131">
        <v>96476.291999999987</v>
      </c>
      <c r="AL209" s="130">
        <v>16479.936000000002</v>
      </c>
      <c r="AM209" s="130">
        <v>21401.027999999998</v>
      </c>
      <c r="AN209" s="130">
        <v>27313.967999999997</v>
      </c>
      <c r="AO209" s="130">
        <v>20256.587999999996</v>
      </c>
      <c r="AP209" s="130">
        <v>10185.516</v>
      </c>
      <c r="AQ209" s="130">
        <v>0</v>
      </c>
      <c r="AR209" s="130">
        <v>0</v>
      </c>
      <c r="AS209" s="130">
        <v>839.25600000000009</v>
      </c>
      <c r="AU209" s="134">
        <v>33.17</v>
      </c>
      <c r="AV209" s="192">
        <v>13.89</v>
      </c>
      <c r="AW209" s="193"/>
      <c r="AX209" s="134">
        <v>5.9</v>
      </c>
      <c r="AY209" s="134">
        <v>1.53</v>
      </c>
      <c r="AZ209" s="134">
        <v>0.32</v>
      </c>
      <c r="BA209" s="134">
        <v>0.6</v>
      </c>
      <c r="BB209" s="134">
        <v>5.01</v>
      </c>
      <c r="BC209" s="134">
        <v>4.99</v>
      </c>
      <c r="BD209" s="134">
        <v>0</v>
      </c>
      <c r="BE209" s="134">
        <v>0</v>
      </c>
      <c r="BF209" s="134">
        <v>0</v>
      </c>
      <c r="BG209" s="135">
        <v>0.93</v>
      </c>
      <c r="BH209" s="134">
        <v>37.581610000000005</v>
      </c>
      <c r="BI209" s="192">
        <v>15.737370000000004</v>
      </c>
      <c r="BJ209" s="193">
        <v>0</v>
      </c>
      <c r="BK209" s="134">
        <v>6.6847000000000012</v>
      </c>
      <c r="BL209" s="134">
        <v>1.7334900000000002</v>
      </c>
      <c r="BM209" s="134">
        <v>0.36256000000000005</v>
      </c>
      <c r="BN209" s="134">
        <v>0.67980000000000007</v>
      </c>
      <c r="BO209" s="134">
        <v>5.6763300000000001</v>
      </c>
      <c r="BP209" s="134">
        <v>5.65367</v>
      </c>
      <c r="BQ209" s="134">
        <v>0</v>
      </c>
      <c r="BR209" s="134">
        <v>0</v>
      </c>
      <c r="BS209" s="134">
        <v>0</v>
      </c>
      <c r="BT209" s="135">
        <v>1.0536900000000002</v>
      </c>
      <c r="BU209" s="136">
        <v>281122.84837999998</v>
      </c>
      <c r="BV209" s="194">
        <v>117720.72246000002</v>
      </c>
      <c r="BW209" s="194">
        <v>0</v>
      </c>
      <c r="BX209" s="136">
        <v>50003.762600000002</v>
      </c>
      <c r="BY209" s="136">
        <v>12967.07742</v>
      </c>
      <c r="BZ209" s="136">
        <v>2712.0684799999999</v>
      </c>
      <c r="CA209" s="136">
        <v>5085.1284000000005</v>
      </c>
      <c r="CB209" s="136">
        <v>42460.822139999997</v>
      </c>
      <c r="CC209" s="136">
        <v>42291.317859999996</v>
      </c>
      <c r="CD209" s="136">
        <v>0</v>
      </c>
      <c r="CE209" s="136">
        <v>0</v>
      </c>
      <c r="CF209" s="136">
        <v>0</v>
      </c>
      <c r="CG209" s="136">
        <v>7881.9490200000009</v>
      </c>
      <c r="CH209" s="112">
        <v>1</v>
      </c>
      <c r="CJ209" s="137">
        <v>140297.96</v>
      </c>
      <c r="CK209" s="134">
        <v>262839.83999999997</v>
      </c>
      <c r="CL209" s="134">
        <v>248530.77000000002</v>
      </c>
      <c r="CM209" s="134">
        <v>296792.36527156236</v>
      </c>
      <c r="CN209" s="138">
        <v>8488.676659886145</v>
      </c>
      <c r="CO209" s="136">
        <v>0</v>
      </c>
      <c r="CP209" s="136">
        <v>0</v>
      </c>
      <c r="CQ209" s="136">
        <v>0</v>
      </c>
      <c r="CR209" s="136">
        <v>0</v>
      </c>
      <c r="CS209" s="136">
        <v>0</v>
      </c>
      <c r="CT209" s="136">
        <v>0</v>
      </c>
      <c r="CU209" s="136">
        <v>0</v>
      </c>
      <c r="CV209" s="136">
        <v>0</v>
      </c>
      <c r="CW209" s="136">
        <v>0</v>
      </c>
      <c r="CX209" s="136">
        <v>0</v>
      </c>
      <c r="CY209" s="136">
        <v>0</v>
      </c>
      <c r="CZ209" s="136">
        <v>0</v>
      </c>
      <c r="DA209" s="136">
        <v>0</v>
      </c>
      <c r="DB209" s="136">
        <v>0</v>
      </c>
      <c r="DC209" s="136">
        <v>8488.676659886145</v>
      </c>
      <c r="DD209" s="139">
        <v>145900.21531220715</v>
      </c>
      <c r="DE209" s="136">
        <v>0</v>
      </c>
      <c r="DF209" s="136">
        <v>5160.5396303423249</v>
      </c>
      <c r="DG209" s="136">
        <v>0</v>
      </c>
      <c r="DH209" s="136">
        <v>6451.0559529918883</v>
      </c>
      <c r="DI209" s="136">
        <v>929.07410138172304</v>
      </c>
      <c r="DJ209" s="136">
        <v>11319.328416484692</v>
      </c>
      <c r="DK209" s="136">
        <v>5748.5458731182162</v>
      </c>
      <c r="DL209" s="136">
        <v>0</v>
      </c>
      <c r="DM209" s="136">
        <v>0</v>
      </c>
      <c r="DN209" s="136">
        <v>114950.73025509967</v>
      </c>
      <c r="DO209" s="136">
        <v>1340.9410827886418</v>
      </c>
      <c r="DP209" s="136"/>
      <c r="DQ209" s="136">
        <v>41214.48538378458</v>
      </c>
      <c r="DR209" s="136">
        <v>24946.461512638387</v>
      </c>
      <c r="DS209" s="136">
        <v>3827.9210110951517</v>
      </c>
      <c r="DT209" s="136">
        <v>598.05224075217052</v>
      </c>
      <c r="DU209" s="136">
        <v>4634.0179007347051</v>
      </c>
      <c r="DV209" s="136">
        <v>7208.0327185641672</v>
      </c>
      <c r="DW209" s="136"/>
      <c r="DX209" s="136">
        <v>38840.833855850069</v>
      </c>
      <c r="DY209" s="136">
        <v>34158.428476393965</v>
      </c>
      <c r="DZ209" s="136">
        <v>0</v>
      </c>
      <c r="EA209" s="139">
        <v>0</v>
      </c>
      <c r="EB209" s="136"/>
      <c r="EC209" s="136">
        <v>0</v>
      </c>
      <c r="ED209" s="113"/>
      <c r="EE209" s="138">
        <v>13221.79321324036</v>
      </c>
      <c r="EF209" s="136">
        <v>1062.7792389285996</v>
      </c>
      <c r="EG209" s="136">
        <v>11554.296754201845</v>
      </c>
      <c r="EH209" s="136">
        <v>604.71722010991414</v>
      </c>
      <c r="EI209" s="136">
        <v>3145.0678846666251</v>
      </c>
      <c r="EJ209" s="136">
        <v>11822.864485533501</v>
      </c>
      <c r="EK209" s="136">
        <v>11822.864485533501</v>
      </c>
      <c r="EL209" s="140"/>
      <c r="EM209" s="134">
        <v>0</v>
      </c>
      <c r="EN209" s="136">
        <v>154607.03</v>
      </c>
      <c r="EO209" s="140">
        <f t="shared" si="63"/>
        <v>37.01</v>
      </c>
      <c r="EP209" s="140">
        <f t="shared" si="64"/>
        <v>15.498007235453723</v>
      </c>
      <c r="EQ209" s="140">
        <f t="shared" si="65"/>
        <v>0</v>
      </c>
      <c r="ER209" s="140">
        <f t="shared" si="66"/>
        <v>6.5830268314742231</v>
      </c>
      <c r="ES209" s="140">
        <f t="shared" si="67"/>
        <v>1.7071239071450104</v>
      </c>
      <c r="ET209" s="140">
        <f t="shared" si="68"/>
        <v>0.35704552306300869</v>
      </c>
      <c r="EU209" s="140">
        <f t="shared" si="69"/>
        <v>0.66946035574314133</v>
      </c>
      <c r="EV209" s="140">
        <f t="shared" si="70"/>
        <v>5.5899939704552297</v>
      </c>
      <c r="EW209" s="140">
        <f t="shared" si="71"/>
        <v>5.5676786252637909</v>
      </c>
      <c r="EX209" s="140">
        <f t="shared" si="72"/>
        <v>0</v>
      </c>
      <c r="EY209" s="140">
        <f t="shared" si="73"/>
        <v>0</v>
      </c>
      <c r="EZ209" s="140">
        <f t="shared" si="74"/>
        <v>0</v>
      </c>
      <c r="FA209" s="140">
        <f t="shared" si="75"/>
        <v>1.0376635514018693</v>
      </c>
      <c r="HD209" s="112">
        <v>2</v>
      </c>
    </row>
    <row r="210" spans="1:212" ht="12" customHeight="1" x14ac:dyDescent="0.25">
      <c r="A210" s="126">
        <v>206</v>
      </c>
      <c r="B210" s="62" t="s">
        <v>40</v>
      </c>
      <c r="C210" s="62" t="s">
        <v>40</v>
      </c>
      <c r="D210" s="127">
        <v>2472.5</v>
      </c>
      <c r="E210" s="141">
        <v>2472.5</v>
      </c>
      <c r="F210" s="141">
        <v>0</v>
      </c>
      <c r="G210" s="141">
        <v>220.8</v>
      </c>
      <c r="H210" s="127">
        <v>0</v>
      </c>
      <c r="I210" s="127">
        <v>0</v>
      </c>
      <c r="J210" s="127">
        <v>1</v>
      </c>
      <c r="K210" s="128">
        <v>2472.5</v>
      </c>
      <c r="L210" s="127"/>
      <c r="M210" s="126" t="s">
        <v>24</v>
      </c>
      <c r="N210" s="129">
        <v>7</v>
      </c>
      <c r="O210" s="129" t="s">
        <v>8</v>
      </c>
      <c r="P210" s="130">
        <v>27.19</v>
      </c>
      <c r="Q210" s="142">
        <v>25.29</v>
      </c>
      <c r="R210" s="130">
        <v>4.32</v>
      </c>
      <c r="S210" s="130">
        <v>5.61</v>
      </c>
      <c r="T210" s="130">
        <v>7.16</v>
      </c>
      <c r="U210" s="130">
        <v>5.31</v>
      </c>
      <c r="V210" s="130">
        <v>2.67</v>
      </c>
      <c r="W210" s="130">
        <v>0</v>
      </c>
      <c r="X210" s="130">
        <v>0</v>
      </c>
      <c r="Y210" s="130">
        <v>0.22</v>
      </c>
      <c r="Z210" s="132">
        <v>40</v>
      </c>
      <c r="AA210" s="132">
        <v>40</v>
      </c>
      <c r="AB210" s="132">
        <v>2604.04</v>
      </c>
      <c r="AC210" s="130">
        <v>195.98199600000001</v>
      </c>
      <c r="AD210" s="132">
        <v>42.3</v>
      </c>
      <c r="AE210" s="132">
        <v>2604.04</v>
      </c>
      <c r="AF210" s="130">
        <v>7.85</v>
      </c>
      <c r="AG210" s="133">
        <v>0</v>
      </c>
      <c r="AH210" s="130">
        <v>6.73</v>
      </c>
      <c r="AI210" s="130">
        <v>10.67</v>
      </c>
      <c r="AJ210" s="130">
        <v>14</v>
      </c>
      <c r="AK210" s="131">
        <v>375177.15</v>
      </c>
      <c r="AL210" s="130">
        <v>64087.200000000004</v>
      </c>
      <c r="AM210" s="130">
        <v>83224.350000000006</v>
      </c>
      <c r="AN210" s="130">
        <v>106218.59999999999</v>
      </c>
      <c r="AO210" s="130">
        <v>78773.849999999991</v>
      </c>
      <c r="AP210" s="130">
        <v>39609.449999999997</v>
      </c>
      <c r="AQ210" s="130">
        <v>0</v>
      </c>
      <c r="AR210" s="130">
        <v>0</v>
      </c>
      <c r="AS210" s="130">
        <v>3263.7000000000003</v>
      </c>
      <c r="AT210" s="112" t="s">
        <v>8</v>
      </c>
      <c r="AU210" s="134">
        <v>27.19</v>
      </c>
      <c r="AV210" s="134">
        <v>4.6445551601423487</v>
      </c>
      <c r="AW210" s="134">
        <v>6.0314709371293009</v>
      </c>
      <c r="AX210" s="134">
        <v>7.6979201265322263</v>
      </c>
      <c r="AY210" s="134"/>
      <c r="AZ210" s="134"/>
      <c r="BA210" s="134"/>
      <c r="BB210" s="134">
        <v>5.7089323843416366</v>
      </c>
      <c r="BC210" s="134">
        <v>2.8705931198102022</v>
      </c>
      <c r="BD210" s="134">
        <v>0</v>
      </c>
      <c r="BE210" s="134">
        <v>0</v>
      </c>
      <c r="BF210" s="134"/>
      <c r="BG210" s="135">
        <v>0.23652827204428631</v>
      </c>
      <c r="BH210" s="134">
        <v>27.19</v>
      </c>
      <c r="BI210" s="134">
        <v>4.6445551601423487</v>
      </c>
      <c r="BJ210" s="134">
        <v>6.0314709371293009</v>
      </c>
      <c r="BK210" s="134">
        <v>7.6979201265322263</v>
      </c>
      <c r="BL210" s="134">
        <v>0</v>
      </c>
      <c r="BM210" s="134">
        <v>0</v>
      </c>
      <c r="BN210" s="134">
        <v>0</v>
      </c>
      <c r="BO210" s="134">
        <v>5.7089323843416357</v>
      </c>
      <c r="BP210" s="134">
        <v>2.8705931198102022</v>
      </c>
      <c r="BQ210" s="134">
        <v>0</v>
      </c>
      <c r="BR210" s="134">
        <v>0</v>
      </c>
      <c r="BS210" s="134">
        <v>0</v>
      </c>
      <c r="BT210" s="135">
        <v>0.23652827204428631</v>
      </c>
      <c r="BU210" s="136">
        <v>806727.3</v>
      </c>
      <c r="BV210" s="136">
        <v>137803.9516014235</v>
      </c>
      <c r="BW210" s="136">
        <v>178953.74270462635</v>
      </c>
      <c r="BX210" s="136">
        <v>228397.29015421114</v>
      </c>
      <c r="BY210" s="136">
        <v>0</v>
      </c>
      <c r="BZ210" s="136">
        <v>0</v>
      </c>
      <c r="CA210" s="136">
        <v>0</v>
      </c>
      <c r="CB210" s="136">
        <v>169384.02384341636</v>
      </c>
      <c r="CC210" s="136">
        <v>85170.497864768695</v>
      </c>
      <c r="CD210" s="136">
        <v>0</v>
      </c>
      <c r="CE210" s="136">
        <v>0</v>
      </c>
      <c r="CF210" s="136">
        <v>0</v>
      </c>
      <c r="CG210" s="136">
        <v>7017.793831553975</v>
      </c>
      <c r="CH210" s="143">
        <v>2</v>
      </c>
      <c r="CJ210" s="137">
        <v>150171.70000000001</v>
      </c>
      <c r="CK210" s="134">
        <v>806728.44</v>
      </c>
      <c r="CL210" s="134">
        <v>795786.82000000007</v>
      </c>
      <c r="CM210" s="134">
        <v>1322446.9824601046</v>
      </c>
      <c r="CN210" s="138">
        <v>133762.09461209262</v>
      </c>
      <c r="CO210" s="136">
        <v>0</v>
      </c>
      <c r="CP210" s="136">
        <v>0</v>
      </c>
      <c r="CQ210" s="136">
        <v>0</v>
      </c>
      <c r="CR210" s="136">
        <v>0</v>
      </c>
      <c r="CS210" s="136">
        <v>0</v>
      </c>
      <c r="CT210" s="136">
        <v>0</v>
      </c>
      <c r="CU210" s="136">
        <v>0</v>
      </c>
      <c r="CV210" s="136">
        <v>13457.483999999999</v>
      </c>
      <c r="CW210" s="136">
        <v>0</v>
      </c>
      <c r="CX210" s="136">
        <v>0</v>
      </c>
      <c r="CY210" s="136">
        <v>0</v>
      </c>
      <c r="CZ210" s="136">
        <v>87293.831999999995</v>
      </c>
      <c r="DA210" s="136">
        <v>0</v>
      </c>
      <c r="DB210" s="136">
        <v>0</v>
      </c>
      <c r="DC210" s="136">
        <v>33010.778612092632</v>
      </c>
      <c r="DD210" s="139">
        <v>567590.38795852277</v>
      </c>
      <c r="DE210" s="136">
        <v>0</v>
      </c>
      <c r="DF210" s="136">
        <v>20281.724662815166</v>
      </c>
      <c r="DG210" s="136">
        <v>0</v>
      </c>
      <c r="DH210" s="136">
        <v>25086.876130500856</v>
      </c>
      <c r="DI210" s="136">
        <v>3612.9847682703844</v>
      </c>
      <c r="DJ210" s="136">
        <v>44018.62143717899</v>
      </c>
      <c r="DK210" s="136">
        <v>22354.953871161986</v>
      </c>
      <c r="DL210" s="136">
        <v>0</v>
      </c>
      <c r="DM210" s="136">
        <v>0</v>
      </c>
      <c r="DN210" s="136">
        <v>447020.57338114816</v>
      </c>
      <c r="DO210" s="136">
        <v>5214.6537074471798</v>
      </c>
      <c r="DP210" s="136"/>
      <c r="DQ210" s="136">
        <v>160274.95299057467</v>
      </c>
      <c r="DR210" s="136">
        <v>97011.837197229339</v>
      </c>
      <c r="DS210" s="136">
        <v>14886.025007758355</v>
      </c>
      <c r="DT210" s="136">
        <v>2325.706456841368</v>
      </c>
      <c r="DU210" s="136">
        <v>18020.775809321418</v>
      </c>
      <c r="DV210" s="136">
        <v>28030.6085194242</v>
      </c>
      <c r="DW210" s="136"/>
      <c r="DX210" s="136">
        <v>151044.29334474567</v>
      </c>
      <c r="DY210" s="136">
        <v>132835.3482351118</v>
      </c>
      <c r="DZ210" s="136">
        <v>0</v>
      </c>
      <c r="EA210" s="139">
        <v>0</v>
      </c>
      <c r="EB210" s="136"/>
      <c r="EC210" s="136">
        <v>0</v>
      </c>
      <c r="ED210" s="113"/>
      <c r="EE210" s="138">
        <v>51416.92941135072</v>
      </c>
      <c r="EF210" s="136">
        <v>4132.9375090452386</v>
      </c>
      <c r="EG210" s="136">
        <v>44932.366663674213</v>
      </c>
      <c r="EH210" s="136">
        <v>2351.6252386312722</v>
      </c>
      <c r="EI210" s="136">
        <v>12230.544738657174</v>
      </c>
      <c r="EJ210" s="136">
        <v>113292.43116904936</v>
      </c>
      <c r="EK210" s="136">
        <v>113292.43116904936</v>
      </c>
      <c r="EL210" s="140"/>
      <c r="EM210" s="134">
        <v>0</v>
      </c>
      <c r="EN210" s="136">
        <v>166314.12</v>
      </c>
      <c r="EO210" s="140">
        <f t="shared" si="63"/>
        <v>27.19</v>
      </c>
      <c r="EP210" s="140">
        <f t="shared" si="64"/>
        <v>4.6445551601423487</v>
      </c>
      <c r="EQ210" s="140">
        <f t="shared" si="65"/>
        <v>6.0314709371293009</v>
      </c>
      <c r="ER210" s="140">
        <f t="shared" si="66"/>
        <v>7.6979201265322263</v>
      </c>
      <c r="ES210" s="140">
        <f t="shared" si="67"/>
        <v>0</v>
      </c>
      <c r="ET210" s="140">
        <f t="shared" si="68"/>
        <v>0</v>
      </c>
      <c r="EU210" s="140">
        <f t="shared" si="69"/>
        <v>0</v>
      </c>
      <c r="EV210" s="140">
        <f t="shared" si="70"/>
        <v>5.7089323843416357</v>
      </c>
      <c r="EW210" s="140">
        <f t="shared" si="71"/>
        <v>2.8705931198102022</v>
      </c>
      <c r="EX210" s="140">
        <f t="shared" si="72"/>
        <v>0</v>
      </c>
      <c r="EY210" s="140">
        <f t="shared" si="73"/>
        <v>0</v>
      </c>
      <c r="EZ210" s="140">
        <f t="shared" si="74"/>
        <v>0</v>
      </c>
      <c r="FA210" s="140">
        <f t="shared" si="75"/>
        <v>0.23652827204428631</v>
      </c>
      <c r="HD210" s="143">
        <v>1</v>
      </c>
    </row>
    <row r="211" spans="1:212" ht="12" customHeight="1" x14ac:dyDescent="0.25">
      <c r="A211" s="126">
        <v>207</v>
      </c>
      <c r="B211" s="62" t="s">
        <v>39</v>
      </c>
      <c r="C211" s="62" t="s">
        <v>39</v>
      </c>
      <c r="D211" s="127">
        <v>632.29999999999995</v>
      </c>
      <c r="E211" s="141">
        <v>632.29999999999995</v>
      </c>
      <c r="F211" s="141">
        <v>0</v>
      </c>
      <c r="G211" s="141">
        <v>41.3</v>
      </c>
      <c r="H211" s="127">
        <v>0</v>
      </c>
      <c r="I211" s="127">
        <v>0</v>
      </c>
      <c r="J211" s="127">
        <v>1</v>
      </c>
      <c r="K211" s="128">
        <v>632.29999999999995</v>
      </c>
      <c r="L211" s="127"/>
      <c r="M211" s="126" t="s">
        <v>24</v>
      </c>
      <c r="N211" s="129">
        <v>7</v>
      </c>
      <c r="O211" s="129" t="s">
        <v>8</v>
      </c>
      <c r="P211" s="130">
        <v>37.01</v>
      </c>
      <c r="Q211" s="142">
        <v>25.29</v>
      </c>
      <c r="R211" s="130">
        <v>4.32</v>
      </c>
      <c r="S211" s="130">
        <v>5.61</v>
      </c>
      <c r="T211" s="130">
        <v>7.16</v>
      </c>
      <c r="U211" s="130">
        <v>5.31</v>
      </c>
      <c r="V211" s="130">
        <v>2.67</v>
      </c>
      <c r="W211" s="130">
        <v>0</v>
      </c>
      <c r="X211" s="130">
        <v>0</v>
      </c>
      <c r="Y211" s="130">
        <v>0.22</v>
      </c>
      <c r="Z211" s="132">
        <v>40</v>
      </c>
      <c r="AA211" s="132">
        <v>40</v>
      </c>
      <c r="AB211" s="132">
        <v>2604.04</v>
      </c>
      <c r="AC211" s="130">
        <v>195.98199600000001</v>
      </c>
      <c r="AD211" s="132">
        <v>42.3</v>
      </c>
      <c r="AE211" s="132">
        <v>2604.04</v>
      </c>
      <c r="AF211" s="130">
        <v>7.85</v>
      </c>
      <c r="AG211" s="133">
        <v>0</v>
      </c>
      <c r="AH211" s="130">
        <v>6.73</v>
      </c>
      <c r="AI211" s="130">
        <v>10.67</v>
      </c>
      <c r="AJ211" s="130">
        <v>14</v>
      </c>
      <c r="AK211" s="131">
        <v>95945.20199999999</v>
      </c>
      <c r="AL211" s="130">
        <v>16389.216</v>
      </c>
      <c r="AM211" s="130">
        <v>21283.218000000001</v>
      </c>
      <c r="AN211" s="130">
        <v>27163.608</v>
      </c>
      <c r="AO211" s="130">
        <v>20145.077999999998</v>
      </c>
      <c r="AP211" s="130">
        <v>10129.445999999998</v>
      </c>
      <c r="AQ211" s="130">
        <v>0</v>
      </c>
      <c r="AR211" s="130">
        <v>0</v>
      </c>
      <c r="AS211" s="130">
        <v>834.63599999999997</v>
      </c>
      <c r="AU211" s="134">
        <v>33.17</v>
      </c>
      <c r="AV211" s="192">
        <v>13.89</v>
      </c>
      <c r="AW211" s="193"/>
      <c r="AX211" s="144">
        <v>5.9</v>
      </c>
      <c r="AY211" s="144">
        <v>1.53</v>
      </c>
      <c r="AZ211" s="144">
        <v>0.32</v>
      </c>
      <c r="BA211" s="144">
        <v>0.6</v>
      </c>
      <c r="BB211" s="144">
        <v>5.01</v>
      </c>
      <c r="BC211" s="144">
        <v>4.99</v>
      </c>
      <c r="BD211" s="144">
        <v>0</v>
      </c>
      <c r="BE211" s="144">
        <v>0</v>
      </c>
      <c r="BF211" s="144">
        <v>0</v>
      </c>
      <c r="BG211" s="145">
        <v>0.93</v>
      </c>
      <c r="BH211" s="134">
        <v>37.581610000000005</v>
      </c>
      <c r="BI211" s="192">
        <v>15.737370000000004</v>
      </c>
      <c r="BJ211" s="193">
        <v>0</v>
      </c>
      <c r="BK211" s="144">
        <v>6.6847000000000012</v>
      </c>
      <c r="BL211" s="144">
        <v>1.7334900000000002</v>
      </c>
      <c r="BM211" s="144">
        <v>0.36256000000000005</v>
      </c>
      <c r="BN211" s="144">
        <v>0.67980000000000007</v>
      </c>
      <c r="BO211" s="144">
        <v>5.6763300000000001</v>
      </c>
      <c r="BP211" s="144">
        <v>5.65367</v>
      </c>
      <c r="BQ211" s="144">
        <v>0</v>
      </c>
      <c r="BR211" s="144">
        <v>0</v>
      </c>
      <c r="BS211" s="144">
        <v>0</v>
      </c>
      <c r="BT211" s="145">
        <v>1.0536900000000002</v>
      </c>
      <c r="BU211" s="136">
        <v>279575.30203000002</v>
      </c>
      <c r="BV211" s="194">
        <v>117072.68451000002</v>
      </c>
      <c r="BW211" s="194">
        <v>0</v>
      </c>
      <c r="BX211" s="136">
        <v>49728.498099999997</v>
      </c>
      <c r="BY211" s="136">
        <v>12895.695269999998</v>
      </c>
      <c r="BZ211" s="136">
        <v>2697.13888</v>
      </c>
      <c r="CA211" s="136">
        <v>5057.1354000000001</v>
      </c>
      <c r="CB211" s="136">
        <v>42227.080589999998</v>
      </c>
      <c r="CC211" s="136">
        <v>42058.509409999999</v>
      </c>
      <c r="CD211" s="136">
        <v>0</v>
      </c>
      <c r="CE211" s="136">
        <v>0</v>
      </c>
      <c r="CF211" s="136">
        <v>0</v>
      </c>
      <c r="CG211" s="136">
        <v>7838.559870000001</v>
      </c>
      <c r="CH211" s="112">
        <v>1</v>
      </c>
      <c r="CJ211" s="137">
        <v>22443.75</v>
      </c>
      <c r="CK211" s="134">
        <v>261392.96</v>
      </c>
      <c r="CL211" s="134">
        <v>244864.84999999998</v>
      </c>
      <c r="CM211" s="134">
        <v>355734.6322724268</v>
      </c>
      <c r="CN211" s="138">
        <v>21582.715549616245</v>
      </c>
      <c r="CO211" s="136">
        <v>0</v>
      </c>
      <c r="CP211" s="136">
        <v>0</v>
      </c>
      <c r="CQ211" s="136">
        <v>0</v>
      </c>
      <c r="CR211" s="136">
        <v>0</v>
      </c>
      <c r="CS211" s="136">
        <v>0</v>
      </c>
      <c r="CT211" s="136">
        <v>0</v>
      </c>
      <c r="CU211" s="136">
        <v>0</v>
      </c>
      <c r="CV211" s="136">
        <v>13140.767999999998</v>
      </c>
      <c r="CW211" s="136">
        <v>0</v>
      </c>
      <c r="CX211" s="136">
        <v>0</v>
      </c>
      <c r="CY211" s="136">
        <v>0</v>
      </c>
      <c r="CZ211" s="136">
        <v>0</v>
      </c>
      <c r="DA211" s="136">
        <v>0</v>
      </c>
      <c r="DB211" s="136">
        <v>0</v>
      </c>
      <c r="DC211" s="136">
        <v>8441.9475496162449</v>
      </c>
      <c r="DD211" s="139">
        <v>145097.05275543977</v>
      </c>
      <c r="DE211" s="136">
        <v>0</v>
      </c>
      <c r="DF211" s="136">
        <v>5132.1315008893553</v>
      </c>
      <c r="DG211" s="136">
        <v>0</v>
      </c>
      <c r="DH211" s="136">
        <v>6415.5436915331402</v>
      </c>
      <c r="DI211" s="136">
        <v>923.95966389377713</v>
      </c>
      <c r="DJ211" s="136">
        <v>11257.016920011436</v>
      </c>
      <c r="DK211" s="136">
        <v>5716.9008423602518</v>
      </c>
      <c r="DL211" s="136">
        <v>0</v>
      </c>
      <c r="DM211" s="136">
        <v>0</v>
      </c>
      <c r="DN211" s="136">
        <v>114317.94076800806</v>
      </c>
      <c r="DO211" s="136">
        <v>1333.5593687437215</v>
      </c>
      <c r="DP211" s="136"/>
      <c r="DQ211" s="136">
        <v>40987.604762766576</v>
      </c>
      <c r="DR211" s="136">
        <v>24809.13434168174</v>
      </c>
      <c r="DS211" s="136">
        <v>3806.8487815593962</v>
      </c>
      <c r="DT211" s="136">
        <v>594.76003747656091</v>
      </c>
      <c r="DU211" s="136">
        <v>4608.5082079813683</v>
      </c>
      <c r="DV211" s="136">
        <v>7168.3533940675106</v>
      </c>
      <c r="DW211" s="136"/>
      <c r="DX211" s="136">
        <v>38627.019891560238</v>
      </c>
      <c r="DY211" s="136">
        <v>33970.390571915545</v>
      </c>
      <c r="DZ211" s="136">
        <v>0</v>
      </c>
      <c r="EA211" s="139">
        <v>0</v>
      </c>
      <c r="EB211" s="136"/>
      <c r="EC211" s="136">
        <v>0</v>
      </c>
      <c r="ED211" s="113"/>
      <c r="EE211" s="138">
        <v>13149.008884447749</v>
      </c>
      <c r="EF211" s="136">
        <v>1056.9287712717105</v>
      </c>
      <c r="EG211" s="136">
        <v>11490.691786224956</v>
      </c>
      <c r="EH211" s="136">
        <v>601.38832695108329</v>
      </c>
      <c r="EI211" s="136">
        <v>3127.7546767453714</v>
      </c>
      <c r="EJ211" s="136">
        <v>59193.085179935246</v>
      </c>
      <c r="EK211" s="136">
        <v>59193.085179935246</v>
      </c>
      <c r="EL211" s="140"/>
      <c r="EM211" s="134">
        <v>0</v>
      </c>
      <c r="EN211" s="136">
        <v>38971.86</v>
      </c>
      <c r="EO211" s="140">
        <f t="shared" si="63"/>
        <v>37.01</v>
      </c>
      <c r="EP211" s="140">
        <f t="shared" si="64"/>
        <v>15.498007235453723</v>
      </c>
      <c r="EQ211" s="140">
        <f t="shared" si="65"/>
        <v>0</v>
      </c>
      <c r="ER211" s="140">
        <f t="shared" si="66"/>
        <v>6.5830268314742231</v>
      </c>
      <c r="ES211" s="140">
        <f t="shared" si="67"/>
        <v>1.7071239071450104</v>
      </c>
      <c r="ET211" s="140">
        <f t="shared" si="68"/>
        <v>0.35704552306300869</v>
      </c>
      <c r="EU211" s="140">
        <f t="shared" si="69"/>
        <v>0.66946035574314133</v>
      </c>
      <c r="EV211" s="140">
        <f t="shared" si="70"/>
        <v>5.5899939704552297</v>
      </c>
      <c r="EW211" s="140">
        <f t="shared" si="71"/>
        <v>5.5676786252637909</v>
      </c>
      <c r="EX211" s="140">
        <f t="shared" si="72"/>
        <v>0</v>
      </c>
      <c r="EY211" s="140">
        <f t="shared" si="73"/>
        <v>0</v>
      </c>
      <c r="EZ211" s="140">
        <f t="shared" si="74"/>
        <v>0</v>
      </c>
      <c r="FA211" s="140">
        <f t="shared" si="75"/>
        <v>1.0376635514018693</v>
      </c>
      <c r="HD211" s="112">
        <v>2</v>
      </c>
    </row>
    <row r="212" spans="1:212" ht="12" customHeight="1" x14ac:dyDescent="0.25">
      <c r="A212" s="126">
        <v>208</v>
      </c>
      <c r="B212" s="62" t="s">
        <v>38</v>
      </c>
      <c r="C212" s="62" t="s">
        <v>38</v>
      </c>
      <c r="D212" s="127">
        <v>651.9</v>
      </c>
      <c r="E212" s="141">
        <v>651.9</v>
      </c>
      <c r="F212" s="141">
        <v>0</v>
      </c>
      <c r="G212" s="141">
        <v>53.7</v>
      </c>
      <c r="H212" s="127">
        <v>0</v>
      </c>
      <c r="I212" s="127">
        <v>0</v>
      </c>
      <c r="J212" s="127">
        <v>1</v>
      </c>
      <c r="K212" s="128">
        <v>651.9</v>
      </c>
      <c r="L212" s="127"/>
      <c r="M212" s="126" t="s">
        <v>24</v>
      </c>
      <c r="N212" s="129">
        <v>7</v>
      </c>
      <c r="O212" s="129" t="s">
        <v>8</v>
      </c>
      <c r="P212" s="130">
        <v>37.01</v>
      </c>
      <c r="Q212" s="142">
        <v>25.29</v>
      </c>
      <c r="R212" s="130">
        <v>4.32</v>
      </c>
      <c r="S212" s="130">
        <v>5.61</v>
      </c>
      <c r="T212" s="130">
        <v>7.16</v>
      </c>
      <c r="U212" s="130">
        <v>5.31</v>
      </c>
      <c r="V212" s="130">
        <v>2.67</v>
      </c>
      <c r="W212" s="130">
        <v>0</v>
      </c>
      <c r="X212" s="130">
        <v>0</v>
      </c>
      <c r="Y212" s="130">
        <v>0.22</v>
      </c>
      <c r="Z212" s="132">
        <v>40</v>
      </c>
      <c r="AA212" s="132">
        <v>40</v>
      </c>
      <c r="AB212" s="132">
        <v>2604.04</v>
      </c>
      <c r="AC212" s="130">
        <v>195.98199600000001</v>
      </c>
      <c r="AD212" s="132">
        <v>42.3</v>
      </c>
      <c r="AE212" s="132">
        <v>2604.04</v>
      </c>
      <c r="AF212" s="130">
        <v>7.85</v>
      </c>
      <c r="AG212" s="133">
        <v>0</v>
      </c>
      <c r="AH212" s="130">
        <v>6.73</v>
      </c>
      <c r="AI212" s="130">
        <v>10.67</v>
      </c>
      <c r="AJ212" s="130">
        <v>14</v>
      </c>
      <c r="AK212" s="131">
        <v>98919.305999999997</v>
      </c>
      <c r="AL212" s="130">
        <v>16897.248</v>
      </c>
      <c r="AM212" s="130">
        <v>21942.954000000002</v>
      </c>
      <c r="AN212" s="130">
        <v>28005.624000000003</v>
      </c>
      <c r="AO212" s="130">
        <v>20769.533999999996</v>
      </c>
      <c r="AP212" s="130">
        <v>10443.437999999998</v>
      </c>
      <c r="AQ212" s="130">
        <v>0</v>
      </c>
      <c r="AR212" s="130">
        <v>0</v>
      </c>
      <c r="AS212" s="130">
        <v>860.50800000000004</v>
      </c>
      <c r="AU212" s="134">
        <v>33.17</v>
      </c>
      <c r="AV212" s="192">
        <v>13.89</v>
      </c>
      <c r="AW212" s="193"/>
      <c r="AX212" s="134">
        <v>5.9</v>
      </c>
      <c r="AY212" s="134">
        <v>1.53</v>
      </c>
      <c r="AZ212" s="134">
        <v>0.32</v>
      </c>
      <c r="BA212" s="134">
        <v>0.6</v>
      </c>
      <c r="BB212" s="134">
        <v>5.01</v>
      </c>
      <c r="BC212" s="134">
        <v>4.99</v>
      </c>
      <c r="BD212" s="134">
        <v>0</v>
      </c>
      <c r="BE212" s="134">
        <v>0</v>
      </c>
      <c r="BF212" s="134">
        <v>0</v>
      </c>
      <c r="BG212" s="135">
        <v>0.93</v>
      </c>
      <c r="BH212" s="134">
        <v>37.581610000000005</v>
      </c>
      <c r="BI212" s="192">
        <v>15.737370000000004</v>
      </c>
      <c r="BJ212" s="193">
        <v>0</v>
      </c>
      <c r="BK212" s="134">
        <v>6.6847000000000012</v>
      </c>
      <c r="BL212" s="134">
        <v>1.7334900000000002</v>
      </c>
      <c r="BM212" s="134">
        <v>0.36256000000000005</v>
      </c>
      <c r="BN212" s="134">
        <v>0.67980000000000007</v>
      </c>
      <c r="BO212" s="134">
        <v>5.6763300000000001</v>
      </c>
      <c r="BP212" s="134">
        <v>5.65367</v>
      </c>
      <c r="BQ212" s="134">
        <v>0</v>
      </c>
      <c r="BR212" s="134">
        <v>0</v>
      </c>
      <c r="BS212" s="134">
        <v>0</v>
      </c>
      <c r="BT212" s="135">
        <v>1.0536900000000002</v>
      </c>
      <c r="BU212" s="136">
        <v>288241.56159</v>
      </c>
      <c r="BV212" s="194">
        <v>120701.69703000002</v>
      </c>
      <c r="BW212" s="194">
        <v>0</v>
      </c>
      <c r="BX212" s="136">
        <v>51269.979299999999</v>
      </c>
      <c r="BY212" s="136">
        <v>13295.435309999999</v>
      </c>
      <c r="BZ212" s="136">
        <v>2780.7446399999999</v>
      </c>
      <c r="CA212" s="136">
        <v>5213.8962000000001</v>
      </c>
      <c r="CB212" s="136">
        <v>43536.03327</v>
      </c>
      <c r="CC212" s="136">
        <v>43362.236729999997</v>
      </c>
      <c r="CD212" s="136">
        <v>0</v>
      </c>
      <c r="CE212" s="136">
        <v>0</v>
      </c>
      <c r="CF212" s="136">
        <v>0</v>
      </c>
      <c r="CG212" s="136">
        <v>8081.5391100000015</v>
      </c>
      <c r="CH212" s="112">
        <v>1</v>
      </c>
      <c r="CJ212" s="137">
        <v>149696.18</v>
      </c>
      <c r="CK212" s="134">
        <v>269495.60000000003</v>
      </c>
      <c r="CL212" s="134">
        <v>268514.09000000003</v>
      </c>
      <c r="CM212" s="134">
        <v>292185.62057630107</v>
      </c>
      <c r="CN212" s="138">
        <v>8703.6305671276787</v>
      </c>
      <c r="CO212" s="136">
        <v>0</v>
      </c>
      <c r="CP212" s="136">
        <v>0</v>
      </c>
      <c r="CQ212" s="136">
        <v>0</v>
      </c>
      <c r="CR212" s="136">
        <v>0</v>
      </c>
      <c r="CS212" s="136">
        <v>0</v>
      </c>
      <c r="CT212" s="136">
        <v>0</v>
      </c>
      <c r="CU212" s="136">
        <v>0</v>
      </c>
      <c r="CV212" s="136">
        <v>0</v>
      </c>
      <c r="CW212" s="136">
        <v>0</v>
      </c>
      <c r="CX212" s="136">
        <v>0</v>
      </c>
      <c r="CY212" s="136">
        <v>0</v>
      </c>
      <c r="CZ212" s="136">
        <v>0</v>
      </c>
      <c r="DA212" s="136">
        <v>0</v>
      </c>
      <c r="DB212" s="136">
        <v>0</v>
      </c>
      <c r="DC212" s="136">
        <v>8703.6305671276787</v>
      </c>
      <c r="DD212" s="139">
        <v>149594.76307333726</v>
      </c>
      <c r="DE212" s="136">
        <v>0</v>
      </c>
      <c r="DF212" s="136">
        <v>5291.2170258259866</v>
      </c>
      <c r="DG212" s="136">
        <v>0</v>
      </c>
      <c r="DH212" s="136">
        <v>6614.4123557021267</v>
      </c>
      <c r="DI212" s="136">
        <v>952.60051382627444</v>
      </c>
      <c r="DJ212" s="136">
        <v>11605.961300261673</v>
      </c>
      <c r="DK212" s="136">
        <v>5894.1130146048527</v>
      </c>
      <c r="DL212" s="136">
        <v>0</v>
      </c>
      <c r="DM212" s="136">
        <v>0</v>
      </c>
      <c r="DN212" s="136">
        <v>117861.5618957211</v>
      </c>
      <c r="DO212" s="136">
        <v>1374.8969673952747</v>
      </c>
      <c r="DP212" s="136"/>
      <c r="DQ212" s="136">
        <v>42258.136240467393</v>
      </c>
      <c r="DR212" s="136">
        <v>25578.166499038951</v>
      </c>
      <c r="DS212" s="136">
        <v>3924.8532669596248</v>
      </c>
      <c r="DT212" s="136">
        <v>613.19637581997483</v>
      </c>
      <c r="DU212" s="136">
        <v>4751.3624874000543</v>
      </c>
      <c r="DV212" s="136">
        <v>7390.5576112487906</v>
      </c>
      <c r="DW212" s="136"/>
      <c r="DX212" s="136">
        <v>39824.378091583298</v>
      </c>
      <c r="DY212" s="136">
        <v>35023.402836994697</v>
      </c>
      <c r="DZ212" s="136">
        <v>0</v>
      </c>
      <c r="EA212" s="139">
        <v>0</v>
      </c>
      <c r="EB212" s="136"/>
      <c r="EC212" s="136">
        <v>0</v>
      </c>
      <c r="ED212" s="113"/>
      <c r="EE212" s="138">
        <v>13556.601125686368</v>
      </c>
      <c r="EF212" s="136">
        <v>1089.6913901502896</v>
      </c>
      <c r="EG212" s="136">
        <v>11846.87960689554</v>
      </c>
      <c r="EH212" s="136">
        <v>620.03012864053653</v>
      </c>
      <c r="EI212" s="136">
        <v>3224.7086411043929</v>
      </c>
      <c r="EJ212" s="136">
        <v>0</v>
      </c>
      <c r="EK212" s="136">
        <v>0</v>
      </c>
      <c r="EL212" s="140"/>
      <c r="EM212" s="134">
        <v>0</v>
      </c>
      <c r="EN212" s="136">
        <v>150810.97</v>
      </c>
      <c r="EO212" s="140">
        <f t="shared" si="63"/>
        <v>37.01</v>
      </c>
      <c r="EP212" s="140">
        <f t="shared" si="64"/>
        <v>15.498007235453723</v>
      </c>
      <c r="EQ212" s="140">
        <f t="shared" si="65"/>
        <v>0</v>
      </c>
      <c r="ER212" s="140">
        <f t="shared" si="66"/>
        <v>6.5830268314742231</v>
      </c>
      <c r="ES212" s="140">
        <f t="shared" si="67"/>
        <v>1.7071239071450104</v>
      </c>
      <c r="ET212" s="140">
        <f t="shared" si="68"/>
        <v>0.35704552306300869</v>
      </c>
      <c r="EU212" s="140">
        <f t="shared" si="69"/>
        <v>0.66946035574314133</v>
      </c>
      <c r="EV212" s="140">
        <f t="shared" si="70"/>
        <v>5.5899939704552297</v>
      </c>
      <c r="EW212" s="140">
        <f t="shared" si="71"/>
        <v>5.5676786252637909</v>
      </c>
      <c r="EX212" s="140">
        <f t="shared" si="72"/>
        <v>0</v>
      </c>
      <c r="EY212" s="140">
        <f t="shared" si="73"/>
        <v>0</v>
      </c>
      <c r="EZ212" s="140">
        <f t="shared" si="74"/>
        <v>0</v>
      </c>
      <c r="FA212" s="140">
        <f t="shared" si="75"/>
        <v>1.0376635514018693</v>
      </c>
      <c r="HD212" s="112">
        <v>2</v>
      </c>
    </row>
    <row r="213" spans="1:212" ht="12" customHeight="1" x14ac:dyDescent="0.25">
      <c r="A213" s="126">
        <v>209</v>
      </c>
      <c r="B213" s="62" t="s">
        <v>37</v>
      </c>
      <c r="C213" s="62" t="s">
        <v>37</v>
      </c>
      <c r="D213" s="127">
        <v>639.5</v>
      </c>
      <c r="E213" s="141">
        <v>639.5</v>
      </c>
      <c r="F213" s="141">
        <v>0</v>
      </c>
      <c r="G213" s="141">
        <v>53.7</v>
      </c>
      <c r="H213" s="127">
        <v>0</v>
      </c>
      <c r="I213" s="127">
        <v>0</v>
      </c>
      <c r="J213" s="127">
        <v>1</v>
      </c>
      <c r="K213" s="128">
        <v>639.5</v>
      </c>
      <c r="L213" s="127"/>
      <c r="M213" s="126" t="s">
        <v>24</v>
      </c>
      <c r="N213" s="129">
        <v>7</v>
      </c>
      <c r="O213" s="129" t="s">
        <v>8</v>
      </c>
      <c r="P213" s="130">
        <v>37.01</v>
      </c>
      <c r="Q213" s="142">
        <v>25.29</v>
      </c>
      <c r="R213" s="130">
        <v>4.32</v>
      </c>
      <c r="S213" s="130">
        <v>5.61</v>
      </c>
      <c r="T213" s="130">
        <v>7.16</v>
      </c>
      <c r="U213" s="130">
        <v>5.31</v>
      </c>
      <c r="V213" s="130">
        <v>2.67</v>
      </c>
      <c r="W213" s="130">
        <v>0</v>
      </c>
      <c r="X213" s="130">
        <v>0</v>
      </c>
      <c r="Y213" s="130">
        <v>0.22</v>
      </c>
      <c r="Z213" s="132">
        <v>40</v>
      </c>
      <c r="AA213" s="132">
        <v>40</v>
      </c>
      <c r="AB213" s="132">
        <v>2604.04</v>
      </c>
      <c r="AC213" s="130">
        <v>195.98199600000001</v>
      </c>
      <c r="AD213" s="132">
        <v>42.3</v>
      </c>
      <c r="AE213" s="132">
        <v>2604.04</v>
      </c>
      <c r="AF213" s="130">
        <v>7.85</v>
      </c>
      <c r="AG213" s="133">
        <v>0</v>
      </c>
      <c r="AH213" s="130">
        <v>6.73</v>
      </c>
      <c r="AI213" s="130">
        <v>10.67</v>
      </c>
      <c r="AJ213" s="130">
        <v>14</v>
      </c>
      <c r="AK213" s="131">
        <v>97037.73</v>
      </c>
      <c r="AL213" s="130">
        <v>16575.840000000004</v>
      </c>
      <c r="AM213" s="130">
        <v>21525.57</v>
      </c>
      <c r="AN213" s="130">
        <v>27472.92</v>
      </c>
      <c r="AO213" s="130">
        <v>20374.47</v>
      </c>
      <c r="AP213" s="130">
        <v>10244.789999999999</v>
      </c>
      <c r="AQ213" s="130">
        <v>0</v>
      </c>
      <c r="AR213" s="130">
        <v>0</v>
      </c>
      <c r="AS213" s="130">
        <v>844.14</v>
      </c>
      <c r="AU213" s="134">
        <v>33.17</v>
      </c>
      <c r="AV213" s="192">
        <v>13.89</v>
      </c>
      <c r="AW213" s="193"/>
      <c r="AX213" s="134">
        <v>5.9</v>
      </c>
      <c r="AY213" s="134">
        <v>1.53</v>
      </c>
      <c r="AZ213" s="134">
        <v>0.32</v>
      </c>
      <c r="BA213" s="134">
        <v>0.6</v>
      </c>
      <c r="BB213" s="134">
        <v>5.01</v>
      </c>
      <c r="BC213" s="134">
        <v>4.99</v>
      </c>
      <c r="BD213" s="134">
        <v>0</v>
      </c>
      <c r="BE213" s="134">
        <v>0</v>
      </c>
      <c r="BF213" s="134">
        <v>0</v>
      </c>
      <c r="BG213" s="135">
        <v>0.93</v>
      </c>
      <c r="BH213" s="134">
        <v>37.581610000000005</v>
      </c>
      <c r="BI213" s="192">
        <v>15.737370000000004</v>
      </c>
      <c r="BJ213" s="193">
        <v>0</v>
      </c>
      <c r="BK213" s="134">
        <v>6.6847000000000012</v>
      </c>
      <c r="BL213" s="134">
        <v>1.7334900000000002</v>
      </c>
      <c r="BM213" s="134">
        <v>0.36256000000000005</v>
      </c>
      <c r="BN213" s="134">
        <v>0.67980000000000007</v>
      </c>
      <c r="BO213" s="134">
        <v>5.6763300000000001</v>
      </c>
      <c r="BP213" s="134">
        <v>5.65367</v>
      </c>
      <c r="BQ213" s="134">
        <v>0</v>
      </c>
      <c r="BR213" s="134">
        <v>0</v>
      </c>
      <c r="BS213" s="134">
        <v>0</v>
      </c>
      <c r="BT213" s="135">
        <v>1.0536900000000002</v>
      </c>
      <c r="BU213" s="136">
        <v>282758.82594999997</v>
      </c>
      <c r="BV213" s="194">
        <v>118405.79115000003</v>
      </c>
      <c r="BW213" s="194">
        <v>0</v>
      </c>
      <c r="BX213" s="136">
        <v>50294.756500000003</v>
      </c>
      <c r="BY213" s="136">
        <v>13042.538549999999</v>
      </c>
      <c r="BZ213" s="136">
        <v>2727.8512000000001</v>
      </c>
      <c r="CA213" s="136">
        <v>5114.7210000000005</v>
      </c>
      <c r="CB213" s="136">
        <v>42707.92035</v>
      </c>
      <c r="CC213" s="136">
        <v>42537.429649999998</v>
      </c>
      <c r="CD213" s="136">
        <v>0</v>
      </c>
      <c r="CE213" s="136">
        <v>0</v>
      </c>
      <c r="CF213" s="136">
        <v>0</v>
      </c>
      <c r="CG213" s="136">
        <v>7927.8175500000016</v>
      </c>
      <c r="CH213" s="112">
        <v>1</v>
      </c>
      <c r="CJ213" s="137">
        <v>16420.95</v>
      </c>
      <c r="CK213" s="134">
        <v>264369.40000000002</v>
      </c>
      <c r="CL213" s="134">
        <v>266296.34000000003</v>
      </c>
      <c r="CM213" s="134">
        <v>351398.43569922016</v>
      </c>
      <c r="CN213" s="138">
        <v>9530.38000502861</v>
      </c>
      <c r="CO213" s="136">
        <v>0</v>
      </c>
      <c r="CP213" s="136">
        <v>0</v>
      </c>
      <c r="CQ213" s="136">
        <v>0</v>
      </c>
      <c r="CR213" s="136">
        <v>0</v>
      </c>
      <c r="CS213" s="136">
        <v>0</v>
      </c>
      <c r="CT213" s="136">
        <v>0</v>
      </c>
      <c r="CU213" s="136">
        <v>0</v>
      </c>
      <c r="CV213" s="136">
        <v>992.30399999999986</v>
      </c>
      <c r="CW213" s="136">
        <v>0</v>
      </c>
      <c r="CX213" s="136">
        <v>0</v>
      </c>
      <c r="CY213" s="136">
        <v>0</v>
      </c>
      <c r="CZ213" s="136">
        <v>0</v>
      </c>
      <c r="DA213" s="136">
        <v>0</v>
      </c>
      <c r="DB213" s="136">
        <v>0</v>
      </c>
      <c r="DC213" s="136">
        <v>8538.0760050286099</v>
      </c>
      <c r="DD213" s="139">
        <v>146749.27287221845</v>
      </c>
      <c r="DE213" s="136">
        <v>0</v>
      </c>
      <c r="DF213" s="136">
        <v>5190.5710814783224</v>
      </c>
      <c r="DG213" s="136">
        <v>0</v>
      </c>
      <c r="DH213" s="136">
        <v>6488.5974865339931</v>
      </c>
      <c r="DI213" s="136">
        <v>934.48079244040878</v>
      </c>
      <c r="DJ213" s="136">
        <v>11385.200569899278</v>
      </c>
      <c r="DK213" s="136">
        <v>5781.9991913480644</v>
      </c>
      <c r="DL213" s="136">
        <v>0</v>
      </c>
      <c r="DM213" s="136">
        <v>0</v>
      </c>
      <c r="DN213" s="136">
        <v>115619.67914145367</v>
      </c>
      <c r="DO213" s="136">
        <v>1348.7446090647004</v>
      </c>
      <c r="DP213" s="136"/>
      <c r="DQ213" s="136">
        <v>41454.330611717909</v>
      </c>
      <c r="DR213" s="136">
        <v>25091.635950506843</v>
      </c>
      <c r="DS213" s="136">
        <v>3850.1973680329497</v>
      </c>
      <c r="DT213" s="136">
        <v>601.53256992924355</v>
      </c>
      <c r="DU213" s="136">
        <v>4660.9852902168041</v>
      </c>
      <c r="DV213" s="136">
        <v>7249.9794330320628</v>
      </c>
      <c r="DW213" s="136"/>
      <c r="DX213" s="136">
        <v>39066.865760956462</v>
      </c>
      <c r="DY213" s="136">
        <v>34357.211403985435</v>
      </c>
      <c r="DZ213" s="136">
        <v>0</v>
      </c>
      <c r="EA213" s="139">
        <v>0</v>
      </c>
      <c r="EB213" s="136"/>
      <c r="EC213" s="136">
        <v>0</v>
      </c>
      <c r="ED213" s="113"/>
      <c r="EE213" s="138">
        <v>13298.736646535406</v>
      </c>
      <c r="EF213" s="136">
        <v>1068.9640190230252</v>
      </c>
      <c r="EG213" s="136">
        <v>11621.536291777416</v>
      </c>
      <c r="EH213" s="136">
        <v>608.23633573496409</v>
      </c>
      <c r="EI213" s="136">
        <v>3163.3704187548078</v>
      </c>
      <c r="EJ213" s="136">
        <v>63778.267980023076</v>
      </c>
      <c r="EK213" s="136">
        <v>63778.267980023076</v>
      </c>
      <c r="EL213" s="140"/>
      <c r="EM213" s="134">
        <v>0</v>
      </c>
      <c r="EN213" s="136">
        <v>14494.01</v>
      </c>
      <c r="EO213" s="140">
        <f t="shared" si="63"/>
        <v>37.01</v>
      </c>
      <c r="EP213" s="140">
        <f t="shared" si="64"/>
        <v>15.498007235453723</v>
      </c>
      <c r="EQ213" s="140">
        <f t="shared" si="65"/>
        <v>0</v>
      </c>
      <c r="ER213" s="140">
        <f t="shared" si="66"/>
        <v>6.5830268314742231</v>
      </c>
      <c r="ES213" s="140">
        <f t="shared" si="67"/>
        <v>1.7071239071450104</v>
      </c>
      <c r="ET213" s="140">
        <f t="shared" si="68"/>
        <v>0.35704552306300869</v>
      </c>
      <c r="EU213" s="140">
        <f t="shared" si="69"/>
        <v>0.66946035574314133</v>
      </c>
      <c r="EV213" s="140">
        <f t="shared" si="70"/>
        <v>5.5899939704552297</v>
      </c>
      <c r="EW213" s="140">
        <f t="shared" si="71"/>
        <v>5.5676786252637909</v>
      </c>
      <c r="EX213" s="140">
        <f t="shared" si="72"/>
        <v>0</v>
      </c>
      <c r="EY213" s="140">
        <f t="shared" si="73"/>
        <v>0</v>
      </c>
      <c r="EZ213" s="140">
        <f t="shared" si="74"/>
        <v>0</v>
      </c>
      <c r="FA213" s="140">
        <f t="shared" si="75"/>
        <v>1.0376635514018693</v>
      </c>
      <c r="HD213" s="112">
        <v>2</v>
      </c>
    </row>
    <row r="214" spans="1:212" ht="12" customHeight="1" x14ac:dyDescent="0.25">
      <c r="A214" s="126">
        <v>210</v>
      </c>
      <c r="B214" s="62" t="s">
        <v>36</v>
      </c>
      <c r="C214" s="62" t="s">
        <v>36</v>
      </c>
      <c r="D214" s="127">
        <v>4849.7999999999993</v>
      </c>
      <c r="E214" s="141">
        <v>4090.5999999999995</v>
      </c>
      <c r="F214" s="141">
        <v>759.2</v>
      </c>
      <c r="G214" s="141">
        <v>370.5</v>
      </c>
      <c r="H214" s="127">
        <v>0</v>
      </c>
      <c r="I214" s="127">
        <v>0</v>
      </c>
      <c r="J214" s="127">
        <v>1</v>
      </c>
      <c r="K214" s="128">
        <v>4849.7999999999993</v>
      </c>
      <c r="L214" s="127"/>
      <c r="M214" s="126" t="s">
        <v>24</v>
      </c>
      <c r="N214" s="129">
        <v>7</v>
      </c>
      <c r="O214" s="129" t="s">
        <v>8</v>
      </c>
      <c r="P214" s="130">
        <v>27.19</v>
      </c>
      <c r="Q214" s="142">
        <v>25.29</v>
      </c>
      <c r="R214" s="130">
        <v>4.32</v>
      </c>
      <c r="S214" s="130">
        <v>5.61</v>
      </c>
      <c r="T214" s="130">
        <v>7.16</v>
      </c>
      <c r="U214" s="130">
        <v>5.31</v>
      </c>
      <c r="V214" s="130">
        <v>2.67</v>
      </c>
      <c r="W214" s="130">
        <v>0</v>
      </c>
      <c r="X214" s="130">
        <v>0</v>
      </c>
      <c r="Y214" s="130">
        <v>0.22</v>
      </c>
      <c r="Z214" s="132">
        <v>40</v>
      </c>
      <c r="AA214" s="132">
        <v>40</v>
      </c>
      <c r="AB214" s="132">
        <v>2604.04</v>
      </c>
      <c r="AC214" s="130">
        <v>195.98199600000001</v>
      </c>
      <c r="AD214" s="132">
        <v>42.3</v>
      </c>
      <c r="AE214" s="132">
        <v>2604.04</v>
      </c>
      <c r="AF214" s="130">
        <v>7.85</v>
      </c>
      <c r="AG214" s="133">
        <v>0</v>
      </c>
      <c r="AH214" s="130">
        <v>6.73</v>
      </c>
      <c r="AI214" s="130">
        <v>10.67</v>
      </c>
      <c r="AJ214" s="130">
        <v>14</v>
      </c>
      <c r="AK214" s="131">
        <v>735908.65199999989</v>
      </c>
      <c r="AL214" s="130">
        <v>125706.81599999999</v>
      </c>
      <c r="AM214" s="130">
        <v>163244.26799999998</v>
      </c>
      <c r="AN214" s="130">
        <v>208347.40799999994</v>
      </c>
      <c r="AO214" s="130">
        <v>154514.62799999997</v>
      </c>
      <c r="AP214" s="130">
        <v>77693.795999999988</v>
      </c>
      <c r="AQ214" s="130">
        <v>0</v>
      </c>
      <c r="AR214" s="130">
        <v>0</v>
      </c>
      <c r="AS214" s="130">
        <v>6401.735999999999</v>
      </c>
      <c r="AU214" s="134">
        <v>27.19</v>
      </c>
      <c r="AV214" s="134">
        <v>4.6445551601423487</v>
      </c>
      <c r="AW214" s="134">
        <v>6.0314709371293009</v>
      </c>
      <c r="AX214" s="134">
        <v>7.6979201265322263</v>
      </c>
      <c r="AY214" s="134"/>
      <c r="AZ214" s="134"/>
      <c r="BA214" s="134"/>
      <c r="BB214" s="134">
        <v>5.7089323843416366</v>
      </c>
      <c r="BC214" s="134">
        <v>2.8705931198102022</v>
      </c>
      <c r="BD214" s="134">
        <v>0</v>
      </c>
      <c r="BE214" s="134">
        <v>0</v>
      </c>
      <c r="BF214" s="134"/>
      <c r="BG214" s="135">
        <v>0.23652827204428631</v>
      </c>
      <c r="BH214" s="134">
        <v>30.806270000000001</v>
      </c>
      <c r="BI214" s="134">
        <v>5.2622809964412811</v>
      </c>
      <c r="BJ214" s="134">
        <v>6.8336565717674977</v>
      </c>
      <c r="BK214" s="134">
        <v>8.7217435033610133</v>
      </c>
      <c r="BL214" s="134">
        <v>0</v>
      </c>
      <c r="BM214" s="134">
        <v>0</v>
      </c>
      <c r="BN214" s="134">
        <v>0</v>
      </c>
      <c r="BO214" s="134">
        <v>6.4682203914590737</v>
      </c>
      <c r="BP214" s="134">
        <v>3.252382004744959</v>
      </c>
      <c r="BQ214" s="134">
        <v>0</v>
      </c>
      <c r="BR214" s="134">
        <v>0</v>
      </c>
      <c r="BS214" s="134">
        <v>0</v>
      </c>
      <c r="BT214" s="135">
        <v>0.26798653222617641</v>
      </c>
      <c r="BU214" s="136">
        <v>1757774.6064599997</v>
      </c>
      <c r="BV214" s="136">
        <v>300260.43099672592</v>
      </c>
      <c r="BW214" s="136">
        <v>389921.53191935935</v>
      </c>
      <c r="BX214" s="136">
        <v>497653.86248531431</v>
      </c>
      <c r="BY214" s="136">
        <v>0</v>
      </c>
      <c r="BZ214" s="136">
        <v>0</v>
      </c>
      <c r="CA214" s="136">
        <v>0</v>
      </c>
      <c r="CB214" s="136">
        <v>369070.11310014222</v>
      </c>
      <c r="CC214" s="136">
        <v>185577.62749103204</v>
      </c>
      <c r="CD214" s="136">
        <v>0</v>
      </c>
      <c r="CE214" s="136">
        <v>0</v>
      </c>
      <c r="CF214" s="136">
        <v>0</v>
      </c>
      <c r="CG214" s="136">
        <v>15291.040467425861</v>
      </c>
      <c r="CH214" s="143">
        <v>2</v>
      </c>
      <c r="CJ214" s="137">
        <v>190049.35</v>
      </c>
      <c r="CK214" s="134">
        <v>1334827.8700000001</v>
      </c>
      <c r="CL214" s="134">
        <v>1372211.13</v>
      </c>
      <c r="CM214" s="134">
        <v>3041995.1842309269</v>
      </c>
      <c r="CN214" s="138">
        <v>857412.74542484398</v>
      </c>
      <c r="CO214" s="136">
        <v>0</v>
      </c>
      <c r="CP214" s="136">
        <v>0</v>
      </c>
      <c r="CQ214" s="136">
        <v>0</v>
      </c>
      <c r="CR214" s="136">
        <v>0</v>
      </c>
      <c r="CS214" s="136">
        <v>0</v>
      </c>
      <c r="CT214" s="136">
        <v>0</v>
      </c>
      <c r="CU214" s="136">
        <v>0</v>
      </c>
      <c r="CV214" s="136">
        <v>0</v>
      </c>
      <c r="CW214" s="136">
        <v>0</v>
      </c>
      <c r="CX214" s="136">
        <v>65250.66</v>
      </c>
      <c r="CY214" s="136">
        <v>221546.67600000001</v>
      </c>
      <c r="CZ214" s="136">
        <v>505864.88399999996</v>
      </c>
      <c r="DA214" s="136">
        <v>0</v>
      </c>
      <c r="DB214" s="136">
        <v>0</v>
      </c>
      <c r="DC214" s="136">
        <v>64750.525424844011</v>
      </c>
      <c r="DD214" s="139">
        <v>1127886.5136601799</v>
      </c>
      <c r="DE214" s="136">
        <v>0</v>
      </c>
      <c r="DF214" s="136">
        <v>39363.927491717848</v>
      </c>
      <c r="DG214" s="136">
        <v>0</v>
      </c>
      <c r="DH214" s="136">
        <v>49207.818749323778</v>
      </c>
      <c r="DI214" s="136">
        <v>7086.8568368686383</v>
      </c>
      <c r="DJ214" s="136">
        <v>86342.370170285401</v>
      </c>
      <c r="DK214" s="136">
        <v>43849.162905707337</v>
      </c>
      <c r="DL214" s="136">
        <v>14978.579999999998</v>
      </c>
      <c r="DM214" s="136">
        <v>0</v>
      </c>
      <c r="DN214" s="136">
        <v>876829.27271340427</v>
      </c>
      <c r="DO214" s="136">
        <v>10228.524792872529</v>
      </c>
      <c r="DP214" s="136"/>
      <c r="DQ214" s="136">
        <v>314378.75308945967</v>
      </c>
      <c r="DR214" s="136">
        <v>190288.37534443793</v>
      </c>
      <c r="DS214" s="136">
        <v>29198.885372144174</v>
      </c>
      <c r="DT214" s="136">
        <v>4561.8649845861537</v>
      </c>
      <c r="DU214" s="136">
        <v>35347.68797575208</v>
      </c>
      <c r="DV214" s="136">
        <v>54981.939412539323</v>
      </c>
      <c r="DW214" s="136"/>
      <c r="DX214" s="136">
        <v>296272.84686080785</v>
      </c>
      <c r="DY214" s="136">
        <v>260556.06546841055</v>
      </c>
      <c r="DZ214" s="136">
        <v>0</v>
      </c>
      <c r="EA214" s="139">
        <v>0</v>
      </c>
      <c r="EB214" s="136"/>
      <c r="EC214" s="136">
        <v>0</v>
      </c>
      <c r="ED214" s="113"/>
      <c r="EE214" s="138">
        <v>100854.12507954246</v>
      </c>
      <c r="EF214" s="136">
        <v>8106.7422978230916</v>
      </c>
      <c r="EG214" s="136">
        <v>88134.67819837702</v>
      </c>
      <c r="EH214" s="136">
        <v>4612.7045833423435</v>
      </c>
      <c r="EI214" s="136">
        <v>23990.170221856242</v>
      </c>
      <c r="EJ214" s="136">
        <v>60643.964425826314</v>
      </c>
      <c r="EK214" s="136">
        <v>60643.964425826314</v>
      </c>
      <c r="EL214" s="140"/>
      <c r="EM214" s="134">
        <v>0</v>
      </c>
      <c r="EN214" s="136">
        <v>157842.87000000002</v>
      </c>
      <c r="EO214" s="140">
        <f t="shared" si="63"/>
        <v>27.19</v>
      </c>
      <c r="EP214" s="140">
        <f t="shared" si="64"/>
        <v>4.6445551601423487</v>
      </c>
      <c r="EQ214" s="140">
        <f t="shared" si="65"/>
        <v>6.0314709371293009</v>
      </c>
      <c r="ER214" s="140">
        <f t="shared" si="66"/>
        <v>7.6979201265322263</v>
      </c>
      <c r="ES214" s="140">
        <f t="shared" si="67"/>
        <v>0</v>
      </c>
      <c r="ET214" s="140">
        <f t="shared" si="68"/>
        <v>0</v>
      </c>
      <c r="EU214" s="140">
        <f t="shared" si="69"/>
        <v>0</v>
      </c>
      <c r="EV214" s="140">
        <f t="shared" si="70"/>
        <v>5.7089323843416366</v>
      </c>
      <c r="EW214" s="140">
        <f t="shared" si="71"/>
        <v>2.8705931198102022</v>
      </c>
      <c r="EX214" s="140">
        <f t="shared" si="72"/>
        <v>0</v>
      </c>
      <c r="EY214" s="140">
        <f t="shared" si="73"/>
        <v>0</v>
      </c>
      <c r="EZ214" s="140">
        <f t="shared" si="74"/>
        <v>0</v>
      </c>
      <c r="FA214" s="140">
        <f t="shared" si="75"/>
        <v>0.23652827204428634</v>
      </c>
      <c r="HD214" s="143">
        <v>1</v>
      </c>
    </row>
    <row r="215" spans="1:212" ht="12" customHeight="1" x14ac:dyDescent="0.25">
      <c r="A215" s="126">
        <v>211</v>
      </c>
      <c r="B215" s="62" t="s">
        <v>35</v>
      </c>
      <c r="C215" s="62" t="s">
        <v>35</v>
      </c>
      <c r="D215" s="127">
        <v>637.70000000000005</v>
      </c>
      <c r="E215" s="141">
        <v>637.70000000000005</v>
      </c>
      <c r="F215" s="141">
        <v>0</v>
      </c>
      <c r="G215" s="141">
        <v>56</v>
      </c>
      <c r="H215" s="127">
        <v>0</v>
      </c>
      <c r="I215" s="127">
        <v>0</v>
      </c>
      <c r="J215" s="127">
        <v>1</v>
      </c>
      <c r="K215" s="128">
        <v>637.70000000000005</v>
      </c>
      <c r="L215" s="127"/>
      <c r="M215" s="126" t="s">
        <v>24</v>
      </c>
      <c r="N215" s="129">
        <v>7</v>
      </c>
      <c r="O215" s="129" t="s">
        <v>8</v>
      </c>
      <c r="P215" s="130">
        <v>37.01</v>
      </c>
      <c r="Q215" s="142">
        <v>25.29</v>
      </c>
      <c r="R215" s="130">
        <v>4.32</v>
      </c>
      <c r="S215" s="130">
        <v>5.61</v>
      </c>
      <c r="T215" s="130">
        <v>7.16</v>
      </c>
      <c r="U215" s="130">
        <v>5.31</v>
      </c>
      <c r="V215" s="130">
        <v>2.67</v>
      </c>
      <c r="W215" s="130">
        <v>0</v>
      </c>
      <c r="X215" s="130">
        <v>0</v>
      </c>
      <c r="Y215" s="130">
        <v>0.22</v>
      </c>
      <c r="Z215" s="132">
        <v>40</v>
      </c>
      <c r="AA215" s="132">
        <v>40</v>
      </c>
      <c r="AB215" s="132">
        <v>2604.04</v>
      </c>
      <c r="AC215" s="130">
        <v>195.98199600000001</v>
      </c>
      <c r="AD215" s="132">
        <v>42.3</v>
      </c>
      <c r="AE215" s="132">
        <v>2604.04</v>
      </c>
      <c r="AF215" s="130">
        <v>7.85</v>
      </c>
      <c r="AG215" s="133">
        <v>0</v>
      </c>
      <c r="AH215" s="130">
        <v>6.73</v>
      </c>
      <c r="AI215" s="130">
        <v>10.67</v>
      </c>
      <c r="AJ215" s="130">
        <v>14</v>
      </c>
      <c r="AK215" s="131">
        <v>96764.597999999998</v>
      </c>
      <c r="AL215" s="130">
        <v>16529.184000000001</v>
      </c>
      <c r="AM215" s="130">
        <v>21464.982000000004</v>
      </c>
      <c r="AN215" s="130">
        <v>27395.592000000004</v>
      </c>
      <c r="AO215" s="130">
        <v>20317.121999999999</v>
      </c>
      <c r="AP215" s="130">
        <v>10215.954000000002</v>
      </c>
      <c r="AQ215" s="130">
        <v>0</v>
      </c>
      <c r="AR215" s="130">
        <v>0</v>
      </c>
      <c r="AS215" s="130">
        <v>841.76400000000012</v>
      </c>
      <c r="AU215" s="134">
        <v>33.17</v>
      </c>
      <c r="AV215" s="192">
        <v>13.89</v>
      </c>
      <c r="AW215" s="193"/>
      <c r="AX215" s="144">
        <v>5.9</v>
      </c>
      <c r="AY215" s="144">
        <v>1.53</v>
      </c>
      <c r="AZ215" s="144">
        <v>0.32</v>
      </c>
      <c r="BA215" s="144">
        <v>0.6</v>
      </c>
      <c r="BB215" s="144">
        <v>5.01</v>
      </c>
      <c r="BC215" s="144">
        <v>4.99</v>
      </c>
      <c r="BD215" s="144">
        <v>0</v>
      </c>
      <c r="BE215" s="144">
        <v>0</v>
      </c>
      <c r="BF215" s="144">
        <v>0</v>
      </c>
      <c r="BG215" s="145">
        <v>0.93</v>
      </c>
      <c r="BH215" s="134">
        <v>37.581610000000005</v>
      </c>
      <c r="BI215" s="192">
        <v>15.737370000000004</v>
      </c>
      <c r="BJ215" s="193">
        <v>0</v>
      </c>
      <c r="BK215" s="144">
        <v>6.6847000000000012</v>
      </c>
      <c r="BL215" s="144">
        <v>1.7334900000000002</v>
      </c>
      <c r="BM215" s="144">
        <v>0.36256000000000005</v>
      </c>
      <c r="BN215" s="144">
        <v>0.67980000000000007</v>
      </c>
      <c r="BO215" s="144">
        <v>5.6763300000000001</v>
      </c>
      <c r="BP215" s="144">
        <v>5.65367</v>
      </c>
      <c r="BQ215" s="144">
        <v>0</v>
      </c>
      <c r="BR215" s="144">
        <v>0</v>
      </c>
      <c r="BS215" s="144">
        <v>0</v>
      </c>
      <c r="BT215" s="145">
        <v>1.0536900000000002</v>
      </c>
      <c r="BU215" s="136">
        <v>281962.94497000001</v>
      </c>
      <c r="BV215" s="194">
        <v>118072.51449000003</v>
      </c>
      <c r="BW215" s="194">
        <v>0</v>
      </c>
      <c r="BX215" s="136">
        <v>50153.191900000005</v>
      </c>
      <c r="BY215" s="136">
        <v>13005.827730000001</v>
      </c>
      <c r="BZ215" s="136">
        <v>2720.1731200000004</v>
      </c>
      <c r="CA215" s="136">
        <v>5100.3246000000008</v>
      </c>
      <c r="CB215" s="136">
        <v>42587.71041</v>
      </c>
      <c r="CC215" s="136">
        <v>42417.699590000004</v>
      </c>
      <c r="CD215" s="136">
        <v>0</v>
      </c>
      <c r="CE215" s="136">
        <v>0</v>
      </c>
      <c r="CF215" s="136">
        <v>0</v>
      </c>
      <c r="CG215" s="136">
        <v>7905.5031300000019</v>
      </c>
      <c r="CH215" s="112">
        <v>1</v>
      </c>
      <c r="CJ215" s="137">
        <v>107333.72</v>
      </c>
      <c r="CK215" s="134">
        <v>263625.32</v>
      </c>
      <c r="CL215" s="134">
        <v>276671.46000000002</v>
      </c>
      <c r="CM215" s="134">
        <v>361319.80684252182</v>
      </c>
      <c r="CN215" s="138">
        <v>8514.0438911755191</v>
      </c>
      <c r="CO215" s="136">
        <v>0</v>
      </c>
      <c r="CP215" s="136">
        <v>0</v>
      </c>
      <c r="CQ215" s="136">
        <v>0</v>
      </c>
      <c r="CR215" s="136">
        <v>0</v>
      </c>
      <c r="CS215" s="136">
        <v>0</v>
      </c>
      <c r="CT215" s="136">
        <v>0</v>
      </c>
      <c r="CU215" s="136">
        <v>0</v>
      </c>
      <c r="CV215" s="136">
        <v>0</v>
      </c>
      <c r="CW215" s="136">
        <v>0</v>
      </c>
      <c r="CX215" s="136">
        <v>0</v>
      </c>
      <c r="CY215" s="136">
        <v>0</v>
      </c>
      <c r="CZ215" s="136">
        <v>0</v>
      </c>
      <c r="DA215" s="136">
        <v>0</v>
      </c>
      <c r="DB215" s="136">
        <v>0</v>
      </c>
      <c r="DC215" s="136">
        <v>8514.0438911755191</v>
      </c>
      <c r="DD215" s="139">
        <v>146336.2178430238</v>
      </c>
      <c r="DE215" s="136">
        <v>0</v>
      </c>
      <c r="DF215" s="136">
        <v>5175.9611863310811</v>
      </c>
      <c r="DG215" s="136">
        <v>0</v>
      </c>
      <c r="DH215" s="136">
        <v>6470.3340377837812</v>
      </c>
      <c r="DI215" s="136">
        <v>931.85051030375098</v>
      </c>
      <c r="DJ215" s="136">
        <v>11353.154657427318</v>
      </c>
      <c r="DK215" s="136">
        <v>5765.7246041011113</v>
      </c>
      <c r="DL215" s="136">
        <v>0</v>
      </c>
      <c r="DM215" s="136">
        <v>0</v>
      </c>
      <c r="DN215" s="136">
        <v>115294.24454809228</v>
      </c>
      <c r="DO215" s="136">
        <v>1344.9482989844557</v>
      </c>
      <c r="DP215" s="136"/>
      <c r="DQ215" s="136">
        <v>41337.649149480072</v>
      </c>
      <c r="DR215" s="136">
        <v>25021.010548300568</v>
      </c>
      <c r="DS215" s="136">
        <v>3839.3602214145621</v>
      </c>
      <c r="DT215" s="136">
        <v>599.83943681607298</v>
      </c>
      <c r="DU215" s="136">
        <v>4647.8660196579458</v>
      </c>
      <c r="DV215" s="136">
        <v>7229.5729232909252</v>
      </c>
      <c r="DW215" s="136"/>
      <c r="DX215" s="136">
        <v>38956.904293607411</v>
      </c>
      <c r="DY215" s="136">
        <v>34260.506195967966</v>
      </c>
      <c r="DZ215" s="136">
        <v>0</v>
      </c>
      <c r="EA215" s="139">
        <v>0</v>
      </c>
      <c r="EB215" s="136"/>
      <c r="EC215" s="136">
        <v>0</v>
      </c>
      <c r="ED215" s="113"/>
      <c r="EE215" s="138">
        <v>13261.304706013492</v>
      </c>
      <c r="EF215" s="136">
        <v>1065.9552070851967</v>
      </c>
      <c r="EG215" s="136">
        <v>11588.825165389302</v>
      </c>
      <c r="EH215" s="136">
        <v>606.52433353899391</v>
      </c>
      <c r="EI215" s="136">
        <v>3154.4664832524491</v>
      </c>
      <c r="EJ215" s="136">
        <v>75498.714280001121</v>
      </c>
      <c r="EK215" s="136">
        <v>75498.714280001121</v>
      </c>
      <c r="EL215" s="140"/>
      <c r="EM215" s="134">
        <v>0</v>
      </c>
      <c r="EN215" s="136">
        <v>94927.439999999988</v>
      </c>
      <c r="EO215" s="140">
        <f t="shared" si="63"/>
        <v>37.01</v>
      </c>
      <c r="EP215" s="140">
        <f t="shared" si="64"/>
        <v>15.498007235453723</v>
      </c>
      <c r="EQ215" s="140">
        <f t="shared" si="65"/>
        <v>0</v>
      </c>
      <c r="ER215" s="140">
        <f t="shared" si="66"/>
        <v>6.5830268314742231</v>
      </c>
      <c r="ES215" s="140">
        <f t="shared" si="67"/>
        <v>1.7071239071450104</v>
      </c>
      <c r="ET215" s="140">
        <f t="shared" si="68"/>
        <v>0.35704552306300869</v>
      </c>
      <c r="EU215" s="140">
        <f t="shared" si="69"/>
        <v>0.66946035574314133</v>
      </c>
      <c r="EV215" s="140">
        <f t="shared" si="70"/>
        <v>5.5899939704552297</v>
      </c>
      <c r="EW215" s="140">
        <f t="shared" si="71"/>
        <v>5.5676786252637909</v>
      </c>
      <c r="EX215" s="140">
        <f t="shared" si="72"/>
        <v>0</v>
      </c>
      <c r="EY215" s="140">
        <f t="shared" si="73"/>
        <v>0</v>
      </c>
      <c r="EZ215" s="140">
        <f t="shared" si="74"/>
        <v>0</v>
      </c>
      <c r="FA215" s="140">
        <f t="shared" si="75"/>
        <v>1.0376635514018693</v>
      </c>
      <c r="HD215" s="112">
        <v>2</v>
      </c>
    </row>
    <row r="216" spans="1:212" ht="12" customHeight="1" x14ac:dyDescent="0.25">
      <c r="A216" s="126">
        <v>212</v>
      </c>
      <c r="B216" s="62" t="s">
        <v>34</v>
      </c>
      <c r="C216" s="62" t="s">
        <v>34</v>
      </c>
      <c r="D216" s="127">
        <v>655.20000000000005</v>
      </c>
      <c r="E216" s="141">
        <v>655.20000000000005</v>
      </c>
      <c r="F216" s="141">
        <v>0</v>
      </c>
      <c r="G216" s="141">
        <v>56</v>
      </c>
      <c r="H216" s="127">
        <v>0</v>
      </c>
      <c r="I216" s="127">
        <v>0</v>
      </c>
      <c r="J216" s="127">
        <v>1</v>
      </c>
      <c r="K216" s="128">
        <v>655.20000000000005</v>
      </c>
      <c r="L216" s="127"/>
      <c r="M216" s="126" t="s">
        <v>24</v>
      </c>
      <c r="N216" s="129">
        <v>7</v>
      </c>
      <c r="O216" s="129" t="s">
        <v>8</v>
      </c>
      <c r="P216" s="130">
        <v>37.01</v>
      </c>
      <c r="Q216" s="142">
        <v>25.29</v>
      </c>
      <c r="R216" s="130">
        <v>4.32</v>
      </c>
      <c r="S216" s="130">
        <v>5.61</v>
      </c>
      <c r="T216" s="130">
        <v>7.16</v>
      </c>
      <c r="U216" s="130">
        <v>5.31</v>
      </c>
      <c r="V216" s="130">
        <v>2.67</v>
      </c>
      <c r="W216" s="130">
        <v>0</v>
      </c>
      <c r="X216" s="130">
        <v>0</v>
      </c>
      <c r="Y216" s="130">
        <v>0.22</v>
      </c>
      <c r="Z216" s="132">
        <v>40</v>
      </c>
      <c r="AA216" s="132">
        <v>40</v>
      </c>
      <c r="AB216" s="132">
        <v>2604.04</v>
      </c>
      <c r="AC216" s="130">
        <v>195.98199600000001</v>
      </c>
      <c r="AD216" s="132">
        <v>42.3</v>
      </c>
      <c r="AE216" s="132">
        <v>2604.04</v>
      </c>
      <c r="AF216" s="130">
        <v>7.85</v>
      </c>
      <c r="AG216" s="133">
        <v>0</v>
      </c>
      <c r="AH216" s="130">
        <v>6.73</v>
      </c>
      <c r="AI216" s="130">
        <v>10.67</v>
      </c>
      <c r="AJ216" s="130">
        <v>14</v>
      </c>
      <c r="AK216" s="131">
        <v>99420.04800000001</v>
      </c>
      <c r="AL216" s="130">
        <v>16982.784000000003</v>
      </c>
      <c r="AM216" s="130">
        <v>22054.032000000003</v>
      </c>
      <c r="AN216" s="130">
        <v>28147.392</v>
      </c>
      <c r="AO216" s="130">
        <v>20874.671999999999</v>
      </c>
      <c r="AP216" s="130">
        <v>10496.304</v>
      </c>
      <c r="AQ216" s="130">
        <v>0</v>
      </c>
      <c r="AR216" s="130">
        <v>0</v>
      </c>
      <c r="AS216" s="130">
        <v>864.86400000000003</v>
      </c>
      <c r="AU216" s="134">
        <v>33.17</v>
      </c>
      <c r="AV216" s="192">
        <v>13.89</v>
      </c>
      <c r="AW216" s="193"/>
      <c r="AX216" s="134">
        <v>5.9</v>
      </c>
      <c r="AY216" s="134">
        <v>1.53</v>
      </c>
      <c r="AZ216" s="134">
        <v>0.32</v>
      </c>
      <c r="BA216" s="134">
        <v>0.6</v>
      </c>
      <c r="BB216" s="134">
        <v>5.01</v>
      </c>
      <c r="BC216" s="134">
        <v>4.99</v>
      </c>
      <c r="BD216" s="134">
        <v>0</v>
      </c>
      <c r="BE216" s="134">
        <v>0</v>
      </c>
      <c r="BF216" s="134">
        <v>0</v>
      </c>
      <c r="BG216" s="135">
        <v>0.93</v>
      </c>
      <c r="BH216" s="134">
        <v>37.581610000000005</v>
      </c>
      <c r="BI216" s="192">
        <v>15.737370000000004</v>
      </c>
      <c r="BJ216" s="193">
        <v>0</v>
      </c>
      <c r="BK216" s="134">
        <v>6.6847000000000012</v>
      </c>
      <c r="BL216" s="134">
        <v>1.7334900000000002</v>
      </c>
      <c r="BM216" s="134">
        <v>0.36256000000000005</v>
      </c>
      <c r="BN216" s="134">
        <v>0.67980000000000007</v>
      </c>
      <c r="BO216" s="134">
        <v>5.6763300000000001</v>
      </c>
      <c r="BP216" s="134">
        <v>5.65367</v>
      </c>
      <c r="BQ216" s="134">
        <v>0</v>
      </c>
      <c r="BR216" s="134">
        <v>0</v>
      </c>
      <c r="BS216" s="134">
        <v>0</v>
      </c>
      <c r="BT216" s="135">
        <v>1.0536900000000002</v>
      </c>
      <c r="BU216" s="136">
        <v>289700.67672000005</v>
      </c>
      <c r="BV216" s="194">
        <v>121312.70424000004</v>
      </c>
      <c r="BW216" s="194">
        <v>0</v>
      </c>
      <c r="BX216" s="136">
        <v>51529.514400000007</v>
      </c>
      <c r="BY216" s="136">
        <v>13362.73848</v>
      </c>
      <c r="BZ216" s="136">
        <v>2794.8211200000001</v>
      </c>
      <c r="CA216" s="136">
        <v>5240.289600000001</v>
      </c>
      <c r="CB216" s="136">
        <v>43756.418160000001</v>
      </c>
      <c r="CC216" s="136">
        <v>43581.741840000002</v>
      </c>
      <c r="CD216" s="136">
        <v>0</v>
      </c>
      <c r="CE216" s="136">
        <v>0</v>
      </c>
      <c r="CF216" s="136">
        <v>0</v>
      </c>
      <c r="CG216" s="136">
        <v>8122.4488800000017</v>
      </c>
      <c r="CH216" s="112">
        <v>1</v>
      </c>
      <c r="CJ216" s="137">
        <v>23804.26</v>
      </c>
      <c r="CK216" s="134">
        <v>270859.72000000003</v>
      </c>
      <c r="CL216" s="134">
        <v>271603.70999999996</v>
      </c>
      <c r="CM216" s="134">
        <v>331319.3278382002</v>
      </c>
      <c r="CN216" s="138">
        <v>8747.6894425250121</v>
      </c>
      <c r="CO216" s="136">
        <v>0</v>
      </c>
      <c r="CP216" s="136">
        <v>0</v>
      </c>
      <c r="CQ216" s="136">
        <v>0</v>
      </c>
      <c r="CR216" s="136">
        <v>0</v>
      </c>
      <c r="CS216" s="136">
        <v>0</v>
      </c>
      <c r="CT216" s="136">
        <v>0</v>
      </c>
      <c r="CU216" s="136">
        <v>0</v>
      </c>
      <c r="CV216" s="136">
        <v>0</v>
      </c>
      <c r="CW216" s="136">
        <v>0</v>
      </c>
      <c r="CX216" s="136">
        <v>0</v>
      </c>
      <c r="CY216" s="136">
        <v>0</v>
      </c>
      <c r="CZ216" s="136">
        <v>0</v>
      </c>
      <c r="DA216" s="136">
        <v>0</v>
      </c>
      <c r="DB216" s="136">
        <v>0</v>
      </c>
      <c r="DC216" s="136">
        <v>8747.6894425250121</v>
      </c>
      <c r="DD216" s="139">
        <v>150352.03062686088</v>
      </c>
      <c r="DE216" s="136">
        <v>0</v>
      </c>
      <c r="DF216" s="136">
        <v>5318.0018335959303</v>
      </c>
      <c r="DG216" s="136">
        <v>0</v>
      </c>
      <c r="DH216" s="136">
        <v>6647.8953450775189</v>
      </c>
      <c r="DI216" s="136">
        <v>957.42269774348074</v>
      </c>
      <c r="DJ216" s="136">
        <v>11664.712139793603</v>
      </c>
      <c r="DK216" s="136">
        <v>5923.9497578909341</v>
      </c>
      <c r="DL216" s="136">
        <v>0</v>
      </c>
      <c r="DM216" s="136">
        <v>0</v>
      </c>
      <c r="DN216" s="136">
        <v>118458.19198355034</v>
      </c>
      <c r="DO216" s="136">
        <v>1381.8568692090566</v>
      </c>
      <c r="DP216" s="136"/>
      <c r="DQ216" s="136">
        <v>42472.052254570088</v>
      </c>
      <c r="DR216" s="136">
        <v>25707.646403083789</v>
      </c>
      <c r="DS216" s="136">
        <v>3944.7213690933372</v>
      </c>
      <c r="DT216" s="136">
        <v>616.30045319412113</v>
      </c>
      <c r="DU216" s="136">
        <v>4775.414483424629</v>
      </c>
      <c r="DV216" s="136">
        <v>7427.9695457742118</v>
      </c>
      <c r="DW216" s="136"/>
      <c r="DX216" s="136">
        <v>40025.974115056575</v>
      </c>
      <c r="DY216" s="136">
        <v>35200.695718360068</v>
      </c>
      <c r="DZ216" s="136">
        <v>0</v>
      </c>
      <c r="EA216" s="139">
        <v>0</v>
      </c>
      <c r="EB216" s="136"/>
      <c r="EC216" s="136">
        <v>0</v>
      </c>
      <c r="ED216" s="113"/>
      <c r="EE216" s="138">
        <v>13625.226349976541</v>
      </c>
      <c r="EF216" s="136">
        <v>1095.2075453696423</v>
      </c>
      <c r="EG216" s="136">
        <v>11906.850005273751</v>
      </c>
      <c r="EH216" s="136">
        <v>623.16879933314863</v>
      </c>
      <c r="EI216" s="136">
        <v>3241.0325228587185</v>
      </c>
      <c r="EJ216" s="136">
        <v>37654.626807992368</v>
      </c>
      <c r="EK216" s="136">
        <v>37654.626807992368</v>
      </c>
      <c r="EL216" s="140"/>
      <c r="EM216" s="134">
        <v>0</v>
      </c>
      <c r="EN216" s="136">
        <v>23131.25</v>
      </c>
      <c r="EO216" s="140">
        <f t="shared" si="63"/>
        <v>37.01</v>
      </c>
      <c r="EP216" s="140">
        <f t="shared" si="64"/>
        <v>15.498007235453723</v>
      </c>
      <c r="EQ216" s="140">
        <f t="shared" si="65"/>
        <v>0</v>
      </c>
      <c r="ER216" s="140">
        <f t="shared" si="66"/>
        <v>6.5830268314742231</v>
      </c>
      <c r="ES216" s="140">
        <f t="shared" si="67"/>
        <v>1.7071239071450104</v>
      </c>
      <c r="ET216" s="140">
        <f t="shared" si="68"/>
        <v>0.35704552306300869</v>
      </c>
      <c r="EU216" s="140">
        <f t="shared" si="69"/>
        <v>0.66946035574314133</v>
      </c>
      <c r="EV216" s="140">
        <f t="shared" si="70"/>
        <v>5.5899939704552297</v>
      </c>
      <c r="EW216" s="140">
        <f t="shared" si="71"/>
        <v>5.5676786252637909</v>
      </c>
      <c r="EX216" s="140">
        <f t="shared" si="72"/>
        <v>0</v>
      </c>
      <c r="EY216" s="140">
        <f t="shared" si="73"/>
        <v>0</v>
      </c>
      <c r="EZ216" s="140">
        <f t="shared" si="74"/>
        <v>0</v>
      </c>
      <c r="FA216" s="140">
        <f t="shared" si="75"/>
        <v>1.0376635514018693</v>
      </c>
      <c r="HD216" s="112">
        <v>2</v>
      </c>
    </row>
    <row r="217" spans="1:212" ht="12" customHeight="1" x14ac:dyDescent="0.25">
      <c r="A217" s="126">
        <v>213</v>
      </c>
      <c r="B217" s="62" t="s">
        <v>33</v>
      </c>
      <c r="C217" s="62" t="s">
        <v>33</v>
      </c>
      <c r="D217" s="127">
        <v>228.2</v>
      </c>
      <c r="E217" s="141">
        <v>228.2</v>
      </c>
      <c r="F217" s="141">
        <v>0</v>
      </c>
      <c r="G217" s="141">
        <v>0</v>
      </c>
      <c r="H217" s="127">
        <v>0</v>
      </c>
      <c r="I217" s="127">
        <v>0</v>
      </c>
      <c r="J217" s="127">
        <v>1</v>
      </c>
      <c r="K217" s="128">
        <v>228.2</v>
      </c>
      <c r="L217" s="127"/>
      <c r="M217" s="126" t="s">
        <v>24</v>
      </c>
      <c r="N217" s="129">
        <v>8</v>
      </c>
      <c r="O217" s="129" t="s">
        <v>3</v>
      </c>
      <c r="P217" s="130">
        <v>16.02</v>
      </c>
      <c r="Q217" s="142">
        <v>16.02</v>
      </c>
      <c r="R217" s="130">
        <v>0</v>
      </c>
      <c r="S217" s="130">
        <v>3.25</v>
      </c>
      <c r="T217" s="130">
        <v>6.72</v>
      </c>
      <c r="U217" s="130">
        <v>4</v>
      </c>
      <c r="V217" s="130">
        <v>2.0499999999999998</v>
      </c>
      <c r="W217" s="130">
        <v>0</v>
      </c>
      <c r="X217" s="130">
        <v>0</v>
      </c>
      <c r="Y217" s="130">
        <v>0</v>
      </c>
      <c r="Z217" s="132">
        <v>40</v>
      </c>
      <c r="AA217" s="132">
        <v>0</v>
      </c>
      <c r="AB217" s="132">
        <v>0</v>
      </c>
      <c r="AC217" s="130">
        <v>0</v>
      </c>
      <c r="AD217" s="132">
        <v>42.3</v>
      </c>
      <c r="AE217" s="132">
        <v>2604.04</v>
      </c>
      <c r="AF217" s="130">
        <v>0</v>
      </c>
      <c r="AG217" s="133">
        <v>0</v>
      </c>
      <c r="AH217" s="130">
        <v>5.05</v>
      </c>
      <c r="AI217" s="130">
        <v>10.67</v>
      </c>
      <c r="AJ217" s="130">
        <v>14</v>
      </c>
      <c r="AK217" s="131">
        <v>21934.583999999999</v>
      </c>
      <c r="AL217" s="130">
        <v>0</v>
      </c>
      <c r="AM217" s="130">
        <v>4449.8999999999996</v>
      </c>
      <c r="AN217" s="130">
        <v>9201.0239999999994</v>
      </c>
      <c r="AO217" s="130">
        <v>5476.7999999999993</v>
      </c>
      <c r="AP217" s="130">
        <v>2806.8599999999997</v>
      </c>
      <c r="AQ217" s="130">
        <v>0</v>
      </c>
      <c r="AR217" s="130">
        <v>0</v>
      </c>
      <c r="AS217" s="130">
        <v>0</v>
      </c>
      <c r="AT217" s="146" t="s">
        <v>2</v>
      </c>
      <c r="AU217" s="134">
        <v>16.02</v>
      </c>
      <c r="AV217" s="134">
        <v>0</v>
      </c>
      <c r="AW217" s="134">
        <v>3.25</v>
      </c>
      <c r="AX217" s="134">
        <v>6.72</v>
      </c>
      <c r="AY217" s="134"/>
      <c r="AZ217" s="134"/>
      <c r="BA217" s="134"/>
      <c r="BB217" s="134">
        <v>4</v>
      </c>
      <c r="BC217" s="134">
        <v>2.0499999999999998</v>
      </c>
      <c r="BD217" s="134">
        <v>0</v>
      </c>
      <c r="BE217" s="134">
        <v>0</v>
      </c>
      <c r="BF217" s="134"/>
      <c r="BG217" s="135">
        <v>0</v>
      </c>
      <c r="BH217" s="134">
        <v>16.02</v>
      </c>
      <c r="BI217" s="134">
        <v>0</v>
      </c>
      <c r="BJ217" s="134">
        <v>3.25</v>
      </c>
      <c r="BK217" s="134">
        <v>6.72</v>
      </c>
      <c r="BL217" s="134">
        <v>0</v>
      </c>
      <c r="BM217" s="134">
        <v>0</v>
      </c>
      <c r="BN217" s="134">
        <v>0</v>
      </c>
      <c r="BO217" s="134">
        <v>4</v>
      </c>
      <c r="BP217" s="134">
        <v>2.0499999999999998</v>
      </c>
      <c r="BQ217" s="134">
        <v>0</v>
      </c>
      <c r="BR217" s="134">
        <v>0</v>
      </c>
      <c r="BS217" s="134">
        <v>0</v>
      </c>
      <c r="BT217" s="135">
        <v>0</v>
      </c>
      <c r="BU217" s="136">
        <v>43869.167999999998</v>
      </c>
      <c r="BV217" s="136">
        <v>0</v>
      </c>
      <c r="BW217" s="136">
        <v>8899.7999999999993</v>
      </c>
      <c r="BX217" s="136">
        <v>18402.047999999999</v>
      </c>
      <c r="BY217" s="136">
        <v>0</v>
      </c>
      <c r="BZ217" s="136">
        <v>0</v>
      </c>
      <c r="CA217" s="136">
        <v>0</v>
      </c>
      <c r="CB217" s="136">
        <v>10953.599999999999</v>
      </c>
      <c r="CC217" s="136">
        <v>5613.72</v>
      </c>
      <c r="CD217" s="136">
        <v>0</v>
      </c>
      <c r="CE217" s="136">
        <v>0</v>
      </c>
      <c r="CF217" s="136">
        <v>0</v>
      </c>
      <c r="CG217" s="136">
        <v>0</v>
      </c>
      <c r="CH217" s="112">
        <v>2</v>
      </c>
      <c r="CJ217" s="137">
        <v>10409.83</v>
      </c>
      <c r="CK217" s="134">
        <v>37128.120000000003</v>
      </c>
      <c r="CL217" s="134">
        <v>34452.639999999999</v>
      </c>
      <c r="CM217" s="134">
        <v>173259.69441864075</v>
      </c>
      <c r="CN217" s="138">
        <v>74025.77798959738</v>
      </c>
      <c r="CO217" s="136">
        <v>0</v>
      </c>
      <c r="CP217" s="136">
        <v>0</v>
      </c>
      <c r="CQ217" s="136">
        <v>0</v>
      </c>
      <c r="CR217" s="136">
        <v>0</v>
      </c>
      <c r="CS217" s="136">
        <v>0</v>
      </c>
      <c r="CT217" s="136">
        <v>0</v>
      </c>
      <c r="CU217" s="136">
        <v>0</v>
      </c>
      <c r="CV217" s="136">
        <v>70979.039999999994</v>
      </c>
      <c r="CW217" s="136">
        <v>0</v>
      </c>
      <c r="CX217" s="136">
        <v>0</v>
      </c>
      <c r="CY217" s="136">
        <v>0</v>
      </c>
      <c r="CZ217" s="136">
        <v>0</v>
      </c>
      <c r="DA217" s="136">
        <v>0</v>
      </c>
      <c r="DB217" s="136">
        <v>0</v>
      </c>
      <c r="DC217" s="136">
        <v>3046.7379895973863</v>
      </c>
      <c r="DD217" s="139">
        <v>52366.198701235728</v>
      </c>
      <c r="DE217" s="136">
        <v>0</v>
      </c>
      <c r="DF217" s="136">
        <v>1852.2100403336249</v>
      </c>
      <c r="DG217" s="136">
        <v>0</v>
      </c>
      <c r="DH217" s="136">
        <v>2315.3994471103319</v>
      </c>
      <c r="DI217" s="136">
        <v>333.46132421407555</v>
      </c>
      <c r="DJ217" s="136">
        <v>4062.7095700563182</v>
      </c>
      <c r="DK217" s="136">
        <v>2063.2560054192782</v>
      </c>
      <c r="DL217" s="136">
        <v>0</v>
      </c>
      <c r="DM217" s="136">
        <v>0</v>
      </c>
      <c r="DN217" s="136">
        <v>41257.874558373303</v>
      </c>
      <c r="DO217" s="136">
        <v>481.28775572879533</v>
      </c>
      <c r="DP217" s="136"/>
      <c r="DQ217" s="136">
        <v>14792.616490373768</v>
      </c>
      <c r="DR217" s="136">
        <v>8953.7315463731993</v>
      </c>
      <c r="DS217" s="136">
        <v>1373.9093657312262</v>
      </c>
      <c r="DT217" s="136">
        <v>214.65165356974725</v>
      </c>
      <c r="DU217" s="136">
        <v>1663.2319675175522</v>
      </c>
      <c r="DV217" s="136">
        <v>2587.0919571820432</v>
      </c>
      <c r="DW217" s="136"/>
      <c r="DX217" s="136">
        <v>13940.670471697053</v>
      </c>
      <c r="DY217" s="136">
        <v>12260.071371992926</v>
      </c>
      <c r="DZ217" s="136">
        <v>0</v>
      </c>
      <c r="EA217" s="139">
        <v>0</v>
      </c>
      <c r="EB217" s="136"/>
      <c r="EC217" s="136">
        <v>0</v>
      </c>
      <c r="ED217" s="113"/>
      <c r="EE217" s="138">
        <v>4745.5382372781542</v>
      </c>
      <c r="EF217" s="136">
        <v>381.45049122917021</v>
      </c>
      <c r="EG217" s="136">
        <v>4147.0439120932078</v>
      </c>
      <c r="EH217" s="136">
        <v>217.04383395577608</v>
      </c>
      <c r="EI217" s="136">
        <v>1128.8211564657502</v>
      </c>
      <c r="EJ217" s="136">
        <v>0</v>
      </c>
      <c r="EK217" s="136">
        <v>0</v>
      </c>
      <c r="EL217" s="113"/>
      <c r="EM217" s="134">
        <v>0</v>
      </c>
      <c r="EN217" s="136">
        <v>13085.31</v>
      </c>
      <c r="EO217" s="140">
        <f t="shared" si="63"/>
        <v>16.02</v>
      </c>
      <c r="EP217" s="140">
        <f t="shared" si="64"/>
        <v>0</v>
      </c>
      <c r="EQ217" s="140">
        <f t="shared" si="65"/>
        <v>3.25</v>
      </c>
      <c r="ER217" s="140">
        <f t="shared" si="66"/>
        <v>6.72</v>
      </c>
      <c r="ES217" s="140">
        <f t="shared" si="67"/>
        <v>0</v>
      </c>
      <c r="ET217" s="140">
        <f t="shared" si="68"/>
        <v>0</v>
      </c>
      <c r="EU217" s="140">
        <f t="shared" si="69"/>
        <v>0</v>
      </c>
      <c r="EV217" s="140">
        <f t="shared" si="70"/>
        <v>4</v>
      </c>
      <c r="EW217" s="140">
        <f t="shared" si="71"/>
        <v>2.0499999999999998</v>
      </c>
      <c r="EX217" s="140">
        <f t="shared" si="72"/>
        <v>0</v>
      </c>
      <c r="EY217" s="140">
        <f t="shared" si="73"/>
        <v>0</v>
      </c>
      <c r="EZ217" s="140">
        <f t="shared" si="74"/>
        <v>0</v>
      </c>
      <c r="FA217" s="140">
        <f t="shared" si="75"/>
        <v>0</v>
      </c>
      <c r="HD217" s="143">
        <v>1</v>
      </c>
    </row>
    <row r="218" spans="1:212" ht="12" customHeight="1" x14ac:dyDescent="0.25">
      <c r="A218" s="126">
        <v>214</v>
      </c>
      <c r="B218" s="62" t="s">
        <v>32</v>
      </c>
      <c r="C218" s="62" t="s">
        <v>32</v>
      </c>
      <c r="D218" s="127">
        <v>4601.2</v>
      </c>
      <c r="E218" s="141">
        <v>4601.2</v>
      </c>
      <c r="F218" s="141">
        <v>0</v>
      </c>
      <c r="G218" s="141">
        <v>1142.4000000000001</v>
      </c>
      <c r="H218" s="127">
        <v>2</v>
      </c>
      <c r="I218" s="127">
        <v>0</v>
      </c>
      <c r="J218" s="127">
        <v>1</v>
      </c>
      <c r="K218" s="128">
        <v>4601.2</v>
      </c>
      <c r="L218" s="127"/>
      <c r="M218" s="126" t="s">
        <v>24</v>
      </c>
      <c r="N218" s="129">
        <v>3</v>
      </c>
      <c r="O218" s="129" t="s">
        <v>8</v>
      </c>
      <c r="P218" s="130">
        <v>39.51</v>
      </c>
      <c r="Q218" s="142">
        <v>36.75</v>
      </c>
      <c r="R218" s="130">
        <v>4.0199999999999996</v>
      </c>
      <c r="S218" s="130">
        <v>7</v>
      </c>
      <c r="T218" s="130">
        <v>11</v>
      </c>
      <c r="U218" s="130">
        <v>5.4</v>
      </c>
      <c r="V218" s="130">
        <v>2.67</v>
      </c>
      <c r="W218" s="130">
        <v>1.54</v>
      </c>
      <c r="X218" s="130">
        <v>4.9000000000000004</v>
      </c>
      <c r="Y218" s="130">
        <v>0.22</v>
      </c>
      <c r="Z218" s="132">
        <v>40</v>
      </c>
      <c r="AA218" s="132">
        <v>40</v>
      </c>
      <c r="AB218" s="132">
        <v>2604.04</v>
      </c>
      <c r="AC218" s="130">
        <v>195.98199600000001</v>
      </c>
      <c r="AD218" s="132">
        <v>42.3</v>
      </c>
      <c r="AE218" s="132">
        <v>2604.04</v>
      </c>
      <c r="AF218" s="130">
        <v>7.85</v>
      </c>
      <c r="AG218" s="133">
        <v>0</v>
      </c>
      <c r="AH218" s="130">
        <v>6.73</v>
      </c>
      <c r="AI218" s="130">
        <v>10.67</v>
      </c>
      <c r="AJ218" s="130">
        <v>14</v>
      </c>
      <c r="AK218" s="131">
        <v>1014564.6000000001</v>
      </c>
      <c r="AL218" s="130">
        <v>110980.94399999999</v>
      </c>
      <c r="AM218" s="130">
        <v>193250.4</v>
      </c>
      <c r="AN218" s="130">
        <v>303679.19999999995</v>
      </c>
      <c r="AO218" s="130">
        <v>149078.88</v>
      </c>
      <c r="AP218" s="130">
        <v>73711.224000000002</v>
      </c>
      <c r="AQ218" s="130">
        <v>42515.088000000003</v>
      </c>
      <c r="AR218" s="130">
        <v>135275.28</v>
      </c>
      <c r="AS218" s="130">
        <v>6073.5839999999998</v>
      </c>
      <c r="AT218" s="112" t="s">
        <v>8</v>
      </c>
      <c r="AU218" s="134">
        <v>39.51</v>
      </c>
      <c r="AV218" s="134">
        <v>4.3219102040816324</v>
      </c>
      <c r="AW218" s="134">
        <v>7.5257142857142849</v>
      </c>
      <c r="AX218" s="134">
        <v>11.826122448979591</v>
      </c>
      <c r="AY218" s="134"/>
      <c r="AZ218" s="134"/>
      <c r="BA218" s="134"/>
      <c r="BB218" s="134">
        <v>5.8055510204081635</v>
      </c>
      <c r="BC218" s="134">
        <v>2.8705224489795915</v>
      </c>
      <c r="BD218" s="134">
        <v>1.6556571428571427</v>
      </c>
      <c r="BE218" s="134">
        <v>5.2679999999999998</v>
      </c>
      <c r="BF218" s="134"/>
      <c r="BG218" s="135">
        <v>0.23652244897959185</v>
      </c>
      <c r="BH218" s="134">
        <v>39.51</v>
      </c>
      <c r="BI218" s="134">
        <v>4.3219102040816324</v>
      </c>
      <c r="BJ218" s="134">
        <v>7.5257142857142849</v>
      </c>
      <c r="BK218" s="134">
        <v>11.826122448979591</v>
      </c>
      <c r="BL218" s="134">
        <v>0</v>
      </c>
      <c r="BM218" s="134">
        <v>0</v>
      </c>
      <c r="BN218" s="134">
        <v>0</v>
      </c>
      <c r="BO218" s="134">
        <v>5.8055510204081635</v>
      </c>
      <c r="BP218" s="134">
        <v>2.8705224489795915</v>
      </c>
      <c r="BQ218" s="134">
        <v>1.6556571428571427</v>
      </c>
      <c r="BR218" s="134">
        <v>5.2679999999999998</v>
      </c>
      <c r="BS218" s="134">
        <v>0</v>
      </c>
      <c r="BT218" s="135">
        <v>0.23652244897959182</v>
      </c>
      <c r="BU218" s="136">
        <v>2181520.9440000001</v>
      </c>
      <c r="BV218" s="136">
        <v>238631.67877224486</v>
      </c>
      <c r="BW218" s="136">
        <v>415527.79885714286</v>
      </c>
      <c r="BX218" s="136">
        <v>652972.25534693873</v>
      </c>
      <c r="BY218" s="136">
        <v>0</v>
      </c>
      <c r="BZ218" s="136">
        <v>0</v>
      </c>
      <c r="CA218" s="136">
        <v>0</v>
      </c>
      <c r="CB218" s="136">
        <v>320550.01626122452</v>
      </c>
      <c r="CC218" s="136">
        <v>158494.17470693876</v>
      </c>
      <c r="CD218" s="136">
        <v>91416.115748571421</v>
      </c>
      <c r="CE218" s="136">
        <v>290869.45919999998</v>
      </c>
      <c r="CF218" s="136">
        <v>0</v>
      </c>
      <c r="CG218" s="136">
        <v>13059.445106938774</v>
      </c>
      <c r="CH218" s="143">
        <v>2</v>
      </c>
      <c r="CJ218" s="137">
        <v>726265.54</v>
      </c>
      <c r="CK218" s="134">
        <v>2181521.0299999998</v>
      </c>
      <c r="CL218" s="134">
        <v>2281570.81</v>
      </c>
      <c r="CM218" s="134">
        <v>2459265.7624646779</v>
      </c>
      <c r="CN218" s="138">
        <v>132078.81947824493</v>
      </c>
      <c r="CO218" s="136">
        <v>0</v>
      </c>
      <c r="CP218" s="136">
        <v>0</v>
      </c>
      <c r="CQ218" s="136">
        <v>0</v>
      </c>
      <c r="CR218" s="136">
        <v>0</v>
      </c>
      <c r="CS218" s="136">
        <v>0</v>
      </c>
      <c r="CT218" s="136">
        <v>67589.771999999997</v>
      </c>
      <c r="CU218" s="136">
        <v>0</v>
      </c>
      <c r="CV218" s="136">
        <v>3057.6239999999998</v>
      </c>
      <c r="CW218" s="136">
        <v>0</v>
      </c>
      <c r="CX218" s="136">
        <v>0</v>
      </c>
      <c r="CY218" s="136">
        <v>0</v>
      </c>
      <c r="CZ218" s="136">
        <v>0</v>
      </c>
      <c r="DA218" s="136">
        <v>0</v>
      </c>
      <c r="DB218" s="136">
        <v>0</v>
      </c>
      <c r="DC218" s="136">
        <v>61431.423478244935</v>
      </c>
      <c r="DD218" s="139">
        <v>1085538.1268385556</v>
      </c>
      <c r="DE218" s="136">
        <v>29677.682210484374</v>
      </c>
      <c r="DF218" s="136">
        <v>37346.138639715493</v>
      </c>
      <c r="DG218" s="136">
        <v>0</v>
      </c>
      <c r="DH218" s="136">
        <v>46685.433549711037</v>
      </c>
      <c r="DI218" s="136">
        <v>6723.5856484391079</v>
      </c>
      <c r="DJ218" s="136">
        <v>81916.473592213544</v>
      </c>
      <c r="DK218" s="136">
        <v>41601.461578155926</v>
      </c>
      <c r="DL218" s="136">
        <v>0</v>
      </c>
      <c r="DM218" s="136">
        <v>0</v>
      </c>
      <c r="DN218" s="136">
        <v>831883.13943026843</v>
      </c>
      <c r="DO218" s="136">
        <v>9704.21218956763</v>
      </c>
      <c r="DP218" s="136"/>
      <c r="DQ218" s="136">
        <v>298263.74669372384</v>
      </c>
      <c r="DR218" s="136">
        <v>180534.22257306034</v>
      </c>
      <c r="DS218" s="136">
        <v>27702.155011404549</v>
      </c>
      <c r="DT218" s="136">
        <v>4328.0244890671393</v>
      </c>
      <c r="DU218" s="136">
        <v>33535.770941900795</v>
      </c>
      <c r="DV218" s="136">
        <v>52163.573678291054</v>
      </c>
      <c r="DW218" s="136"/>
      <c r="DX218" s="136">
        <v>281085.94642582157</v>
      </c>
      <c r="DY218" s="136">
        <v>247200.00173888632</v>
      </c>
      <c r="DZ218" s="136">
        <v>45739.348761396948</v>
      </c>
      <c r="EA218" s="139">
        <v>203287.93891476427</v>
      </c>
      <c r="EB218" s="136"/>
      <c r="EC218" s="136">
        <v>203287.93891476427</v>
      </c>
      <c r="ED218" s="136"/>
      <c r="EE218" s="138">
        <v>95684.358183015953</v>
      </c>
      <c r="EF218" s="136">
        <v>7691.1919379651972</v>
      </c>
      <c r="EG218" s="136">
        <v>83616.90818721852</v>
      </c>
      <c r="EH218" s="136">
        <v>4376.2580578322386</v>
      </c>
      <c r="EI218" s="136">
        <v>22760.437796363756</v>
      </c>
      <c r="EJ218" s="136">
        <v>47627.037633904911</v>
      </c>
      <c r="EK218" s="136">
        <v>47627.037633904911</v>
      </c>
      <c r="EL218" s="140"/>
      <c r="EM218" s="134">
        <v>2277.0441593749365</v>
      </c>
      <c r="EN218" s="136">
        <v>643206.22</v>
      </c>
      <c r="EO218" s="140">
        <f t="shared" si="63"/>
        <v>39.51</v>
      </c>
      <c r="EP218" s="140">
        <f t="shared" si="64"/>
        <v>4.3219102040816324</v>
      </c>
      <c r="EQ218" s="140">
        <f t="shared" si="65"/>
        <v>7.5257142857142849</v>
      </c>
      <c r="ER218" s="140">
        <f t="shared" si="66"/>
        <v>11.826122448979591</v>
      </c>
      <c r="ES218" s="140">
        <f t="shared" si="67"/>
        <v>0</v>
      </c>
      <c r="ET218" s="140">
        <f t="shared" si="68"/>
        <v>0</v>
      </c>
      <c r="EU218" s="140">
        <f t="shared" si="69"/>
        <v>0</v>
      </c>
      <c r="EV218" s="140">
        <f t="shared" si="70"/>
        <v>5.8055510204081635</v>
      </c>
      <c r="EW218" s="140">
        <f t="shared" si="71"/>
        <v>2.8705224489795915</v>
      </c>
      <c r="EX218" s="140">
        <f t="shared" si="72"/>
        <v>1.6556571428571427</v>
      </c>
      <c r="EY218" s="140">
        <f t="shared" si="73"/>
        <v>5.2679999999999998</v>
      </c>
      <c r="EZ218" s="140">
        <f t="shared" si="74"/>
        <v>0</v>
      </c>
      <c r="FA218" s="140">
        <f t="shared" si="75"/>
        <v>0.23652244897959182</v>
      </c>
      <c r="HD218" s="143">
        <v>1</v>
      </c>
    </row>
    <row r="219" spans="1:212" ht="12" customHeight="1" x14ac:dyDescent="0.25">
      <c r="A219" s="126">
        <v>215</v>
      </c>
      <c r="B219" s="62" t="s">
        <v>31</v>
      </c>
      <c r="C219" s="62" t="s">
        <v>31</v>
      </c>
      <c r="D219" s="127">
        <v>6918.95</v>
      </c>
      <c r="E219" s="141">
        <v>6614.75</v>
      </c>
      <c r="F219" s="141">
        <v>304.2</v>
      </c>
      <c r="G219" s="141">
        <v>962.4</v>
      </c>
      <c r="H219" s="127">
        <v>4</v>
      </c>
      <c r="I219" s="127">
        <v>0</v>
      </c>
      <c r="J219" s="127">
        <v>1</v>
      </c>
      <c r="K219" s="128">
        <v>6918.95</v>
      </c>
      <c r="L219" s="127"/>
      <c r="M219" s="126" t="s">
        <v>24</v>
      </c>
      <c r="N219" s="129">
        <v>1</v>
      </c>
      <c r="O219" s="129" t="s">
        <v>8</v>
      </c>
      <c r="P219" s="130">
        <v>39.28</v>
      </c>
      <c r="Q219" s="142">
        <v>36.54</v>
      </c>
      <c r="R219" s="130">
        <v>4.03</v>
      </c>
      <c r="S219" s="130">
        <v>7</v>
      </c>
      <c r="T219" s="130">
        <v>11</v>
      </c>
      <c r="U219" s="130">
        <v>5.4</v>
      </c>
      <c r="V219" s="130">
        <v>2.67</v>
      </c>
      <c r="W219" s="130">
        <v>1.54</v>
      </c>
      <c r="X219" s="130">
        <v>4.9000000000000004</v>
      </c>
      <c r="Y219" s="130">
        <v>0</v>
      </c>
      <c r="Z219" s="132">
        <v>40</v>
      </c>
      <c r="AA219" s="132">
        <v>40</v>
      </c>
      <c r="AB219" s="132">
        <v>2604.04</v>
      </c>
      <c r="AC219" s="130">
        <v>195.98199600000001</v>
      </c>
      <c r="AD219" s="132">
        <v>42.3</v>
      </c>
      <c r="AE219" s="132">
        <v>2604.04</v>
      </c>
      <c r="AF219" s="130">
        <v>0</v>
      </c>
      <c r="AG219" s="133">
        <v>0</v>
      </c>
      <c r="AH219" s="130">
        <v>5.05</v>
      </c>
      <c r="AI219" s="130">
        <v>10.67</v>
      </c>
      <c r="AJ219" s="130">
        <v>14</v>
      </c>
      <c r="AK219" s="131">
        <v>1516910.598</v>
      </c>
      <c r="AL219" s="130">
        <v>167300.21100000001</v>
      </c>
      <c r="AM219" s="130">
        <v>290595.90000000002</v>
      </c>
      <c r="AN219" s="130">
        <v>456650.69999999995</v>
      </c>
      <c r="AO219" s="130">
        <v>224173.98</v>
      </c>
      <c r="AP219" s="130">
        <v>110841.579</v>
      </c>
      <c r="AQ219" s="130">
        <v>63931.097999999998</v>
      </c>
      <c r="AR219" s="130">
        <v>203417.13</v>
      </c>
      <c r="AS219" s="130">
        <v>0</v>
      </c>
      <c r="AT219" s="112" t="s">
        <v>8</v>
      </c>
      <c r="AU219" s="134">
        <v>39.28</v>
      </c>
      <c r="AV219" s="134">
        <v>4.3321948549534763</v>
      </c>
      <c r="AW219" s="134">
        <v>7.5249042145593874</v>
      </c>
      <c r="AX219" s="134">
        <v>11.824849480021895</v>
      </c>
      <c r="AY219" s="134"/>
      <c r="AZ219" s="134"/>
      <c r="BA219" s="134"/>
      <c r="BB219" s="134">
        <v>5.8049261083743851</v>
      </c>
      <c r="BC219" s="134">
        <v>2.870213464696223</v>
      </c>
      <c r="BD219" s="134">
        <v>1.6554789272030652</v>
      </c>
      <c r="BE219" s="134">
        <v>5.267432950191572</v>
      </c>
      <c r="BF219" s="134"/>
      <c r="BG219" s="135">
        <v>0</v>
      </c>
      <c r="BH219" s="134">
        <v>39.28</v>
      </c>
      <c r="BI219" s="134">
        <v>4.3321948549534763</v>
      </c>
      <c r="BJ219" s="134">
        <v>7.5249042145593874</v>
      </c>
      <c r="BK219" s="134">
        <v>11.824849480021895</v>
      </c>
      <c r="BL219" s="134">
        <v>0</v>
      </c>
      <c r="BM219" s="134">
        <v>0</v>
      </c>
      <c r="BN219" s="134">
        <v>0</v>
      </c>
      <c r="BO219" s="134">
        <v>5.8049261083743851</v>
      </c>
      <c r="BP219" s="134">
        <v>2.870213464696223</v>
      </c>
      <c r="BQ219" s="134">
        <v>1.6554789272030652</v>
      </c>
      <c r="BR219" s="134">
        <v>5.267432950191572</v>
      </c>
      <c r="BS219" s="134">
        <v>0</v>
      </c>
      <c r="BT219" s="135">
        <v>0</v>
      </c>
      <c r="BU219" s="136">
        <v>3261316.2720000003</v>
      </c>
      <c r="BV219" s="136">
        <v>359690.87510016432</v>
      </c>
      <c r="BW219" s="136">
        <v>624773.232183908</v>
      </c>
      <c r="BX219" s="136">
        <v>981786.50771756982</v>
      </c>
      <c r="BY219" s="136">
        <v>0</v>
      </c>
      <c r="BZ219" s="136">
        <v>0</v>
      </c>
      <c r="CA219" s="136">
        <v>0</v>
      </c>
      <c r="CB219" s="136">
        <v>481967.92197044339</v>
      </c>
      <c r="CC219" s="136">
        <v>238306.3614187192</v>
      </c>
      <c r="CD219" s="136">
        <v>137450.11108045978</v>
      </c>
      <c r="CE219" s="136">
        <v>437341.26252873574</v>
      </c>
      <c r="CF219" s="136">
        <v>0</v>
      </c>
      <c r="CG219" s="136">
        <v>0</v>
      </c>
      <c r="CH219" s="143">
        <v>2</v>
      </c>
      <c r="CJ219" s="137">
        <v>259634.49</v>
      </c>
      <c r="CK219" s="134">
        <v>3106909.38</v>
      </c>
      <c r="CL219" s="134">
        <v>3237697.24</v>
      </c>
      <c r="CM219" s="134">
        <v>3580830.29138296</v>
      </c>
      <c r="CN219" s="138">
        <v>152993.85585768992</v>
      </c>
      <c r="CO219" s="136">
        <v>0</v>
      </c>
      <c r="CP219" s="136">
        <v>28262.075999999997</v>
      </c>
      <c r="CQ219" s="136">
        <v>0</v>
      </c>
      <c r="CR219" s="136">
        <v>0</v>
      </c>
      <c r="CS219" s="136">
        <v>0</v>
      </c>
      <c r="CT219" s="136">
        <v>0</v>
      </c>
      <c r="CU219" s="136">
        <v>0</v>
      </c>
      <c r="CV219" s="136">
        <v>32355.671999999999</v>
      </c>
      <c r="CW219" s="136">
        <v>0</v>
      </c>
      <c r="CX219" s="136">
        <v>0</v>
      </c>
      <c r="CY219" s="136">
        <v>0</v>
      </c>
      <c r="CZ219" s="136">
        <v>0</v>
      </c>
      <c r="DA219" s="136">
        <v>0</v>
      </c>
      <c r="DB219" s="136">
        <v>0</v>
      </c>
      <c r="DC219" s="136">
        <v>92376.107857689916</v>
      </c>
      <c r="DD219" s="139">
        <v>1632353.3040705954</v>
      </c>
      <c r="DE219" s="136">
        <v>44627.140600328356</v>
      </c>
      <c r="DF219" s="136">
        <v>56158.407793892788</v>
      </c>
      <c r="DG219" s="136">
        <v>0</v>
      </c>
      <c r="DH219" s="136">
        <v>70202.160405714414</v>
      </c>
      <c r="DI219" s="136">
        <v>10110.439216349596</v>
      </c>
      <c r="DJ219" s="136">
        <v>123180.03672103926</v>
      </c>
      <c r="DK219" s="136">
        <v>62557.253017947914</v>
      </c>
      <c r="DL219" s="136">
        <v>0</v>
      </c>
      <c r="DM219" s="136">
        <v>0</v>
      </c>
      <c r="DN219" s="136">
        <v>1250925.3776321516</v>
      </c>
      <c r="DO219" s="136">
        <v>14592.488683171554</v>
      </c>
      <c r="DP219" s="136"/>
      <c r="DQ219" s="136">
        <v>448507.335083574</v>
      </c>
      <c r="DR219" s="136">
        <v>271474.23699727806</v>
      </c>
      <c r="DS219" s="136">
        <v>41656.486441832021</v>
      </c>
      <c r="DT219" s="136">
        <v>6508.168529651196</v>
      </c>
      <c r="DU219" s="136">
        <v>50428.653907342545</v>
      </c>
      <c r="DV219" s="136">
        <v>78439.789207470196</v>
      </c>
      <c r="DW219" s="136"/>
      <c r="DX219" s="136">
        <v>422676.60806375253</v>
      </c>
      <c r="DY219" s="136">
        <v>371721.3883402737</v>
      </c>
      <c r="DZ219" s="136">
        <v>68779.506892260164</v>
      </c>
      <c r="EA219" s="139">
        <v>305689.62117584725</v>
      </c>
      <c r="EB219" s="136"/>
      <c r="EC219" s="136">
        <v>305689.62117584725</v>
      </c>
      <c r="ED219" s="136"/>
      <c r="EE219" s="138">
        <v>143883.18048560771</v>
      </c>
      <c r="EF219" s="136">
        <v>11565.455198466552</v>
      </c>
      <c r="EG219" s="136">
        <v>125737.02662391454</v>
      </c>
      <c r="EH219" s="136">
        <v>6580.6986632266298</v>
      </c>
      <c r="EI219" s="136">
        <v>34225.491413359778</v>
      </c>
      <c r="EJ219" s="136">
        <v>0</v>
      </c>
      <c r="EK219" s="136">
        <v>0</v>
      </c>
      <c r="EL219" s="113"/>
      <c r="EM219" s="134">
        <v>3424.0534396477478</v>
      </c>
      <c r="EN219" s="136">
        <v>130190.09</v>
      </c>
      <c r="EO219" s="140">
        <f t="shared" si="63"/>
        <v>39.28</v>
      </c>
      <c r="EP219" s="140">
        <f t="shared" si="64"/>
        <v>4.3321948549534763</v>
      </c>
      <c r="EQ219" s="140">
        <f t="shared" si="65"/>
        <v>7.5249042145593874</v>
      </c>
      <c r="ER219" s="140">
        <f t="shared" si="66"/>
        <v>11.824849480021895</v>
      </c>
      <c r="ES219" s="140">
        <f t="shared" si="67"/>
        <v>0</v>
      </c>
      <c r="ET219" s="140">
        <f t="shared" si="68"/>
        <v>0</v>
      </c>
      <c r="EU219" s="140">
        <f t="shared" si="69"/>
        <v>0</v>
      </c>
      <c r="EV219" s="140">
        <f t="shared" si="70"/>
        <v>5.8049261083743851</v>
      </c>
      <c r="EW219" s="140">
        <f t="shared" si="71"/>
        <v>2.870213464696223</v>
      </c>
      <c r="EX219" s="140">
        <f t="shared" si="72"/>
        <v>1.6554789272030652</v>
      </c>
      <c r="EY219" s="140">
        <f t="shared" si="73"/>
        <v>5.267432950191572</v>
      </c>
      <c r="EZ219" s="140">
        <f t="shared" si="74"/>
        <v>0</v>
      </c>
      <c r="FA219" s="140">
        <f t="shared" si="75"/>
        <v>0</v>
      </c>
      <c r="HD219" s="143">
        <v>1</v>
      </c>
    </row>
    <row r="220" spans="1:212" ht="12" customHeight="1" x14ac:dyDescent="0.25">
      <c r="A220" s="126">
        <v>216</v>
      </c>
      <c r="B220" s="62" t="s">
        <v>30</v>
      </c>
      <c r="C220" s="62" t="s">
        <v>30</v>
      </c>
      <c r="D220" s="127">
        <v>17410.200000000004</v>
      </c>
      <c r="E220" s="141">
        <v>16699.800000000003</v>
      </c>
      <c r="F220" s="141">
        <v>710.4</v>
      </c>
      <c r="G220" s="141">
        <v>4474.6000000000004</v>
      </c>
      <c r="H220" s="127">
        <v>4</v>
      </c>
      <c r="I220" s="127">
        <v>4</v>
      </c>
      <c r="J220" s="127">
        <v>1</v>
      </c>
      <c r="K220" s="128">
        <v>17410.200000000004</v>
      </c>
      <c r="L220" s="127"/>
      <c r="M220" s="126" t="s">
        <v>24</v>
      </c>
      <c r="N220" s="129">
        <v>1</v>
      </c>
      <c r="O220" s="129" t="s">
        <v>8</v>
      </c>
      <c r="P220" s="130">
        <v>39.28</v>
      </c>
      <c r="Q220" s="142">
        <v>36.54</v>
      </c>
      <c r="R220" s="130">
        <v>4.03</v>
      </c>
      <c r="S220" s="130">
        <v>7</v>
      </c>
      <c r="T220" s="130">
        <v>11</v>
      </c>
      <c r="U220" s="130">
        <v>5.4</v>
      </c>
      <c r="V220" s="130">
        <v>2.67</v>
      </c>
      <c r="W220" s="130">
        <v>1.54</v>
      </c>
      <c r="X220" s="130">
        <v>4.9000000000000004</v>
      </c>
      <c r="Y220" s="130">
        <v>0</v>
      </c>
      <c r="Z220" s="132">
        <v>40</v>
      </c>
      <c r="AA220" s="132">
        <v>40</v>
      </c>
      <c r="AB220" s="132">
        <v>2604.04</v>
      </c>
      <c r="AC220" s="130">
        <v>195.98199600000001</v>
      </c>
      <c r="AD220" s="132">
        <v>42.3</v>
      </c>
      <c r="AE220" s="132">
        <v>2604.04</v>
      </c>
      <c r="AF220" s="130">
        <v>0</v>
      </c>
      <c r="AG220" s="133">
        <v>0</v>
      </c>
      <c r="AH220" s="130">
        <v>5.05</v>
      </c>
      <c r="AI220" s="130">
        <v>10.67</v>
      </c>
      <c r="AJ220" s="130">
        <v>14</v>
      </c>
      <c r="AK220" s="131">
        <v>3817012.2480000006</v>
      </c>
      <c r="AL220" s="130">
        <v>420978.63600000017</v>
      </c>
      <c r="AM220" s="130">
        <v>731228.40000000014</v>
      </c>
      <c r="AN220" s="130">
        <v>1149073.2000000002</v>
      </c>
      <c r="AO220" s="130">
        <v>564090.48000000021</v>
      </c>
      <c r="AP220" s="130">
        <v>278911.4040000001</v>
      </c>
      <c r="AQ220" s="130">
        <v>160870.24800000002</v>
      </c>
      <c r="AR220" s="130">
        <v>511859.88000000012</v>
      </c>
      <c r="AS220" s="130">
        <v>0</v>
      </c>
      <c r="AT220" s="112" t="s">
        <v>8</v>
      </c>
      <c r="AU220" s="134">
        <v>39.28</v>
      </c>
      <c r="AV220" s="134">
        <v>4.3321948549534763</v>
      </c>
      <c r="AW220" s="134">
        <v>7.5249042145593874</v>
      </c>
      <c r="AX220" s="134">
        <v>11.824849480021895</v>
      </c>
      <c r="AY220" s="134"/>
      <c r="AZ220" s="134"/>
      <c r="BA220" s="134"/>
      <c r="BB220" s="134">
        <v>5.8049261083743851</v>
      </c>
      <c r="BC220" s="134">
        <v>2.870213464696223</v>
      </c>
      <c r="BD220" s="134">
        <v>1.6554789272030652</v>
      </c>
      <c r="BE220" s="134">
        <v>5.267432950191572</v>
      </c>
      <c r="BF220" s="134"/>
      <c r="BG220" s="135">
        <v>0</v>
      </c>
      <c r="BH220" s="134">
        <v>39.28</v>
      </c>
      <c r="BI220" s="134">
        <v>4.3321948549534763</v>
      </c>
      <c r="BJ220" s="134">
        <v>7.5249042145593874</v>
      </c>
      <c r="BK220" s="134">
        <v>11.824849480021895</v>
      </c>
      <c r="BL220" s="134">
        <v>0</v>
      </c>
      <c r="BM220" s="134">
        <v>0</v>
      </c>
      <c r="BN220" s="134">
        <v>0</v>
      </c>
      <c r="BO220" s="134">
        <v>5.8049261083743851</v>
      </c>
      <c r="BP220" s="134">
        <v>2.870213464696223</v>
      </c>
      <c r="BQ220" s="134">
        <v>1.6554789272030652</v>
      </c>
      <c r="BR220" s="134">
        <v>5.267432950191572</v>
      </c>
      <c r="BS220" s="134">
        <v>0</v>
      </c>
      <c r="BT220" s="135">
        <v>0</v>
      </c>
      <c r="BU220" s="136">
        <v>8206471.8720000032</v>
      </c>
      <c r="BV220" s="136">
        <v>905092.54636453255</v>
      </c>
      <c r="BW220" s="136">
        <v>1572121.0482758626</v>
      </c>
      <c r="BX220" s="136">
        <v>2470475.9330049269</v>
      </c>
      <c r="BY220" s="136">
        <v>0</v>
      </c>
      <c r="BZ220" s="136">
        <v>0</v>
      </c>
      <c r="CA220" s="136">
        <v>0</v>
      </c>
      <c r="CB220" s="136">
        <v>1212779.094384237</v>
      </c>
      <c r="CC220" s="136">
        <v>599651.88555665035</v>
      </c>
      <c r="CD220" s="136">
        <v>345866.63062068977</v>
      </c>
      <c r="CE220" s="136">
        <v>1100484.7337931041</v>
      </c>
      <c r="CF220" s="136">
        <v>0</v>
      </c>
      <c r="CG220" s="136">
        <v>0</v>
      </c>
      <c r="CH220" s="143">
        <v>2</v>
      </c>
      <c r="CJ220" s="137">
        <v>945012.3899999999</v>
      </c>
      <c r="CK220" s="134">
        <v>7865593.4399999976</v>
      </c>
      <c r="CL220" s="134">
        <v>8073781.8900000006</v>
      </c>
      <c r="CM220" s="134">
        <v>8952424.3760891128</v>
      </c>
      <c r="CN220" s="138">
        <v>322701.4598917109</v>
      </c>
      <c r="CO220" s="136">
        <v>0</v>
      </c>
      <c r="CP220" s="136">
        <v>0</v>
      </c>
      <c r="CQ220" s="136">
        <v>0</v>
      </c>
      <c r="CR220" s="136">
        <v>0</v>
      </c>
      <c r="CS220" s="136">
        <v>0</v>
      </c>
      <c r="CT220" s="136">
        <v>0</v>
      </c>
      <c r="CU220" s="136">
        <v>0</v>
      </c>
      <c r="CV220" s="136">
        <v>11420.867999999999</v>
      </c>
      <c r="CW220" s="136">
        <v>0</v>
      </c>
      <c r="CX220" s="136">
        <v>69260.376000000004</v>
      </c>
      <c r="CY220" s="136">
        <v>0</v>
      </c>
      <c r="CZ220" s="136">
        <v>0</v>
      </c>
      <c r="DA220" s="136">
        <v>9573.6</v>
      </c>
      <c r="DB220" s="136">
        <v>0</v>
      </c>
      <c r="DC220" s="136">
        <v>232446.61589171091</v>
      </c>
      <c r="DD220" s="139">
        <v>4111736.7455714867</v>
      </c>
      <c r="DE220" s="136">
        <v>112295.57133377709</v>
      </c>
      <c r="DF220" s="136">
        <v>145547.02268627248</v>
      </c>
      <c r="DG220" s="136">
        <v>0</v>
      </c>
      <c r="DH220" s="136">
        <v>176650.16412830984</v>
      </c>
      <c r="DI220" s="136">
        <v>25440.96558646757</v>
      </c>
      <c r="DJ220" s="136">
        <v>309958.74739962543</v>
      </c>
      <c r="DK220" s="136">
        <v>157413.23271494621</v>
      </c>
      <c r="DL220" s="136">
        <v>0</v>
      </c>
      <c r="DM220" s="136">
        <v>0</v>
      </c>
      <c r="DN220" s="136">
        <v>3147711.8651892683</v>
      </c>
      <c r="DO220" s="136">
        <v>36719.17653281978</v>
      </c>
      <c r="DP220" s="136"/>
      <c r="DQ220" s="136">
        <v>1128581.9965850369</v>
      </c>
      <c r="DR220" s="136">
        <v>683112.43193981901</v>
      </c>
      <c r="DS220" s="136">
        <v>104820.49447525766</v>
      </c>
      <c r="DT220" s="136">
        <v>16376.54784829104</v>
      </c>
      <c r="DU220" s="136">
        <v>126893.9579354693</v>
      </c>
      <c r="DV220" s="136">
        <v>197378.5643861999</v>
      </c>
      <c r="DW220" s="136"/>
      <c r="DX220" s="136">
        <v>1063583.9660225245</v>
      </c>
      <c r="DY220" s="136">
        <v>935365.00701433525</v>
      </c>
      <c r="DZ220" s="136">
        <v>173070.33161037849</v>
      </c>
      <c r="EA220" s="139">
        <v>769208.83119486878</v>
      </c>
      <c r="EB220" s="136"/>
      <c r="EC220" s="136">
        <v>769208.83119486878</v>
      </c>
      <c r="ED220" s="136"/>
      <c r="EE220" s="138">
        <v>362054.2060414555</v>
      </c>
      <c r="EF220" s="136">
        <v>29102.23199999168</v>
      </c>
      <c r="EG220" s="136">
        <v>316392.91813464148</v>
      </c>
      <c r="EH220" s="136">
        <v>16559.055906822319</v>
      </c>
      <c r="EI220" s="136">
        <v>86121.832157318175</v>
      </c>
      <c r="EJ220" s="136">
        <v>0</v>
      </c>
      <c r="EK220" s="136">
        <v>0</v>
      </c>
      <c r="EL220" s="113"/>
      <c r="EM220" s="134">
        <v>8615.9684915999151</v>
      </c>
      <c r="EN220" s="136">
        <v>809121.46</v>
      </c>
      <c r="EO220" s="140">
        <f t="shared" si="63"/>
        <v>39.28</v>
      </c>
      <c r="EP220" s="140">
        <f t="shared" si="64"/>
        <v>4.3321948549534763</v>
      </c>
      <c r="EQ220" s="140">
        <f t="shared" si="65"/>
        <v>7.5249042145593874</v>
      </c>
      <c r="ER220" s="140">
        <f t="shared" si="66"/>
        <v>11.824849480021895</v>
      </c>
      <c r="ES220" s="140">
        <f t="shared" si="67"/>
        <v>0</v>
      </c>
      <c r="ET220" s="140">
        <f t="shared" si="68"/>
        <v>0</v>
      </c>
      <c r="EU220" s="140">
        <f t="shared" si="69"/>
        <v>0</v>
      </c>
      <c r="EV220" s="140">
        <f t="shared" si="70"/>
        <v>5.8049261083743851</v>
      </c>
      <c r="EW220" s="140">
        <f t="shared" si="71"/>
        <v>2.870213464696223</v>
      </c>
      <c r="EX220" s="140">
        <f t="shared" si="72"/>
        <v>1.6554789272030652</v>
      </c>
      <c r="EY220" s="140">
        <f t="shared" si="73"/>
        <v>5.267432950191572</v>
      </c>
      <c r="EZ220" s="140">
        <f t="shared" si="74"/>
        <v>0</v>
      </c>
      <c r="FA220" s="140">
        <f t="shared" si="75"/>
        <v>0</v>
      </c>
      <c r="HD220" s="143">
        <v>1</v>
      </c>
    </row>
    <row r="221" spans="1:212" ht="12" customHeight="1" x14ac:dyDescent="0.25">
      <c r="A221" s="126">
        <v>217</v>
      </c>
      <c r="B221" s="62" t="s">
        <v>29</v>
      </c>
      <c r="C221" s="62" t="s">
        <v>29</v>
      </c>
      <c r="D221" s="127">
        <v>8733.14</v>
      </c>
      <c r="E221" s="141">
        <v>8733.14</v>
      </c>
      <c r="F221" s="141">
        <v>0</v>
      </c>
      <c r="G221" s="141">
        <v>2063.9</v>
      </c>
      <c r="H221" s="127">
        <v>2</v>
      </c>
      <c r="I221" s="127">
        <v>2</v>
      </c>
      <c r="J221" s="127">
        <v>1</v>
      </c>
      <c r="K221" s="128">
        <v>8733.14</v>
      </c>
      <c r="L221" s="127"/>
      <c r="M221" s="126" t="s">
        <v>24</v>
      </c>
      <c r="N221" s="129">
        <v>3</v>
      </c>
      <c r="O221" s="129" t="s">
        <v>8</v>
      </c>
      <c r="P221" s="130">
        <v>39.51</v>
      </c>
      <c r="Q221" s="142">
        <v>36.75</v>
      </c>
      <c r="R221" s="130">
        <v>4.0199999999999996</v>
      </c>
      <c r="S221" s="130">
        <v>7</v>
      </c>
      <c r="T221" s="130">
        <v>11</v>
      </c>
      <c r="U221" s="130">
        <v>5.4</v>
      </c>
      <c r="V221" s="130">
        <v>2.67</v>
      </c>
      <c r="W221" s="130">
        <v>1.54</v>
      </c>
      <c r="X221" s="130">
        <v>4.9000000000000004</v>
      </c>
      <c r="Y221" s="130">
        <v>0.22</v>
      </c>
      <c r="Z221" s="132">
        <v>40</v>
      </c>
      <c r="AA221" s="132">
        <v>40</v>
      </c>
      <c r="AB221" s="132">
        <v>2604.04</v>
      </c>
      <c r="AC221" s="130">
        <v>195.98199600000001</v>
      </c>
      <c r="AD221" s="132">
        <v>42.3</v>
      </c>
      <c r="AE221" s="132">
        <v>2604.04</v>
      </c>
      <c r="AF221" s="130">
        <v>7.85</v>
      </c>
      <c r="AG221" s="133">
        <v>0</v>
      </c>
      <c r="AH221" s="130">
        <v>6.73</v>
      </c>
      <c r="AI221" s="130">
        <v>10.67</v>
      </c>
      <c r="AJ221" s="130">
        <v>14</v>
      </c>
      <c r="AK221" s="131">
        <v>1925657.3699999996</v>
      </c>
      <c r="AL221" s="130">
        <v>210643.33679999999</v>
      </c>
      <c r="AM221" s="130">
        <v>366791.88</v>
      </c>
      <c r="AN221" s="130">
        <v>576387.24</v>
      </c>
      <c r="AO221" s="130">
        <v>282953.73599999998</v>
      </c>
      <c r="AP221" s="130">
        <v>139904.90279999998</v>
      </c>
      <c r="AQ221" s="130">
        <v>80694.213599999988</v>
      </c>
      <c r="AR221" s="130">
        <v>256754.31599999999</v>
      </c>
      <c r="AS221" s="130">
        <v>11527.7448</v>
      </c>
      <c r="AT221" s="112" t="s">
        <v>8</v>
      </c>
      <c r="AU221" s="134">
        <v>39.51</v>
      </c>
      <c r="AV221" s="134">
        <v>4.3219102040816324</v>
      </c>
      <c r="AW221" s="134">
        <v>7.5257142857142849</v>
      </c>
      <c r="AX221" s="134">
        <v>11.826122448979591</v>
      </c>
      <c r="AY221" s="134"/>
      <c r="AZ221" s="134"/>
      <c r="BA221" s="134"/>
      <c r="BB221" s="134">
        <v>5.8055510204081635</v>
      </c>
      <c r="BC221" s="134">
        <v>2.8705224489795915</v>
      </c>
      <c r="BD221" s="134">
        <v>1.6556571428571427</v>
      </c>
      <c r="BE221" s="134">
        <v>5.2679999999999998</v>
      </c>
      <c r="BF221" s="134"/>
      <c r="BG221" s="135">
        <v>0.23652244897959185</v>
      </c>
      <c r="BH221" s="134">
        <v>39.51</v>
      </c>
      <c r="BI221" s="134">
        <v>4.3219102040816324</v>
      </c>
      <c r="BJ221" s="134">
        <v>7.5257142857142849</v>
      </c>
      <c r="BK221" s="134">
        <v>11.826122448979591</v>
      </c>
      <c r="BL221" s="134">
        <v>0</v>
      </c>
      <c r="BM221" s="134">
        <v>0</v>
      </c>
      <c r="BN221" s="134">
        <v>0</v>
      </c>
      <c r="BO221" s="134">
        <v>5.8055510204081635</v>
      </c>
      <c r="BP221" s="134">
        <v>2.8705224489795915</v>
      </c>
      <c r="BQ221" s="134">
        <v>1.6556571428571427</v>
      </c>
      <c r="BR221" s="134">
        <v>5.2679999999999998</v>
      </c>
      <c r="BS221" s="134">
        <v>0</v>
      </c>
      <c r="BT221" s="135">
        <v>0.23652244897959182</v>
      </c>
      <c r="BU221" s="136">
        <v>4140556.3367999997</v>
      </c>
      <c r="BV221" s="136">
        <v>452926.1625560816</v>
      </c>
      <c r="BW221" s="136">
        <v>788677.39748571417</v>
      </c>
      <c r="BX221" s="136">
        <v>1239350.1960489794</v>
      </c>
      <c r="BY221" s="136">
        <v>0</v>
      </c>
      <c r="BZ221" s="136">
        <v>0</v>
      </c>
      <c r="CA221" s="136">
        <v>0</v>
      </c>
      <c r="CB221" s="136">
        <v>608408.27806040819</v>
      </c>
      <c r="CC221" s="136">
        <v>300824.09304097958</v>
      </c>
      <c r="CD221" s="136">
        <v>173509.02744685713</v>
      </c>
      <c r="CE221" s="136">
        <v>552074.17823999992</v>
      </c>
      <c r="CF221" s="136">
        <v>0</v>
      </c>
      <c r="CG221" s="136">
        <v>24787.003920979587</v>
      </c>
      <c r="CH221" s="143">
        <v>2</v>
      </c>
      <c r="CJ221" s="137">
        <v>404993.66000000003</v>
      </c>
      <c r="CK221" s="134">
        <v>3233251.09</v>
      </c>
      <c r="CL221" s="134">
        <v>3046676.25</v>
      </c>
      <c r="CM221" s="134">
        <v>4662886.7411671504</v>
      </c>
      <c r="CN221" s="138">
        <v>250236.20287498913</v>
      </c>
      <c r="CO221" s="136">
        <v>0</v>
      </c>
      <c r="CP221" s="136">
        <v>0</v>
      </c>
      <c r="CQ221" s="136">
        <v>0</v>
      </c>
      <c r="CR221" s="136">
        <v>0</v>
      </c>
      <c r="CS221" s="136">
        <v>0</v>
      </c>
      <c r="CT221" s="136">
        <v>0</v>
      </c>
      <c r="CU221" s="136">
        <v>0</v>
      </c>
      <c r="CV221" s="136">
        <v>4838.6040000000003</v>
      </c>
      <c r="CW221" s="136">
        <v>74678.244000000006</v>
      </c>
      <c r="CX221" s="136">
        <v>54121.68</v>
      </c>
      <c r="CY221" s="136">
        <v>0</v>
      </c>
      <c r="CZ221" s="136">
        <v>0</v>
      </c>
      <c r="DA221" s="136">
        <v>0</v>
      </c>
      <c r="DB221" s="136">
        <v>0</v>
      </c>
      <c r="DC221" s="136">
        <v>116597.67487498913</v>
      </c>
      <c r="DD221" s="139">
        <v>2060366.0864598064</v>
      </c>
      <c r="DE221" s="136">
        <v>56328.643314715613</v>
      </c>
      <c r="DF221" s="136">
        <v>70883.477614545103</v>
      </c>
      <c r="DG221" s="136">
        <v>0</v>
      </c>
      <c r="DH221" s="136">
        <v>88609.586010241546</v>
      </c>
      <c r="DI221" s="136">
        <v>12761.456743851497</v>
      </c>
      <c r="DJ221" s="136">
        <v>155478.57780298698</v>
      </c>
      <c r="DK221" s="136">
        <v>78960.13826103117</v>
      </c>
      <c r="DL221" s="136">
        <v>0</v>
      </c>
      <c r="DM221" s="136">
        <v>0</v>
      </c>
      <c r="DN221" s="136">
        <v>1578925.4803712191</v>
      </c>
      <c r="DO221" s="136">
        <v>18418.726341215475</v>
      </c>
      <c r="DP221" s="136"/>
      <c r="DQ221" s="136">
        <v>566108.63618204545</v>
      </c>
      <c r="DR221" s="136">
        <v>342656.40279094497</v>
      </c>
      <c r="DS221" s="136">
        <v>52579.065899395267</v>
      </c>
      <c r="DT221" s="136">
        <v>8214.649175530687</v>
      </c>
      <c r="DU221" s="136">
        <v>63651.34804910708</v>
      </c>
      <c r="DV221" s="136">
        <v>99007.170267067428</v>
      </c>
      <c r="DW221" s="136"/>
      <c r="DX221" s="136">
        <v>533504.93831374403</v>
      </c>
      <c r="DY221" s="136">
        <v>469188.95574761747</v>
      </c>
      <c r="DZ221" s="136">
        <v>86813.90425152269</v>
      </c>
      <c r="EA221" s="139">
        <v>385843.26498610893</v>
      </c>
      <c r="EB221" s="136"/>
      <c r="EC221" s="136">
        <v>385843.26498610893</v>
      </c>
      <c r="ED221" s="136"/>
      <c r="EE221" s="138">
        <v>181610.20947196905</v>
      </c>
      <c r="EF221" s="136">
        <v>14597.986603738456</v>
      </c>
      <c r="EG221" s="136">
        <v>158706.02572505554</v>
      </c>
      <c r="EH221" s="136">
        <v>8306.1971431750499</v>
      </c>
      <c r="EI221" s="136">
        <v>43199.619607262488</v>
      </c>
      <c r="EJ221" s="136">
        <v>86014.923272085609</v>
      </c>
      <c r="EK221" s="136">
        <v>86014.923272085609</v>
      </c>
      <c r="EL221" s="140"/>
      <c r="EM221" s="134">
        <v>4321.8606950368667</v>
      </c>
      <c r="EN221" s="136">
        <v>654217.1399999999</v>
      </c>
      <c r="EO221" s="140">
        <f t="shared" si="63"/>
        <v>39.51</v>
      </c>
      <c r="EP221" s="140">
        <f t="shared" si="64"/>
        <v>4.3219102040816324</v>
      </c>
      <c r="EQ221" s="140">
        <f t="shared" si="65"/>
        <v>7.5257142857142849</v>
      </c>
      <c r="ER221" s="140">
        <f t="shared" si="66"/>
        <v>11.826122448979591</v>
      </c>
      <c r="ES221" s="140">
        <f t="shared" si="67"/>
        <v>0</v>
      </c>
      <c r="ET221" s="140">
        <f t="shared" si="68"/>
        <v>0</v>
      </c>
      <c r="EU221" s="140">
        <f t="shared" si="69"/>
        <v>0</v>
      </c>
      <c r="EV221" s="140">
        <f t="shared" si="70"/>
        <v>5.8055510204081635</v>
      </c>
      <c r="EW221" s="140">
        <f t="shared" si="71"/>
        <v>2.8705224489795915</v>
      </c>
      <c r="EX221" s="140">
        <f t="shared" si="72"/>
        <v>1.6556571428571427</v>
      </c>
      <c r="EY221" s="140">
        <f t="shared" si="73"/>
        <v>5.2679999999999998</v>
      </c>
      <c r="EZ221" s="140">
        <f t="shared" si="74"/>
        <v>0</v>
      </c>
      <c r="FA221" s="140">
        <f t="shared" si="75"/>
        <v>0.23652244897959182</v>
      </c>
      <c r="HD221" s="143">
        <v>1</v>
      </c>
    </row>
    <row r="222" spans="1:212" ht="12" customHeight="1" x14ac:dyDescent="0.25">
      <c r="A222" s="126">
        <v>218</v>
      </c>
      <c r="B222" s="62" t="s">
        <v>28</v>
      </c>
      <c r="C222" s="62" t="s">
        <v>28</v>
      </c>
      <c r="D222" s="127">
        <v>9293.3900000000012</v>
      </c>
      <c r="E222" s="141">
        <v>8850.19</v>
      </c>
      <c r="F222" s="141">
        <v>443.2</v>
      </c>
      <c r="G222" s="141">
        <v>1859</v>
      </c>
      <c r="H222" s="127">
        <v>3</v>
      </c>
      <c r="I222" s="127">
        <v>3</v>
      </c>
      <c r="J222" s="127">
        <v>1</v>
      </c>
      <c r="K222" s="128">
        <v>9293.3900000000012</v>
      </c>
      <c r="L222" s="127"/>
      <c r="M222" s="126" t="s">
        <v>24</v>
      </c>
      <c r="N222" s="129">
        <v>1</v>
      </c>
      <c r="O222" s="129" t="s">
        <v>8</v>
      </c>
      <c r="P222" s="130">
        <v>39.28</v>
      </c>
      <c r="Q222" s="142">
        <v>36.54</v>
      </c>
      <c r="R222" s="130">
        <v>4.03</v>
      </c>
      <c r="S222" s="130">
        <v>7</v>
      </c>
      <c r="T222" s="130">
        <v>11</v>
      </c>
      <c r="U222" s="130">
        <v>5.4</v>
      </c>
      <c r="V222" s="130">
        <v>2.67</v>
      </c>
      <c r="W222" s="130">
        <v>1.54</v>
      </c>
      <c r="X222" s="130">
        <v>4.9000000000000004</v>
      </c>
      <c r="Y222" s="130">
        <v>0</v>
      </c>
      <c r="Z222" s="132">
        <v>40</v>
      </c>
      <c r="AA222" s="132">
        <v>40</v>
      </c>
      <c r="AB222" s="132">
        <v>2604.04</v>
      </c>
      <c r="AC222" s="130">
        <v>195.98199600000001</v>
      </c>
      <c r="AD222" s="132">
        <v>42.3</v>
      </c>
      <c r="AE222" s="132">
        <v>2604.04</v>
      </c>
      <c r="AF222" s="130">
        <v>0</v>
      </c>
      <c r="AG222" s="133">
        <v>0</v>
      </c>
      <c r="AH222" s="130">
        <v>5.05</v>
      </c>
      <c r="AI222" s="130">
        <v>10.67</v>
      </c>
      <c r="AJ222" s="130">
        <v>14</v>
      </c>
      <c r="AK222" s="131">
        <v>2037482.8236000002</v>
      </c>
      <c r="AL222" s="130">
        <v>224714.17020000005</v>
      </c>
      <c r="AM222" s="130">
        <v>390322.38000000006</v>
      </c>
      <c r="AN222" s="130">
        <v>613363.74</v>
      </c>
      <c r="AO222" s="130">
        <v>301105.83600000007</v>
      </c>
      <c r="AP222" s="130">
        <v>148880.1078</v>
      </c>
      <c r="AQ222" s="130">
        <v>85870.923600000009</v>
      </c>
      <c r="AR222" s="130">
        <v>273225.66600000008</v>
      </c>
      <c r="AS222" s="130">
        <v>0</v>
      </c>
      <c r="AT222" s="112" t="s">
        <v>8</v>
      </c>
      <c r="AU222" s="134">
        <v>39.28</v>
      </c>
      <c r="AV222" s="134">
        <v>4.3321948549534763</v>
      </c>
      <c r="AW222" s="134">
        <v>7.5249042145593874</v>
      </c>
      <c r="AX222" s="134">
        <v>11.824849480021895</v>
      </c>
      <c r="AY222" s="134"/>
      <c r="AZ222" s="134"/>
      <c r="BA222" s="134"/>
      <c r="BB222" s="134">
        <v>5.8049261083743851</v>
      </c>
      <c r="BC222" s="134">
        <v>2.870213464696223</v>
      </c>
      <c r="BD222" s="134">
        <v>1.6554789272030652</v>
      </c>
      <c r="BE222" s="134">
        <v>5.267432950191572</v>
      </c>
      <c r="BF222" s="134"/>
      <c r="BG222" s="135">
        <v>0</v>
      </c>
      <c r="BH222" s="134">
        <v>39.28</v>
      </c>
      <c r="BI222" s="134">
        <v>4.3321948549534763</v>
      </c>
      <c r="BJ222" s="134">
        <v>7.5249042145593874</v>
      </c>
      <c r="BK222" s="134">
        <v>11.824849480021895</v>
      </c>
      <c r="BL222" s="134">
        <v>0</v>
      </c>
      <c r="BM222" s="134">
        <v>0</v>
      </c>
      <c r="BN222" s="134">
        <v>0</v>
      </c>
      <c r="BO222" s="134">
        <v>5.8049261083743851</v>
      </c>
      <c r="BP222" s="134">
        <v>2.870213464696223</v>
      </c>
      <c r="BQ222" s="134">
        <v>1.6554789272030652</v>
      </c>
      <c r="BR222" s="134">
        <v>5.267432950191572</v>
      </c>
      <c r="BS222" s="134">
        <v>0</v>
      </c>
      <c r="BT222" s="135">
        <v>0</v>
      </c>
      <c r="BU222" s="136">
        <v>4380532.3104000017</v>
      </c>
      <c r="BV222" s="136">
        <v>483129.31611691316</v>
      </c>
      <c r="BW222" s="136">
        <v>839182.43494252884</v>
      </c>
      <c r="BX222" s="136">
        <v>1318715.2549096881</v>
      </c>
      <c r="BY222" s="136">
        <v>0</v>
      </c>
      <c r="BZ222" s="136">
        <v>0</v>
      </c>
      <c r="CA222" s="136">
        <v>0</v>
      </c>
      <c r="CB222" s="136">
        <v>647369.30695566523</v>
      </c>
      <c r="CC222" s="136">
        <v>320088.15732807881</v>
      </c>
      <c r="CD222" s="136">
        <v>184620.13568735638</v>
      </c>
      <c r="CE222" s="136">
        <v>587427.70445977035</v>
      </c>
      <c r="CF222" s="136">
        <v>0</v>
      </c>
      <c r="CG222" s="136">
        <v>0</v>
      </c>
      <c r="CH222" s="143">
        <v>2</v>
      </c>
      <c r="CJ222" s="137">
        <v>645547.53999999992</v>
      </c>
      <c r="CK222" s="134">
        <v>4171107.7300000004</v>
      </c>
      <c r="CL222" s="134">
        <v>4189186.93</v>
      </c>
      <c r="CM222" s="134">
        <v>6039686.9993377859</v>
      </c>
      <c r="CN222" s="138">
        <v>1435488.2623117636</v>
      </c>
      <c r="CO222" s="136">
        <v>1095143.3999999999</v>
      </c>
      <c r="CP222" s="136">
        <v>0</v>
      </c>
      <c r="CQ222" s="136">
        <v>10644.995999999999</v>
      </c>
      <c r="CR222" s="136">
        <v>0</v>
      </c>
      <c r="CS222" s="136">
        <v>0</v>
      </c>
      <c r="CT222" s="136">
        <v>0</v>
      </c>
      <c r="CU222" s="136">
        <v>0</v>
      </c>
      <c r="CV222" s="136">
        <v>24763.691999999999</v>
      </c>
      <c r="CW222" s="136">
        <v>0</v>
      </c>
      <c r="CX222" s="136">
        <v>0</v>
      </c>
      <c r="CY222" s="136">
        <v>0</v>
      </c>
      <c r="CZ222" s="136">
        <v>180858.50400000002</v>
      </c>
      <c r="DA222" s="136">
        <v>0</v>
      </c>
      <c r="DB222" s="136">
        <v>0</v>
      </c>
      <c r="DC222" s="136">
        <v>124077.67031176362</v>
      </c>
      <c r="DD222" s="139">
        <v>2192543.0697600986</v>
      </c>
      <c r="DE222" s="136">
        <v>59942.248778165136</v>
      </c>
      <c r="DF222" s="136">
        <v>75430.807479124051</v>
      </c>
      <c r="DG222" s="136">
        <v>0</v>
      </c>
      <c r="DH222" s="136">
        <v>94294.08443374536</v>
      </c>
      <c r="DI222" s="136">
        <v>13580.132058886275</v>
      </c>
      <c r="DJ222" s="136">
        <v>165452.8680598847</v>
      </c>
      <c r="DK222" s="136">
        <v>84025.603541645338</v>
      </c>
      <c r="DL222" s="136">
        <v>0</v>
      </c>
      <c r="DM222" s="136">
        <v>0</v>
      </c>
      <c r="DN222" s="136">
        <v>1680216.9975549558</v>
      </c>
      <c r="DO222" s="136">
        <v>19600.32785369163</v>
      </c>
      <c r="DP222" s="136"/>
      <c r="DQ222" s="136">
        <v>602425.7413035701</v>
      </c>
      <c r="DR222" s="136">
        <v>364638.55922764784</v>
      </c>
      <c r="DS222" s="136">
        <v>55952.127784368633</v>
      </c>
      <c r="DT222" s="136">
        <v>8741.6368570050563</v>
      </c>
      <c r="DU222" s="136">
        <v>67734.721010551919</v>
      </c>
      <c r="DV222" s="136">
        <v>105358.69642399665</v>
      </c>
      <c r="DW222" s="136"/>
      <c r="DX222" s="136">
        <v>567730.44502613798</v>
      </c>
      <c r="DY222" s="136">
        <v>499288.45174305595</v>
      </c>
      <c r="DZ222" s="136">
        <v>92383.205769294727</v>
      </c>
      <c r="EA222" s="139">
        <v>410595.95293207892</v>
      </c>
      <c r="EB222" s="136"/>
      <c r="EC222" s="136">
        <v>410595.95293207892</v>
      </c>
      <c r="ED222" s="136"/>
      <c r="EE222" s="138">
        <v>193260.90095941466</v>
      </c>
      <c r="EF222" s="136">
        <v>15534.479319387638</v>
      </c>
      <c r="EG222" s="136">
        <v>168887.36381335626</v>
      </c>
      <c r="EH222" s="136">
        <v>8839.0578266707726</v>
      </c>
      <c r="EI222" s="136">
        <v>45970.969532371775</v>
      </c>
      <c r="EJ222" s="136">
        <v>0</v>
      </c>
      <c r="EK222" s="136">
        <v>0</v>
      </c>
      <c r="EL222" s="113"/>
      <c r="EM222" s="134">
        <v>4599.1174954997496</v>
      </c>
      <c r="EN222" s="136">
        <v>636066.1</v>
      </c>
      <c r="EO222" s="140">
        <f t="shared" si="63"/>
        <v>39.28</v>
      </c>
      <c r="EP222" s="140">
        <f t="shared" si="64"/>
        <v>4.3321948549534763</v>
      </c>
      <c r="EQ222" s="140">
        <f t="shared" si="65"/>
        <v>7.5249042145593874</v>
      </c>
      <c r="ER222" s="140">
        <f t="shared" si="66"/>
        <v>11.824849480021895</v>
      </c>
      <c r="ES222" s="140">
        <f t="shared" si="67"/>
        <v>0</v>
      </c>
      <c r="ET222" s="140">
        <f t="shared" si="68"/>
        <v>0</v>
      </c>
      <c r="EU222" s="140">
        <f t="shared" si="69"/>
        <v>0</v>
      </c>
      <c r="EV222" s="140">
        <f t="shared" si="70"/>
        <v>5.8049261083743851</v>
      </c>
      <c r="EW222" s="140">
        <f t="shared" si="71"/>
        <v>2.870213464696223</v>
      </c>
      <c r="EX222" s="140">
        <f t="shared" si="72"/>
        <v>1.6554789272030652</v>
      </c>
      <c r="EY222" s="140">
        <f t="shared" si="73"/>
        <v>5.267432950191572</v>
      </c>
      <c r="EZ222" s="140">
        <f t="shared" si="74"/>
        <v>0</v>
      </c>
      <c r="FA222" s="140">
        <f t="shared" si="75"/>
        <v>0</v>
      </c>
      <c r="HD222" s="143">
        <v>1</v>
      </c>
    </row>
    <row r="223" spans="1:212" ht="12" customHeight="1" x14ac:dyDescent="0.25">
      <c r="A223" s="126">
        <v>219</v>
      </c>
      <c r="B223" s="62" t="s">
        <v>27</v>
      </c>
      <c r="C223" s="62" t="s">
        <v>27</v>
      </c>
      <c r="D223" s="127">
        <v>3385.67</v>
      </c>
      <c r="E223" s="141">
        <v>3385.67</v>
      </c>
      <c r="F223" s="141">
        <v>0</v>
      </c>
      <c r="G223" s="141">
        <v>310.8</v>
      </c>
      <c r="H223" s="127">
        <v>0</v>
      </c>
      <c r="I223" s="127">
        <v>0</v>
      </c>
      <c r="J223" s="127">
        <v>1</v>
      </c>
      <c r="K223" s="128">
        <v>3385.67</v>
      </c>
      <c r="L223" s="127"/>
      <c r="M223" s="126" t="s">
        <v>24</v>
      </c>
      <c r="N223" s="129">
        <v>7</v>
      </c>
      <c r="O223" s="129" t="s">
        <v>8</v>
      </c>
      <c r="P223" s="130">
        <v>27.19</v>
      </c>
      <c r="Q223" s="142">
        <v>25.29</v>
      </c>
      <c r="R223" s="130">
        <v>4.32</v>
      </c>
      <c r="S223" s="130">
        <v>5.61</v>
      </c>
      <c r="T223" s="130">
        <v>7.16</v>
      </c>
      <c r="U223" s="130">
        <v>5.31</v>
      </c>
      <c r="V223" s="130">
        <v>2.67</v>
      </c>
      <c r="W223" s="130">
        <v>0</v>
      </c>
      <c r="X223" s="130">
        <v>0</v>
      </c>
      <c r="Y223" s="130">
        <v>0.22</v>
      </c>
      <c r="Z223" s="132">
        <v>40</v>
      </c>
      <c r="AA223" s="132">
        <v>40</v>
      </c>
      <c r="AB223" s="132">
        <v>2604.04</v>
      </c>
      <c r="AC223" s="130">
        <v>195.98199600000001</v>
      </c>
      <c r="AD223" s="132">
        <v>42.3</v>
      </c>
      <c r="AE223" s="132">
        <v>2604.04</v>
      </c>
      <c r="AF223" s="130">
        <v>7.85</v>
      </c>
      <c r="AG223" s="133">
        <v>0</v>
      </c>
      <c r="AH223" s="130">
        <v>6.73</v>
      </c>
      <c r="AI223" s="130">
        <v>10.67</v>
      </c>
      <c r="AJ223" s="130">
        <v>14</v>
      </c>
      <c r="AK223" s="131">
        <v>513741.56579999998</v>
      </c>
      <c r="AL223" s="130">
        <v>87756.566400000011</v>
      </c>
      <c r="AM223" s="130">
        <v>113961.65220000001</v>
      </c>
      <c r="AN223" s="130">
        <v>145448.38319999998</v>
      </c>
      <c r="AO223" s="130">
        <v>107867.44620000001</v>
      </c>
      <c r="AP223" s="130">
        <v>54238.433400000002</v>
      </c>
      <c r="AQ223" s="130">
        <v>0</v>
      </c>
      <c r="AR223" s="130">
        <v>0</v>
      </c>
      <c r="AS223" s="130">
        <v>4469.0843999999997</v>
      </c>
      <c r="AT223" s="112" t="s">
        <v>8</v>
      </c>
      <c r="AU223" s="134">
        <v>27.19</v>
      </c>
      <c r="AV223" s="134">
        <v>4.6445551601423487</v>
      </c>
      <c r="AW223" s="134">
        <v>6.0314709371293009</v>
      </c>
      <c r="AX223" s="134">
        <v>7.6979201265322263</v>
      </c>
      <c r="AY223" s="134"/>
      <c r="AZ223" s="134"/>
      <c r="BA223" s="134"/>
      <c r="BB223" s="134">
        <v>5.7089323843416366</v>
      </c>
      <c r="BC223" s="134">
        <v>2.8705931198102022</v>
      </c>
      <c r="BD223" s="134">
        <v>0</v>
      </c>
      <c r="BE223" s="134">
        <v>0</v>
      </c>
      <c r="BF223" s="134"/>
      <c r="BG223" s="135">
        <v>0.23652827204428631</v>
      </c>
      <c r="BH223" s="134">
        <v>27.19</v>
      </c>
      <c r="BI223" s="134">
        <v>4.6445551601423487</v>
      </c>
      <c r="BJ223" s="134">
        <v>6.0314709371293009</v>
      </c>
      <c r="BK223" s="134">
        <v>7.6979201265322263</v>
      </c>
      <c r="BL223" s="134">
        <v>0</v>
      </c>
      <c r="BM223" s="134">
        <v>0</v>
      </c>
      <c r="BN223" s="134">
        <v>0</v>
      </c>
      <c r="BO223" s="134">
        <v>5.7089323843416357</v>
      </c>
      <c r="BP223" s="134">
        <v>2.8705931198102022</v>
      </c>
      <c r="BQ223" s="134">
        <v>0</v>
      </c>
      <c r="BR223" s="134">
        <v>0</v>
      </c>
      <c r="BS223" s="134">
        <v>0</v>
      </c>
      <c r="BT223" s="135">
        <v>0.23652827204428631</v>
      </c>
      <c r="BU223" s="136">
        <v>1104676.4076000003</v>
      </c>
      <c r="BV223" s="136">
        <v>188699.17282846977</v>
      </c>
      <c r="BW223" s="136">
        <v>245046.84249252672</v>
      </c>
      <c r="BX223" s="136">
        <v>312751.40681755636</v>
      </c>
      <c r="BY223" s="136">
        <v>0</v>
      </c>
      <c r="BZ223" s="136">
        <v>0</v>
      </c>
      <c r="CA223" s="136">
        <v>0</v>
      </c>
      <c r="CB223" s="136">
        <v>231942.7332683274</v>
      </c>
      <c r="CC223" s="136">
        <v>116626.57209537369</v>
      </c>
      <c r="CD223" s="136">
        <v>0</v>
      </c>
      <c r="CE223" s="136">
        <v>0</v>
      </c>
      <c r="CF223" s="136">
        <v>0</v>
      </c>
      <c r="CG223" s="136">
        <v>9609.6800977461462</v>
      </c>
      <c r="CH223" s="143">
        <v>2</v>
      </c>
      <c r="CJ223" s="137">
        <v>269944.90000000002</v>
      </c>
      <c r="CK223" s="134">
        <v>1104099.7300000002</v>
      </c>
      <c r="CL223" s="134">
        <v>1101064.1100000001</v>
      </c>
      <c r="CM223" s="134">
        <v>1983303.3161210613</v>
      </c>
      <c r="CN223" s="138">
        <v>444776.64250499645</v>
      </c>
      <c r="CO223" s="136">
        <v>0</v>
      </c>
      <c r="CP223" s="136">
        <v>0</v>
      </c>
      <c r="CQ223" s="136">
        <v>0</v>
      </c>
      <c r="CR223" s="136">
        <v>0</v>
      </c>
      <c r="CS223" s="136">
        <v>0</v>
      </c>
      <c r="CT223" s="136">
        <v>0</v>
      </c>
      <c r="CU223" s="136">
        <v>0</v>
      </c>
      <c r="CV223" s="136">
        <v>4988.9639999999999</v>
      </c>
      <c r="CW223" s="136">
        <v>0</v>
      </c>
      <c r="CX223" s="136">
        <v>0</v>
      </c>
      <c r="CY223" s="136">
        <v>0</v>
      </c>
      <c r="CZ223" s="136">
        <v>394585.00800000003</v>
      </c>
      <c r="DA223" s="136">
        <v>0</v>
      </c>
      <c r="DB223" s="136">
        <v>0</v>
      </c>
      <c r="DC223" s="136">
        <v>45202.670504996422</v>
      </c>
      <c r="DD223" s="139">
        <v>776926.67816307081</v>
      </c>
      <c r="DE223" s="136">
        <v>0</v>
      </c>
      <c r="DF223" s="136">
        <v>27480.157612867417</v>
      </c>
      <c r="DG223" s="136">
        <v>0</v>
      </c>
      <c r="DH223" s="136">
        <v>34352.228072296399</v>
      </c>
      <c r="DI223" s="136">
        <v>4947.3707342325552</v>
      </c>
      <c r="DJ223" s="136">
        <v>60276.046932745725</v>
      </c>
      <c r="DK223" s="136">
        <v>30611.323224662083</v>
      </c>
      <c r="DL223" s="136">
        <v>0</v>
      </c>
      <c r="DM223" s="136">
        <v>0</v>
      </c>
      <c r="DN223" s="136">
        <v>612118.96650327661</v>
      </c>
      <c r="DO223" s="136">
        <v>7140.5850829899673</v>
      </c>
      <c r="DP223" s="136"/>
      <c r="DQ223" s="136">
        <v>219469.40347486312</v>
      </c>
      <c r="DR223" s="136">
        <v>132841.280826509</v>
      </c>
      <c r="DS223" s="136">
        <v>20383.890106377043</v>
      </c>
      <c r="DT223" s="136">
        <v>3184.6611040380649</v>
      </c>
      <c r="DU223" s="136">
        <v>24676.400418339839</v>
      </c>
      <c r="DV223" s="136">
        <v>38383.171019599162</v>
      </c>
      <c r="DW223" s="136"/>
      <c r="DX223" s="136">
        <v>206829.57842204452</v>
      </c>
      <c r="DY223" s="136">
        <v>181895.51201584266</v>
      </c>
      <c r="DZ223" s="136">
        <v>0</v>
      </c>
      <c r="EA223" s="139">
        <v>0</v>
      </c>
      <c r="EB223" s="136"/>
      <c r="EC223" s="136">
        <v>0</v>
      </c>
      <c r="ED223" s="113"/>
      <c r="EE223" s="138">
        <v>70406.776703792857</v>
      </c>
      <c r="EF223" s="136">
        <v>5659.3579519713621</v>
      </c>
      <c r="EG223" s="136">
        <v>61527.266265804603</v>
      </c>
      <c r="EH223" s="136">
        <v>3220.152486016882</v>
      </c>
      <c r="EI223" s="136">
        <v>16747.659617928992</v>
      </c>
      <c r="EJ223" s="136">
        <v>66251.065218521864</v>
      </c>
      <c r="EK223" s="136">
        <v>66251.065218521864</v>
      </c>
      <c r="EL223" s="140"/>
      <c r="EM223" s="134">
        <v>0</v>
      </c>
      <c r="EN223" s="136">
        <v>275102.33999999997</v>
      </c>
      <c r="EO223" s="140">
        <f t="shared" si="63"/>
        <v>27.19</v>
      </c>
      <c r="EP223" s="140">
        <f t="shared" si="64"/>
        <v>4.6445551601423487</v>
      </c>
      <c r="EQ223" s="140">
        <f t="shared" si="65"/>
        <v>6.0314709371293009</v>
      </c>
      <c r="ER223" s="140">
        <f t="shared" si="66"/>
        <v>7.6979201265322263</v>
      </c>
      <c r="ES223" s="140">
        <f t="shared" si="67"/>
        <v>0</v>
      </c>
      <c r="ET223" s="140">
        <f t="shared" si="68"/>
        <v>0</v>
      </c>
      <c r="EU223" s="140">
        <f t="shared" si="69"/>
        <v>0</v>
      </c>
      <c r="EV223" s="140">
        <f t="shared" si="70"/>
        <v>5.7089323843416357</v>
      </c>
      <c r="EW223" s="140">
        <f t="shared" si="71"/>
        <v>2.8705931198102022</v>
      </c>
      <c r="EX223" s="140">
        <f t="shared" si="72"/>
        <v>0</v>
      </c>
      <c r="EY223" s="140">
        <f t="shared" si="73"/>
        <v>0</v>
      </c>
      <c r="EZ223" s="140">
        <f t="shared" si="74"/>
        <v>0</v>
      </c>
      <c r="FA223" s="140">
        <f t="shared" si="75"/>
        <v>0.23652827204428631</v>
      </c>
      <c r="HD223" s="143">
        <v>1</v>
      </c>
    </row>
    <row r="224" spans="1:212" ht="12" customHeight="1" x14ac:dyDescent="0.25">
      <c r="A224" s="126">
        <v>220</v>
      </c>
      <c r="B224" s="62" t="s">
        <v>26</v>
      </c>
      <c r="C224" s="62" t="s">
        <v>26</v>
      </c>
      <c r="D224" s="127">
        <v>5287.1</v>
      </c>
      <c r="E224" s="141">
        <v>5287.1</v>
      </c>
      <c r="F224" s="141">
        <v>0</v>
      </c>
      <c r="G224" s="141">
        <v>1016.1</v>
      </c>
      <c r="H224" s="127">
        <v>1</v>
      </c>
      <c r="I224" s="127">
        <v>1</v>
      </c>
      <c r="J224" s="127">
        <v>1</v>
      </c>
      <c r="K224" s="128">
        <v>5287.1</v>
      </c>
      <c r="L224" s="127"/>
      <c r="M224" s="126" t="s">
        <v>24</v>
      </c>
      <c r="N224" s="129">
        <v>1</v>
      </c>
      <c r="O224" s="129" t="s">
        <v>8</v>
      </c>
      <c r="P224" s="130">
        <v>39.28</v>
      </c>
      <c r="Q224" s="142">
        <v>36.54</v>
      </c>
      <c r="R224" s="130">
        <v>4.03</v>
      </c>
      <c r="S224" s="130">
        <v>7</v>
      </c>
      <c r="T224" s="130">
        <v>11</v>
      </c>
      <c r="U224" s="130">
        <v>5.4</v>
      </c>
      <c r="V224" s="130">
        <v>2.67</v>
      </c>
      <c r="W224" s="130">
        <v>1.54</v>
      </c>
      <c r="X224" s="130">
        <v>4.9000000000000004</v>
      </c>
      <c r="Y224" s="130">
        <v>0</v>
      </c>
      <c r="Z224" s="132">
        <v>40</v>
      </c>
      <c r="AA224" s="132">
        <v>40</v>
      </c>
      <c r="AB224" s="132">
        <v>2604.04</v>
      </c>
      <c r="AC224" s="130">
        <v>195.98199600000001</v>
      </c>
      <c r="AD224" s="132">
        <v>42.3</v>
      </c>
      <c r="AE224" s="132">
        <v>2604.04</v>
      </c>
      <c r="AF224" s="130">
        <v>0</v>
      </c>
      <c r="AG224" s="133">
        <v>0</v>
      </c>
      <c r="AH224" s="130">
        <v>5.05</v>
      </c>
      <c r="AI224" s="130">
        <v>10.67</v>
      </c>
      <c r="AJ224" s="130">
        <v>14</v>
      </c>
      <c r="AK224" s="131">
        <v>1159143.804</v>
      </c>
      <c r="AL224" s="130">
        <v>127842.07800000001</v>
      </c>
      <c r="AM224" s="130">
        <v>222058.2</v>
      </c>
      <c r="AN224" s="130">
        <v>348948.60000000003</v>
      </c>
      <c r="AO224" s="130">
        <v>171302.04000000004</v>
      </c>
      <c r="AP224" s="130">
        <v>84699.342000000004</v>
      </c>
      <c r="AQ224" s="130">
        <v>48852.804000000004</v>
      </c>
      <c r="AR224" s="130">
        <v>155440.74000000002</v>
      </c>
      <c r="AS224" s="130">
        <v>0</v>
      </c>
      <c r="AT224" s="112" t="s">
        <v>8</v>
      </c>
      <c r="AU224" s="134">
        <v>39.28</v>
      </c>
      <c r="AV224" s="134">
        <v>4.3321948549534763</v>
      </c>
      <c r="AW224" s="134">
        <v>7.5249042145593874</v>
      </c>
      <c r="AX224" s="134">
        <v>11.824849480021895</v>
      </c>
      <c r="AY224" s="134"/>
      <c r="AZ224" s="134"/>
      <c r="BA224" s="134"/>
      <c r="BB224" s="134">
        <v>5.8049261083743851</v>
      </c>
      <c r="BC224" s="134">
        <v>2.870213464696223</v>
      </c>
      <c r="BD224" s="134">
        <v>1.6554789272030652</v>
      </c>
      <c r="BE224" s="134">
        <v>5.267432950191572</v>
      </c>
      <c r="BF224" s="134"/>
      <c r="BG224" s="135">
        <v>0</v>
      </c>
      <c r="BH224" s="134">
        <v>39.28</v>
      </c>
      <c r="BI224" s="134">
        <v>4.3321948549534763</v>
      </c>
      <c r="BJ224" s="134">
        <v>7.5249042145593874</v>
      </c>
      <c r="BK224" s="134">
        <v>11.824849480021895</v>
      </c>
      <c r="BL224" s="134">
        <v>0</v>
      </c>
      <c r="BM224" s="134">
        <v>0</v>
      </c>
      <c r="BN224" s="134">
        <v>0</v>
      </c>
      <c r="BO224" s="134">
        <v>5.8049261083743851</v>
      </c>
      <c r="BP224" s="134">
        <v>2.870213464696223</v>
      </c>
      <c r="BQ224" s="134">
        <v>1.6554789272030652</v>
      </c>
      <c r="BR224" s="134">
        <v>5.267432950191572</v>
      </c>
      <c r="BS224" s="134">
        <v>0</v>
      </c>
      <c r="BT224" s="135">
        <v>0</v>
      </c>
      <c r="BU224" s="136">
        <v>2492127.4560000002</v>
      </c>
      <c r="BV224" s="136">
        <v>274856.96901149437</v>
      </c>
      <c r="BW224" s="136">
        <v>477419.05287356325</v>
      </c>
      <c r="BX224" s="136">
        <v>750229.94022988516</v>
      </c>
      <c r="BY224" s="136">
        <v>0</v>
      </c>
      <c r="BZ224" s="136">
        <v>0</v>
      </c>
      <c r="CA224" s="136">
        <v>0</v>
      </c>
      <c r="CB224" s="136">
        <v>368294.69793103455</v>
      </c>
      <c r="CC224" s="136">
        <v>182101.26731034482</v>
      </c>
      <c r="CD224" s="136">
        <v>105032.19163218392</v>
      </c>
      <c r="CE224" s="136">
        <v>334193.33701149438</v>
      </c>
      <c r="CF224" s="136">
        <v>0</v>
      </c>
      <c r="CG224" s="136">
        <v>0</v>
      </c>
      <c r="CH224" s="143">
        <v>2</v>
      </c>
      <c r="CJ224" s="137">
        <v>143799.27000000002</v>
      </c>
      <c r="CK224" s="134">
        <v>1846108.56</v>
      </c>
      <c r="CL224" s="134">
        <v>1756698.0199999998</v>
      </c>
      <c r="CM224" s="134">
        <v>3995795.493852979</v>
      </c>
      <c r="CN224" s="138">
        <v>1375817.9779737087</v>
      </c>
      <c r="CO224" s="136">
        <v>380733.74400000001</v>
      </c>
      <c r="CP224" s="136">
        <v>24819.96</v>
      </c>
      <c r="CQ224" s="136">
        <v>15840</v>
      </c>
      <c r="CR224" s="136">
        <v>0</v>
      </c>
      <c r="CS224" s="136">
        <v>31428.575999999997</v>
      </c>
      <c r="CT224" s="136">
        <v>0</v>
      </c>
      <c r="CU224" s="136">
        <v>0</v>
      </c>
      <c r="CV224" s="136">
        <v>6620.1480000000001</v>
      </c>
      <c r="CW224" s="136">
        <v>324580.44</v>
      </c>
      <c r="CX224" s="136">
        <v>0</v>
      </c>
      <c r="CY224" s="136">
        <v>521206.11599999998</v>
      </c>
      <c r="CZ224" s="136">
        <v>0</v>
      </c>
      <c r="DA224" s="136">
        <v>0</v>
      </c>
      <c r="DB224" s="136">
        <v>0</v>
      </c>
      <c r="DC224" s="136">
        <v>70588.993973708784</v>
      </c>
      <c r="DD224" s="139">
        <v>1247963.1402422134</v>
      </c>
      <c r="DE224" s="136">
        <v>34101.728595812383</v>
      </c>
      <c r="DF224" s="136">
        <v>43517.373745193734</v>
      </c>
      <c r="DG224" s="136">
        <v>0</v>
      </c>
      <c r="DH224" s="136">
        <v>53644.822159583862</v>
      </c>
      <c r="DI224" s="136">
        <v>7725.8692692911436</v>
      </c>
      <c r="DJ224" s="136">
        <v>94127.746572501143</v>
      </c>
      <c r="DK224" s="136">
        <v>47802.983462981007</v>
      </c>
      <c r="DL224" s="136">
        <v>0</v>
      </c>
      <c r="DM224" s="136">
        <v>0</v>
      </c>
      <c r="DN224" s="136">
        <v>955891.79920059384</v>
      </c>
      <c r="DO224" s="136">
        <v>11150.817236256416</v>
      </c>
      <c r="DP224" s="136"/>
      <c r="DQ224" s="136">
        <v>342725.8661097947</v>
      </c>
      <c r="DR224" s="136">
        <v>207446.42444710669</v>
      </c>
      <c r="DS224" s="136">
        <v>31831.709936711512</v>
      </c>
      <c r="DT224" s="136">
        <v>4973.202268135894</v>
      </c>
      <c r="DU224" s="136">
        <v>38534.941873190408</v>
      </c>
      <c r="DV224" s="136">
        <v>59939.587584650231</v>
      </c>
      <c r="DW224" s="136"/>
      <c r="DX224" s="136">
        <v>322987.37445622042</v>
      </c>
      <c r="DY224" s="136">
        <v>284050.05850509997</v>
      </c>
      <c r="DZ224" s="136">
        <v>52557.704693641193</v>
      </c>
      <c r="EA224" s="139">
        <v>233592.03291233818</v>
      </c>
      <c r="EB224" s="136"/>
      <c r="EC224" s="136">
        <v>233592.03291233818</v>
      </c>
      <c r="ED224" s="136"/>
      <c r="EE224" s="138">
        <v>109948.00707411626</v>
      </c>
      <c r="EF224" s="136">
        <v>8837.7164424966959</v>
      </c>
      <c r="EG224" s="136">
        <v>96081.664625889578</v>
      </c>
      <c r="EH224" s="136">
        <v>5028.6260057299905</v>
      </c>
      <c r="EI224" s="136">
        <v>26153.331885846048</v>
      </c>
      <c r="EJ224" s="136">
        <v>0</v>
      </c>
      <c r="EK224" s="136">
        <v>0</v>
      </c>
      <c r="EL224" s="113"/>
      <c r="EM224" s="134">
        <v>2616.4826947385959</v>
      </c>
      <c r="EN224" s="136">
        <v>272678.95</v>
      </c>
      <c r="EO224" s="140">
        <f t="shared" si="63"/>
        <v>39.28</v>
      </c>
      <c r="EP224" s="140">
        <f t="shared" si="64"/>
        <v>4.3321948549534763</v>
      </c>
      <c r="EQ224" s="140">
        <f t="shared" si="65"/>
        <v>7.5249042145593874</v>
      </c>
      <c r="ER224" s="140">
        <f t="shared" si="66"/>
        <v>11.824849480021895</v>
      </c>
      <c r="ES224" s="140">
        <f t="shared" si="67"/>
        <v>0</v>
      </c>
      <c r="ET224" s="140">
        <f t="shared" si="68"/>
        <v>0</v>
      </c>
      <c r="EU224" s="140">
        <f t="shared" si="69"/>
        <v>0</v>
      </c>
      <c r="EV224" s="140">
        <f t="shared" si="70"/>
        <v>5.8049261083743851</v>
      </c>
      <c r="EW224" s="140">
        <f t="shared" si="71"/>
        <v>2.870213464696223</v>
      </c>
      <c r="EX224" s="140">
        <f t="shared" si="72"/>
        <v>1.6554789272030652</v>
      </c>
      <c r="EY224" s="140">
        <f t="shared" si="73"/>
        <v>5.267432950191572</v>
      </c>
      <c r="EZ224" s="140">
        <f t="shared" si="74"/>
        <v>0</v>
      </c>
      <c r="FA224" s="140">
        <f t="shared" si="75"/>
        <v>0</v>
      </c>
      <c r="HD224" s="143">
        <v>1</v>
      </c>
    </row>
    <row r="225" spans="1:212" s="143" customFormat="1" ht="12" customHeight="1" x14ac:dyDescent="0.25">
      <c r="A225" s="126">
        <v>221</v>
      </c>
      <c r="B225" s="62" t="s">
        <v>25</v>
      </c>
      <c r="C225" s="62" t="s">
        <v>25</v>
      </c>
      <c r="D225" s="127">
        <v>5321.2</v>
      </c>
      <c r="E225" s="141">
        <v>5321.2</v>
      </c>
      <c r="F225" s="141">
        <v>0</v>
      </c>
      <c r="G225" s="141">
        <v>1014.6</v>
      </c>
      <c r="H225" s="127">
        <v>1</v>
      </c>
      <c r="I225" s="127">
        <v>1</v>
      </c>
      <c r="J225" s="127">
        <v>1</v>
      </c>
      <c r="K225" s="128">
        <v>5321.2</v>
      </c>
      <c r="L225" s="127"/>
      <c r="M225" s="126" t="s">
        <v>24</v>
      </c>
      <c r="N225" s="129">
        <v>1</v>
      </c>
      <c r="O225" s="129" t="s">
        <v>8</v>
      </c>
      <c r="P225" s="130">
        <v>39.28</v>
      </c>
      <c r="Q225" s="142">
        <v>36.54</v>
      </c>
      <c r="R225" s="130">
        <v>4.03</v>
      </c>
      <c r="S225" s="130">
        <v>7</v>
      </c>
      <c r="T225" s="130">
        <v>11</v>
      </c>
      <c r="U225" s="130">
        <v>5.4</v>
      </c>
      <c r="V225" s="130">
        <v>2.67</v>
      </c>
      <c r="W225" s="130">
        <v>1.54</v>
      </c>
      <c r="X225" s="130">
        <v>4.9000000000000004</v>
      </c>
      <c r="Y225" s="130">
        <v>0</v>
      </c>
      <c r="Z225" s="132">
        <v>40</v>
      </c>
      <c r="AA225" s="132">
        <v>40</v>
      </c>
      <c r="AB225" s="132">
        <v>2604.04</v>
      </c>
      <c r="AC225" s="130">
        <v>195.98199600000001</v>
      </c>
      <c r="AD225" s="132">
        <v>42.3</v>
      </c>
      <c r="AE225" s="132">
        <v>2604.04</v>
      </c>
      <c r="AF225" s="130">
        <v>0</v>
      </c>
      <c r="AG225" s="133">
        <v>0</v>
      </c>
      <c r="AH225" s="130">
        <v>5.05</v>
      </c>
      <c r="AI225" s="130">
        <v>10.67</v>
      </c>
      <c r="AJ225" s="130">
        <v>14</v>
      </c>
      <c r="AK225" s="131">
        <v>1166619.8879999998</v>
      </c>
      <c r="AL225" s="130">
        <v>128666.61600000001</v>
      </c>
      <c r="AM225" s="130">
        <v>223490.40000000002</v>
      </c>
      <c r="AN225" s="130">
        <v>351199.19999999995</v>
      </c>
      <c r="AO225" s="130">
        <v>172406.88</v>
      </c>
      <c r="AP225" s="130">
        <v>85245.623999999996</v>
      </c>
      <c r="AQ225" s="130">
        <v>49167.887999999992</v>
      </c>
      <c r="AR225" s="130">
        <v>156443.28</v>
      </c>
      <c r="AS225" s="130">
        <v>0</v>
      </c>
      <c r="AT225" s="143" t="s">
        <v>8</v>
      </c>
      <c r="AU225" s="134">
        <v>39.28</v>
      </c>
      <c r="AV225" s="134">
        <v>4.3321948549534763</v>
      </c>
      <c r="AW225" s="134">
        <v>7.5249042145593874</v>
      </c>
      <c r="AX225" s="134">
        <v>11.824849480021895</v>
      </c>
      <c r="AY225" s="134"/>
      <c r="AZ225" s="134"/>
      <c r="BA225" s="134"/>
      <c r="BB225" s="134">
        <v>5.8049261083743851</v>
      </c>
      <c r="BC225" s="134">
        <v>2.870213464696223</v>
      </c>
      <c r="BD225" s="134">
        <v>1.6554789272030652</v>
      </c>
      <c r="BE225" s="134">
        <v>5.267432950191572</v>
      </c>
      <c r="BF225" s="134"/>
      <c r="BG225" s="135">
        <v>0</v>
      </c>
      <c r="BH225" s="134">
        <v>39.28</v>
      </c>
      <c r="BI225" s="134">
        <v>4.3321948549534763</v>
      </c>
      <c r="BJ225" s="134">
        <v>7.5249042145593874</v>
      </c>
      <c r="BK225" s="134">
        <v>11.824849480021895</v>
      </c>
      <c r="BL225" s="134">
        <v>0</v>
      </c>
      <c r="BM225" s="134">
        <v>0</v>
      </c>
      <c r="BN225" s="134">
        <v>0</v>
      </c>
      <c r="BO225" s="134">
        <v>5.8049261083743851</v>
      </c>
      <c r="BP225" s="134">
        <v>2.870213464696223</v>
      </c>
      <c r="BQ225" s="134">
        <v>1.6554789272030652</v>
      </c>
      <c r="BR225" s="134">
        <v>5.267432950191572</v>
      </c>
      <c r="BS225" s="134">
        <v>0</v>
      </c>
      <c r="BT225" s="135">
        <v>0</v>
      </c>
      <c r="BU225" s="136">
        <v>2508200.8320000004</v>
      </c>
      <c r="BV225" s="136">
        <v>276629.70314614131</v>
      </c>
      <c r="BW225" s="136">
        <v>480498.24367816088</v>
      </c>
      <c r="BX225" s="136">
        <v>755068.66863711004</v>
      </c>
      <c r="BY225" s="136">
        <v>0</v>
      </c>
      <c r="BZ225" s="136">
        <v>0</v>
      </c>
      <c r="CA225" s="136">
        <v>0</v>
      </c>
      <c r="CB225" s="136">
        <v>370670.07369458134</v>
      </c>
      <c r="CC225" s="136">
        <v>183275.75866009851</v>
      </c>
      <c r="CD225" s="136">
        <v>105709.61360919541</v>
      </c>
      <c r="CE225" s="136">
        <v>336348.77057471272</v>
      </c>
      <c r="CF225" s="136">
        <v>0</v>
      </c>
      <c r="CG225" s="136">
        <v>0</v>
      </c>
      <c r="CH225" s="143">
        <v>2</v>
      </c>
      <c r="CJ225" s="137">
        <v>416692.31999999995</v>
      </c>
      <c r="CK225" s="134">
        <v>2508483.9600000004</v>
      </c>
      <c r="CL225" s="134">
        <v>2575255.67</v>
      </c>
      <c r="CM225" s="134">
        <v>2994251.9250463159</v>
      </c>
      <c r="CN225" s="138">
        <v>357984.39301948115</v>
      </c>
      <c r="CO225" s="136">
        <v>0</v>
      </c>
      <c r="CP225" s="136">
        <v>160195.30799999999</v>
      </c>
      <c r="CQ225" s="136">
        <v>0</v>
      </c>
      <c r="CR225" s="136">
        <v>0</v>
      </c>
      <c r="CS225" s="136">
        <v>0</v>
      </c>
      <c r="CT225" s="136">
        <v>0</v>
      </c>
      <c r="CU225" s="136">
        <v>0</v>
      </c>
      <c r="CV225" s="136">
        <v>126744.81599999999</v>
      </c>
      <c r="CW225" s="136">
        <v>0</v>
      </c>
      <c r="CX225" s="136">
        <v>0</v>
      </c>
      <c r="CY225" s="136">
        <v>0</v>
      </c>
      <c r="CZ225" s="136">
        <v>0</v>
      </c>
      <c r="DA225" s="136">
        <v>0</v>
      </c>
      <c r="DB225" s="136">
        <v>0</v>
      </c>
      <c r="DC225" s="136">
        <v>71044.269019481217</v>
      </c>
      <c r="DD225" s="139">
        <v>1255404.1294734681</v>
      </c>
      <c r="DE225" s="136">
        <v>34321.673167527915</v>
      </c>
      <c r="DF225" s="136">
        <v>43190.096698612113</v>
      </c>
      <c r="DG225" s="136">
        <v>0</v>
      </c>
      <c r="DH225" s="136">
        <v>53990.813049796219</v>
      </c>
      <c r="DI225" s="136">
        <v>7775.6985031022723</v>
      </c>
      <c r="DJ225" s="136">
        <v>94734.838580997704</v>
      </c>
      <c r="DK225" s="136">
        <v>48111.296476937168</v>
      </c>
      <c r="DL225" s="136">
        <v>0</v>
      </c>
      <c r="DM225" s="136">
        <v>0</v>
      </c>
      <c r="DN225" s="136">
        <v>962056.97677482921</v>
      </c>
      <c r="DO225" s="136">
        <v>11222.736221665493</v>
      </c>
      <c r="DP225" s="136"/>
      <c r="DQ225" s="136">
        <v>344936.33158885583</v>
      </c>
      <c r="DR225" s="136">
        <v>208784.38345557</v>
      </c>
      <c r="DS225" s="136">
        <v>32037.013658759861</v>
      </c>
      <c r="DT225" s="136">
        <v>5005.2777343354037</v>
      </c>
      <c r="DU225" s="136">
        <v>38783.47916544434</v>
      </c>
      <c r="DV225" s="136">
        <v>60326.177574746223</v>
      </c>
      <c r="DW225" s="136"/>
      <c r="DX225" s="136">
        <v>325070.53336544411</v>
      </c>
      <c r="DY225" s="136">
        <v>285882.08494587539</v>
      </c>
      <c r="DZ225" s="136">
        <v>52896.684045280686</v>
      </c>
      <c r="EA225" s="139">
        <v>235098.62221882195</v>
      </c>
      <c r="EB225" s="136"/>
      <c r="EC225" s="136">
        <v>235098.62221882195</v>
      </c>
      <c r="ED225" s="136"/>
      <c r="EE225" s="138">
        <v>110657.13439178138</v>
      </c>
      <c r="EF225" s="136">
        <v>8894.7167130966718</v>
      </c>
      <c r="EG225" s="136">
        <v>96701.358742464392</v>
      </c>
      <c r="EH225" s="136">
        <v>5061.0589362203136</v>
      </c>
      <c r="EI225" s="136">
        <v>26322.0119973074</v>
      </c>
      <c r="EJ225" s="136">
        <v>0</v>
      </c>
      <c r="EK225" s="136">
        <v>0</v>
      </c>
      <c r="EL225" s="152"/>
      <c r="EM225" s="134">
        <v>2633.3581198091615</v>
      </c>
      <c r="EN225" s="136">
        <v>366782.69</v>
      </c>
      <c r="EO225" s="140">
        <f t="shared" si="63"/>
        <v>39.28</v>
      </c>
      <c r="EP225" s="140">
        <f t="shared" si="64"/>
        <v>4.3321948549534763</v>
      </c>
      <c r="EQ225" s="140">
        <f t="shared" si="65"/>
        <v>7.5249042145593874</v>
      </c>
      <c r="ER225" s="140">
        <f t="shared" si="66"/>
        <v>11.824849480021895</v>
      </c>
      <c r="ES225" s="140">
        <f t="shared" si="67"/>
        <v>0</v>
      </c>
      <c r="ET225" s="140">
        <f t="shared" si="68"/>
        <v>0</v>
      </c>
      <c r="EU225" s="140">
        <f t="shared" si="69"/>
        <v>0</v>
      </c>
      <c r="EV225" s="140">
        <f t="shared" si="70"/>
        <v>5.8049261083743851</v>
      </c>
      <c r="EW225" s="140">
        <f t="shared" si="71"/>
        <v>2.870213464696223</v>
      </c>
      <c r="EX225" s="140">
        <f t="shared" si="72"/>
        <v>1.6554789272030652</v>
      </c>
      <c r="EY225" s="140">
        <f t="shared" si="73"/>
        <v>5.267432950191572</v>
      </c>
      <c r="EZ225" s="140">
        <f t="shared" si="74"/>
        <v>0</v>
      </c>
      <c r="FA225" s="140">
        <f t="shared" si="75"/>
        <v>0</v>
      </c>
      <c r="HD225" s="143">
        <v>1</v>
      </c>
    </row>
    <row r="226" spans="1:212" s="143" customFormat="1" ht="12" customHeight="1" x14ac:dyDescent="0.25">
      <c r="A226" s="126">
        <v>222</v>
      </c>
      <c r="B226" s="62" t="s">
        <v>23</v>
      </c>
      <c r="C226" s="62" t="s">
        <v>23</v>
      </c>
      <c r="D226" s="127">
        <v>3691.5</v>
      </c>
      <c r="E226" s="141">
        <v>3691.5</v>
      </c>
      <c r="F226" s="141">
        <v>0</v>
      </c>
      <c r="G226" s="141">
        <v>1017.5</v>
      </c>
      <c r="H226" s="127">
        <v>2</v>
      </c>
      <c r="I226" s="127">
        <v>0</v>
      </c>
      <c r="J226" s="127">
        <v>1</v>
      </c>
      <c r="K226" s="128">
        <v>3691.5</v>
      </c>
      <c r="L226" s="127"/>
      <c r="M226" s="126" t="s">
        <v>22</v>
      </c>
      <c r="N226" s="129">
        <v>1</v>
      </c>
      <c r="O226" s="129" t="s">
        <v>21</v>
      </c>
      <c r="P226" s="130">
        <v>53.46</v>
      </c>
      <c r="Q226" s="131">
        <v>44.8</v>
      </c>
      <c r="R226" s="130">
        <v>5.0999999999999996</v>
      </c>
      <c r="S226" s="130">
        <v>8.6300000000000008</v>
      </c>
      <c r="T226" s="130">
        <v>13.43</v>
      </c>
      <c r="U226" s="130">
        <v>6.91</v>
      </c>
      <c r="V226" s="130">
        <v>3.15</v>
      </c>
      <c r="W226" s="130">
        <v>1.81</v>
      </c>
      <c r="X226" s="130">
        <v>5.77</v>
      </c>
      <c r="Y226" s="130">
        <v>0</v>
      </c>
      <c r="Z226" s="132">
        <v>40</v>
      </c>
      <c r="AA226" s="132">
        <v>40</v>
      </c>
      <c r="AB226" s="132">
        <v>2604.04</v>
      </c>
      <c r="AC226" s="130">
        <v>195.98199600000001</v>
      </c>
      <c r="AD226" s="132">
        <v>42.3</v>
      </c>
      <c r="AE226" s="132">
        <v>2604.04</v>
      </c>
      <c r="AF226" s="130">
        <v>0</v>
      </c>
      <c r="AG226" s="133">
        <v>0</v>
      </c>
      <c r="AH226" s="130">
        <v>5.05</v>
      </c>
      <c r="AI226" s="130">
        <v>10.67</v>
      </c>
      <c r="AJ226" s="130">
        <v>14</v>
      </c>
      <c r="AK226" s="131">
        <v>992275.2</v>
      </c>
      <c r="AL226" s="130">
        <v>112959.9</v>
      </c>
      <c r="AM226" s="130">
        <v>191145.87000000002</v>
      </c>
      <c r="AN226" s="130">
        <v>297461.07</v>
      </c>
      <c r="AO226" s="130">
        <v>153049.59</v>
      </c>
      <c r="AP226" s="130">
        <v>69769.350000000006</v>
      </c>
      <c r="AQ226" s="130">
        <v>40089.69</v>
      </c>
      <c r="AR226" s="130">
        <v>127799.72999999998</v>
      </c>
      <c r="AS226" s="130">
        <v>0</v>
      </c>
      <c r="AU226" s="134">
        <v>48.16</v>
      </c>
      <c r="AV226" s="192">
        <v>18.649999999999999</v>
      </c>
      <c r="AW226" s="193"/>
      <c r="AX226" s="144">
        <v>7.16</v>
      </c>
      <c r="AY226" s="144">
        <v>1.53</v>
      </c>
      <c r="AZ226" s="144">
        <v>0.32</v>
      </c>
      <c r="BA226" s="144">
        <v>0.87</v>
      </c>
      <c r="BB226" s="144">
        <v>5.01</v>
      </c>
      <c r="BC226" s="144">
        <v>4.99</v>
      </c>
      <c r="BD226" s="144">
        <v>2.7</v>
      </c>
      <c r="BE226" s="144">
        <v>6.46</v>
      </c>
      <c r="BF226" s="144">
        <v>0.47</v>
      </c>
      <c r="BG226" s="145">
        <v>0</v>
      </c>
      <c r="BH226" s="134">
        <v>54.565279999999994</v>
      </c>
      <c r="BI226" s="192">
        <v>21.130449999999996</v>
      </c>
      <c r="BJ226" s="193">
        <v>0</v>
      </c>
      <c r="BK226" s="144">
        <v>8.1122800000000002</v>
      </c>
      <c r="BL226" s="144">
        <v>1.7334900000000002</v>
      </c>
      <c r="BM226" s="144">
        <v>0.36255999999999999</v>
      </c>
      <c r="BN226" s="144">
        <v>0.98570999999999998</v>
      </c>
      <c r="BO226" s="144">
        <v>5.6763299999999992</v>
      </c>
      <c r="BP226" s="144">
        <v>5.6536700000000009</v>
      </c>
      <c r="BQ226" s="144">
        <v>3.0591000000000004</v>
      </c>
      <c r="BR226" s="144">
        <v>7.3191800000000002</v>
      </c>
      <c r="BS226" s="144">
        <v>0.53250999999999993</v>
      </c>
      <c r="BT226" s="145">
        <v>0</v>
      </c>
      <c r="BU226" s="136">
        <v>2369842.5912000001</v>
      </c>
      <c r="BV226" s="194">
        <v>917723.51174999995</v>
      </c>
      <c r="BW226" s="194">
        <v>0</v>
      </c>
      <c r="BX226" s="136">
        <v>352327.09620000003</v>
      </c>
      <c r="BY226" s="136">
        <v>75287.773350000003</v>
      </c>
      <c r="BZ226" s="136">
        <v>15746.4624</v>
      </c>
      <c r="CA226" s="136">
        <v>42810.694649999998</v>
      </c>
      <c r="CB226" s="136">
        <v>246530.55194999999</v>
      </c>
      <c r="CC226" s="136">
        <v>245546.39805000005</v>
      </c>
      <c r="CD226" s="136">
        <v>132860.77650000004</v>
      </c>
      <c r="CE226" s="136">
        <v>317881.70970000001</v>
      </c>
      <c r="CF226" s="136">
        <v>23127.616649999996</v>
      </c>
      <c r="CG226" s="136">
        <v>0</v>
      </c>
      <c r="CH226" s="112">
        <v>1</v>
      </c>
      <c r="CJ226" s="137">
        <v>398710.32</v>
      </c>
      <c r="CK226" s="134">
        <v>2211651.11</v>
      </c>
      <c r="CL226" s="134">
        <v>2197464.9299999997</v>
      </c>
      <c r="CM226" s="134">
        <v>1614507.3421082466</v>
      </c>
      <c r="CN226" s="138">
        <v>158965.86016038017</v>
      </c>
      <c r="CO226" s="136">
        <v>0</v>
      </c>
      <c r="CP226" s="136">
        <v>0</v>
      </c>
      <c r="CQ226" s="136">
        <v>0</v>
      </c>
      <c r="CR226" s="136">
        <v>0</v>
      </c>
      <c r="CS226" s="136">
        <v>0</v>
      </c>
      <c r="CT226" s="136">
        <v>0</v>
      </c>
      <c r="CU226" s="136">
        <v>0</v>
      </c>
      <c r="CV226" s="136">
        <v>0</v>
      </c>
      <c r="CW226" s="136">
        <v>0</v>
      </c>
      <c r="CX226" s="136">
        <v>0</v>
      </c>
      <c r="CY226" s="136">
        <v>0</v>
      </c>
      <c r="CZ226" s="136">
        <v>0</v>
      </c>
      <c r="DA226" s="136">
        <v>109680</v>
      </c>
      <c r="DB226" s="136">
        <v>0</v>
      </c>
      <c r="DC226" s="136">
        <v>49285.860160380158</v>
      </c>
      <c r="DD226" s="139">
        <v>497588.9053625564</v>
      </c>
      <c r="DE226" s="136">
        <v>23810.128636008663</v>
      </c>
      <c r="DF226" s="136">
        <v>29962.459964467907</v>
      </c>
      <c r="DG226" s="136">
        <v>0</v>
      </c>
      <c r="DH226" s="136">
        <v>37455.289478561746</v>
      </c>
      <c r="DI226" s="136">
        <v>5394.2702819292717</v>
      </c>
      <c r="DJ226" s="136">
        <v>65720.825494578865</v>
      </c>
      <c r="DK226" s="136">
        <v>33376.466012293007</v>
      </c>
      <c r="DL226" s="136">
        <v>0</v>
      </c>
      <c r="DM226" s="136">
        <v>0</v>
      </c>
      <c r="DN226" s="136">
        <v>294083.86623848183</v>
      </c>
      <c r="DO226" s="136">
        <v>7785.5992562350921</v>
      </c>
      <c r="DP226" s="136"/>
      <c r="DQ226" s="136">
        <v>239294.23213941616</v>
      </c>
      <c r="DR226" s="136">
        <v>144840.92902470054</v>
      </c>
      <c r="DS226" s="136">
        <v>22225.181523211311</v>
      </c>
      <c r="DT226" s="136">
        <v>3472.3338262608331</v>
      </c>
      <c r="DU226" s="136">
        <v>26905.437371126398</v>
      </c>
      <c r="DV226" s="136">
        <v>41850.350394117057</v>
      </c>
      <c r="DW226" s="136"/>
      <c r="DX226" s="136">
        <v>225512.64262169006</v>
      </c>
      <c r="DY226" s="136">
        <v>198326.26410916692</v>
      </c>
      <c r="DZ226" s="136">
        <v>36696.254445078863</v>
      </c>
      <c r="EA226" s="139">
        <v>163096.02419017916</v>
      </c>
      <c r="EB226" s="136"/>
      <c r="EC226" s="136">
        <v>163096.02419017916</v>
      </c>
      <c r="ED226" s="136"/>
      <c r="EE226" s="138">
        <v>76766.671353691083</v>
      </c>
      <c r="EF226" s="136">
        <v>6170.5718158303325</v>
      </c>
      <c r="EG226" s="136">
        <v>67085.068367625223</v>
      </c>
      <c r="EH226" s="136">
        <v>3511.0311702355275</v>
      </c>
      <c r="EI226" s="136">
        <v>18260.487726088151</v>
      </c>
      <c r="EJ226" s="136">
        <v>0</v>
      </c>
      <c r="EK226" s="136">
        <v>0</v>
      </c>
      <c r="EL226" s="152"/>
      <c r="EM226" s="134">
        <v>1826.8513679763057</v>
      </c>
      <c r="EN226" s="136">
        <v>417289.5</v>
      </c>
      <c r="EO226" s="140">
        <f t="shared" si="63"/>
        <v>53.46</v>
      </c>
      <c r="EP226" s="140">
        <f t="shared" si="64"/>
        <v>20.702429401993353</v>
      </c>
      <c r="EQ226" s="140">
        <f t="shared" si="65"/>
        <v>0</v>
      </c>
      <c r="ER226" s="140">
        <f t="shared" si="66"/>
        <v>7.9479568106312302</v>
      </c>
      <c r="ES226" s="140">
        <f t="shared" si="67"/>
        <v>1.6983762458471763</v>
      </c>
      <c r="ET226" s="140">
        <f t="shared" si="68"/>
        <v>0.35521594684385382</v>
      </c>
      <c r="EU226" s="140">
        <f t="shared" si="69"/>
        <v>0.96574335548172763</v>
      </c>
      <c r="EV226" s="140">
        <f t="shared" si="70"/>
        <v>5.5613496677740866</v>
      </c>
      <c r="EW226" s="140">
        <f t="shared" si="71"/>
        <v>5.5391486710963473</v>
      </c>
      <c r="EX226" s="140">
        <f t="shared" si="72"/>
        <v>2.9971345514950172</v>
      </c>
      <c r="EY226" s="140">
        <f t="shared" si="73"/>
        <v>7.1709219269103004</v>
      </c>
      <c r="EZ226" s="140">
        <f t="shared" si="74"/>
        <v>0.52172342192691035</v>
      </c>
      <c r="FA226" s="140">
        <f t="shared" si="75"/>
        <v>0</v>
      </c>
      <c r="HD226" s="112">
        <v>2</v>
      </c>
    </row>
    <row r="227" spans="1:212" s="143" customFormat="1" ht="12" customHeight="1" x14ac:dyDescent="0.25">
      <c r="A227" s="126">
        <v>223</v>
      </c>
      <c r="B227" s="62" t="s">
        <v>20</v>
      </c>
      <c r="C227" s="62" t="s">
        <v>20</v>
      </c>
      <c r="D227" s="127">
        <v>2068.33</v>
      </c>
      <c r="E227" s="141">
        <v>2068.33</v>
      </c>
      <c r="F227" s="141">
        <v>0</v>
      </c>
      <c r="G227" s="141">
        <v>257.7</v>
      </c>
      <c r="H227" s="127">
        <v>0</v>
      </c>
      <c r="I227" s="127">
        <v>0</v>
      </c>
      <c r="J227" s="127">
        <v>1</v>
      </c>
      <c r="K227" s="128">
        <v>2068.33</v>
      </c>
      <c r="L227" s="127"/>
      <c r="M227" s="126" t="s">
        <v>9</v>
      </c>
      <c r="N227" s="129">
        <v>7</v>
      </c>
      <c r="O227" s="129" t="s">
        <v>8</v>
      </c>
      <c r="P227" s="130">
        <v>37.01</v>
      </c>
      <c r="Q227" s="142">
        <v>19.64</v>
      </c>
      <c r="R227" s="130">
        <v>3.02</v>
      </c>
      <c r="S227" s="130">
        <v>4</v>
      </c>
      <c r="T227" s="130">
        <v>6.16</v>
      </c>
      <c r="U227" s="130">
        <v>4.1900000000000004</v>
      </c>
      <c r="V227" s="130">
        <v>2.0499999999999998</v>
      </c>
      <c r="W227" s="130">
        <v>0</v>
      </c>
      <c r="X227" s="130">
        <v>0</v>
      </c>
      <c r="Y227" s="130">
        <v>0.22</v>
      </c>
      <c r="Z227" s="132">
        <v>34.78</v>
      </c>
      <c r="AA227" s="132">
        <v>34.78</v>
      </c>
      <c r="AB227" s="132">
        <v>2193.54</v>
      </c>
      <c r="AC227" s="130">
        <v>166.173046</v>
      </c>
      <c r="AD227" s="132">
        <v>42.3</v>
      </c>
      <c r="AE227" s="132">
        <v>2193.54</v>
      </c>
      <c r="AF227" s="130">
        <v>7.85</v>
      </c>
      <c r="AG227" s="133">
        <v>0</v>
      </c>
      <c r="AH227" s="130">
        <v>4.71</v>
      </c>
      <c r="AI227" s="130">
        <v>10.67</v>
      </c>
      <c r="AJ227" s="130">
        <v>14</v>
      </c>
      <c r="AK227" s="131">
        <v>243732.00719999999</v>
      </c>
      <c r="AL227" s="130">
        <v>37478.139600000002</v>
      </c>
      <c r="AM227" s="130">
        <v>49639.92</v>
      </c>
      <c r="AN227" s="130">
        <v>76445.476800000004</v>
      </c>
      <c r="AO227" s="130">
        <v>51997.816200000001</v>
      </c>
      <c r="AP227" s="130">
        <v>25440.458999999995</v>
      </c>
      <c r="AQ227" s="130">
        <v>0</v>
      </c>
      <c r="AR227" s="130">
        <v>0</v>
      </c>
      <c r="AS227" s="130">
        <v>2730.1956</v>
      </c>
      <c r="AU227" s="134">
        <v>33.17</v>
      </c>
      <c r="AV227" s="192">
        <v>13.89</v>
      </c>
      <c r="AW227" s="193"/>
      <c r="AX227" s="134">
        <v>5.9</v>
      </c>
      <c r="AY227" s="134">
        <v>1.53</v>
      </c>
      <c r="AZ227" s="134">
        <v>0.32</v>
      </c>
      <c r="BA227" s="134">
        <v>0.6</v>
      </c>
      <c r="BB227" s="134">
        <v>5.01</v>
      </c>
      <c r="BC227" s="134">
        <v>4.99</v>
      </c>
      <c r="BD227" s="134">
        <v>0</v>
      </c>
      <c r="BE227" s="134">
        <v>0</v>
      </c>
      <c r="BF227" s="134">
        <v>0</v>
      </c>
      <c r="BG227" s="135">
        <v>0.93</v>
      </c>
      <c r="BH227" s="134">
        <v>37.581610000000005</v>
      </c>
      <c r="BI227" s="192">
        <v>15.737370000000004</v>
      </c>
      <c r="BJ227" s="193">
        <v>0</v>
      </c>
      <c r="BK227" s="134">
        <v>6.6847000000000012</v>
      </c>
      <c r="BL227" s="134">
        <v>1.7334900000000002</v>
      </c>
      <c r="BM227" s="134">
        <v>0.36256000000000005</v>
      </c>
      <c r="BN227" s="134">
        <v>0.67980000000000007</v>
      </c>
      <c r="BO227" s="134">
        <v>5.6763300000000001</v>
      </c>
      <c r="BP227" s="134">
        <v>5.65367</v>
      </c>
      <c r="BQ227" s="134">
        <v>0</v>
      </c>
      <c r="BR227" s="134">
        <v>0</v>
      </c>
      <c r="BS227" s="134">
        <v>0</v>
      </c>
      <c r="BT227" s="135">
        <v>1.0536900000000002</v>
      </c>
      <c r="BU227" s="136">
        <v>914524.7263130002</v>
      </c>
      <c r="BV227" s="194">
        <v>382958.95232100005</v>
      </c>
      <c r="BW227" s="194">
        <v>0</v>
      </c>
      <c r="BX227" s="136">
        <v>162667.94951000001</v>
      </c>
      <c r="BY227" s="136">
        <v>42183.383516999995</v>
      </c>
      <c r="BZ227" s="136">
        <v>8822.6684480000004</v>
      </c>
      <c r="CA227" s="136">
        <v>16542.503340000003</v>
      </c>
      <c r="CB227" s="136">
        <v>138129.90288899999</v>
      </c>
      <c r="CC227" s="136">
        <v>137578.48611100001</v>
      </c>
      <c r="CD227" s="136">
        <v>0</v>
      </c>
      <c r="CE227" s="136">
        <v>0</v>
      </c>
      <c r="CF227" s="136">
        <v>0</v>
      </c>
      <c r="CG227" s="136">
        <v>25640.880177000003</v>
      </c>
      <c r="CH227" s="112">
        <v>1</v>
      </c>
      <c r="CJ227" s="137">
        <v>238187.72</v>
      </c>
      <c r="CK227" s="134">
        <v>873134.26999999979</v>
      </c>
      <c r="CL227" s="134">
        <v>849610.2300000001</v>
      </c>
      <c r="CM227" s="134">
        <v>1229800.4790337642</v>
      </c>
      <c r="CN227" s="138">
        <v>27614.634469868372</v>
      </c>
      <c r="CO227" s="136">
        <v>0</v>
      </c>
      <c r="CP227" s="136">
        <v>0</v>
      </c>
      <c r="CQ227" s="136">
        <v>0</v>
      </c>
      <c r="CR227" s="136">
        <v>0</v>
      </c>
      <c r="CS227" s="136">
        <v>0</v>
      </c>
      <c r="CT227" s="136">
        <v>0</v>
      </c>
      <c r="CU227" s="136">
        <v>0</v>
      </c>
      <c r="CV227" s="136">
        <v>0</v>
      </c>
      <c r="CW227" s="136">
        <v>0</v>
      </c>
      <c r="CX227" s="136">
        <v>0</v>
      </c>
      <c r="CY227" s="136">
        <v>0</v>
      </c>
      <c r="CZ227" s="136">
        <v>0</v>
      </c>
      <c r="DA227" s="136">
        <v>0</v>
      </c>
      <c r="DB227" s="136">
        <v>0</v>
      </c>
      <c r="DC227" s="136">
        <v>27614.634469868372</v>
      </c>
      <c r="DD227" s="139">
        <v>750193.29965560569</v>
      </c>
      <c r="DE227" s="136">
        <v>0</v>
      </c>
      <c r="DF227" s="136">
        <v>16787.824683274524</v>
      </c>
      <c r="DG227" s="136">
        <v>0</v>
      </c>
      <c r="DH227" s="136">
        <v>20986.021640848874</v>
      </c>
      <c r="DI227" s="136">
        <v>3022.384139840924</v>
      </c>
      <c r="DJ227" s="136">
        <v>36823.067857294409</v>
      </c>
      <c r="DK227" s="136">
        <v>18700.676133605852</v>
      </c>
      <c r="DL227" s="136">
        <v>0</v>
      </c>
      <c r="DM227" s="136">
        <v>0</v>
      </c>
      <c r="DN227" s="136">
        <v>649511.09074058966</v>
      </c>
      <c r="DO227" s="136">
        <v>4362.2344601513551</v>
      </c>
      <c r="DP227" s="136"/>
      <c r="DQ227" s="136">
        <v>134075.42710576151</v>
      </c>
      <c r="DR227" s="136">
        <v>81153.687858501668</v>
      </c>
      <c r="DS227" s="136">
        <v>12452.66414733947</v>
      </c>
      <c r="DT227" s="136">
        <v>1945.5322288690422</v>
      </c>
      <c r="DU227" s="136">
        <v>15074.989375002537</v>
      </c>
      <c r="DV227" s="136">
        <v>23448.5534960488</v>
      </c>
      <c r="DW227" s="136"/>
      <c r="DX227" s="136">
        <v>126353.6676455967</v>
      </c>
      <c r="DY227" s="136">
        <v>111121.26827709962</v>
      </c>
      <c r="DZ227" s="136">
        <v>0</v>
      </c>
      <c r="EA227" s="139">
        <v>0</v>
      </c>
      <c r="EB227" s="136"/>
      <c r="EC227" s="136">
        <v>0</v>
      </c>
      <c r="ED227" s="152"/>
      <c r="EE227" s="138">
        <v>43012.003077605274</v>
      </c>
      <c r="EF227" s="136">
        <v>3457.3422196495603</v>
      </c>
      <c r="EG227" s="136">
        <v>37587.446690182929</v>
      </c>
      <c r="EH227" s="136">
        <v>1967.2141677727886</v>
      </c>
      <c r="EI227" s="136">
        <v>10231.264954219128</v>
      </c>
      <c r="EJ227" s="136">
        <v>27198.913848008029</v>
      </c>
      <c r="EK227" s="136">
        <v>27198.913848008029</v>
      </c>
      <c r="EL227" s="140"/>
      <c r="EM227" s="134">
        <v>0</v>
      </c>
      <c r="EN227" s="136">
        <v>264274.18</v>
      </c>
      <c r="EO227" s="140">
        <f t="shared" si="63"/>
        <v>37.01</v>
      </c>
      <c r="EP227" s="140">
        <f t="shared" si="64"/>
        <v>15.498007235453723</v>
      </c>
      <c r="EQ227" s="140">
        <f t="shared" si="65"/>
        <v>0</v>
      </c>
      <c r="ER227" s="140">
        <f t="shared" si="66"/>
        <v>6.5830268314742231</v>
      </c>
      <c r="ES227" s="140">
        <f t="shared" si="67"/>
        <v>1.7071239071450104</v>
      </c>
      <c r="ET227" s="140">
        <f t="shared" si="68"/>
        <v>0.35704552306300869</v>
      </c>
      <c r="EU227" s="140">
        <f t="shared" si="69"/>
        <v>0.66946035574314133</v>
      </c>
      <c r="EV227" s="140">
        <f t="shared" si="70"/>
        <v>5.5899939704552297</v>
      </c>
      <c r="EW227" s="140">
        <f t="shared" si="71"/>
        <v>5.5676786252637909</v>
      </c>
      <c r="EX227" s="140">
        <f t="shared" si="72"/>
        <v>0</v>
      </c>
      <c r="EY227" s="140">
        <f t="shared" si="73"/>
        <v>0</v>
      </c>
      <c r="EZ227" s="140">
        <f t="shared" si="74"/>
        <v>0</v>
      </c>
      <c r="FA227" s="140">
        <f t="shared" si="75"/>
        <v>1.0376635514018693</v>
      </c>
      <c r="HD227" s="112">
        <v>2</v>
      </c>
    </row>
    <row r="228" spans="1:212" s="143" customFormat="1" ht="12" customHeight="1" x14ac:dyDescent="0.25">
      <c r="A228" s="126">
        <v>224</v>
      </c>
      <c r="B228" s="62" t="s">
        <v>19</v>
      </c>
      <c r="C228" s="62" t="s">
        <v>19</v>
      </c>
      <c r="D228" s="127">
        <v>3374.69</v>
      </c>
      <c r="E228" s="141">
        <v>3374.69</v>
      </c>
      <c r="F228" s="141">
        <v>0</v>
      </c>
      <c r="G228" s="141">
        <v>301.2</v>
      </c>
      <c r="H228" s="127">
        <v>0</v>
      </c>
      <c r="I228" s="127">
        <v>0</v>
      </c>
      <c r="J228" s="127">
        <v>1</v>
      </c>
      <c r="K228" s="128">
        <v>3374.69</v>
      </c>
      <c r="L228" s="127"/>
      <c r="M228" s="126" t="s">
        <v>9</v>
      </c>
      <c r="N228" s="129">
        <v>7</v>
      </c>
      <c r="O228" s="129" t="s">
        <v>8</v>
      </c>
      <c r="P228" s="130">
        <v>37.01</v>
      </c>
      <c r="Q228" s="142">
        <v>19.64</v>
      </c>
      <c r="R228" s="130">
        <v>3.02</v>
      </c>
      <c r="S228" s="130">
        <v>4</v>
      </c>
      <c r="T228" s="130">
        <v>6.16</v>
      </c>
      <c r="U228" s="130">
        <v>4.1900000000000004</v>
      </c>
      <c r="V228" s="130">
        <v>2.0499999999999998</v>
      </c>
      <c r="W228" s="130">
        <v>0</v>
      </c>
      <c r="X228" s="130">
        <v>0</v>
      </c>
      <c r="Y228" s="130">
        <v>0.22</v>
      </c>
      <c r="Z228" s="132">
        <v>34.78</v>
      </c>
      <c r="AA228" s="132">
        <v>34.78</v>
      </c>
      <c r="AB228" s="132">
        <v>2193.54</v>
      </c>
      <c r="AC228" s="130">
        <v>166.173046</v>
      </c>
      <c r="AD228" s="132">
        <v>42.3</v>
      </c>
      <c r="AE228" s="132">
        <v>2193.54</v>
      </c>
      <c r="AF228" s="130">
        <v>7.85</v>
      </c>
      <c r="AG228" s="133">
        <v>0</v>
      </c>
      <c r="AH228" s="130">
        <v>4.71</v>
      </c>
      <c r="AI228" s="130">
        <v>10.67</v>
      </c>
      <c r="AJ228" s="130">
        <v>14</v>
      </c>
      <c r="AK228" s="131">
        <v>397673.46960000007</v>
      </c>
      <c r="AL228" s="130">
        <v>61149.382799999999</v>
      </c>
      <c r="AM228" s="130">
        <v>80992.56</v>
      </c>
      <c r="AN228" s="130">
        <v>124728.54240000001</v>
      </c>
      <c r="AO228" s="130">
        <v>84839.706600000005</v>
      </c>
      <c r="AP228" s="130">
        <v>41508.686999999998</v>
      </c>
      <c r="AQ228" s="130">
        <v>0</v>
      </c>
      <c r="AR228" s="130">
        <v>0</v>
      </c>
      <c r="AS228" s="130">
        <v>4454.5907999999999</v>
      </c>
      <c r="AU228" s="134">
        <v>33.17</v>
      </c>
      <c r="AV228" s="192">
        <v>13.89</v>
      </c>
      <c r="AW228" s="193"/>
      <c r="AX228" s="134">
        <v>5.9</v>
      </c>
      <c r="AY228" s="134">
        <v>1.53</v>
      </c>
      <c r="AZ228" s="134">
        <v>0.32</v>
      </c>
      <c r="BA228" s="134">
        <v>0.6</v>
      </c>
      <c r="BB228" s="134">
        <v>5.01</v>
      </c>
      <c r="BC228" s="134">
        <v>4.99</v>
      </c>
      <c r="BD228" s="134">
        <v>0</v>
      </c>
      <c r="BE228" s="134">
        <v>0</v>
      </c>
      <c r="BF228" s="134">
        <v>0</v>
      </c>
      <c r="BG228" s="135">
        <v>0.93</v>
      </c>
      <c r="BH228" s="134">
        <v>37.581610000000005</v>
      </c>
      <c r="BI228" s="192">
        <v>15.737370000000004</v>
      </c>
      <c r="BJ228" s="193">
        <v>0</v>
      </c>
      <c r="BK228" s="134">
        <v>6.6847000000000012</v>
      </c>
      <c r="BL228" s="134">
        <v>1.7334900000000002</v>
      </c>
      <c r="BM228" s="134">
        <v>0.36256000000000005</v>
      </c>
      <c r="BN228" s="134">
        <v>0.67980000000000007</v>
      </c>
      <c r="BO228" s="134">
        <v>5.6763300000000001</v>
      </c>
      <c r="BP228" s="134">
        <v>5.65367</v>
      </c>
      <c r="BQ228" s="134">
        <v>0</v>
      </c>
      <c r="BR228" s="134">
        <v>0</v>
      </c>
      <c r="BS228" s="134">
        <v>0</v>
      </c>
      <c r="BT228" s="135">
        <v>1.0536900000000002</v>
      </c>
      <c r="BU228" s="136">
        <v>1492139.769109</v>
      </c>
      <c r="BV228" s="194">
        <v>624836.33985300013</v>
      </c>
      <c r="BW228" s="194">
        <v>0</v>
      </c>
      <c r="BX228" s="136">
        <v>265409.24443000002</v>
      </c>
      <c r="BY228" s="136">
        <v>68826.465081000002</v>
      </c>
      <c r="BZ228" s="136">
        <v>14395.077664</v>
      </c>
      <c r="CA228" s="136">
        <v>26990.770620000003</v>
      </c>
      <c r="CB228" s="136">
        <v>225372.93467699998</v>
      </c>
      <c r="CC228" s="136">
        <v>224473.24232300001</v>
      </c>
      <c r="CD228" s="136">
        <v>0</v>
      </c>
      <c r="CE228" s="136">
        <v>0</v>
      </c>
      <c r="CF228" s="136">
        <v>0</v>
      </c>
      <c r="CG228" s="136">
        <v>41835.694461000006</v>
      </c>
      <c r="CH228" s="112">
        <v>1</v>
      </c>
      <c r="CJ228" s="137">
        <v>183261.57</v>
      </c>
      <c r="CK228" s="134">
        <v>1394353.12</v>
      </c>
      <c r="CL228" s="134">
        <v>1419761.6599999997</v>
      </c>
      <c r="CM228" s="134">
        <v>3887342.2379461182</v>
      </c>
      <c r="CN228" s="138">
        <v>1898634.7546104924</v>
      </c>
      <c r="CO228" s="136">
        <v>0</v>
      </c>
      <c r="CP228" s="136">
        <v>0</v>
      </c>
      <c r="CQ228" s="136">
        <v>0</v>
      </c>
      <c r="CR228" s="136">
        <v>0</v>
      </c>
      <c r="CS228" s="136">
        <v>0</v>
      </c>
      <c r="CT228" s="136">
        <v>0</v>
      </c>
      <c r="CU228" s="136">
        <v>0</v>
      </c>
      <c r="CV228" s="136">
        <v>928880.18399999989</v>
      </c>
      <c r="CW228" s="136">
        <v>0</v>
      </c>
      <c r="CX228" s="136">
        <v>0</v>
      </c>
      <c r="CY228" s="136">
        <v>924698.49599999993</v>
      </c>
      <c r="CZ228" s="136">
        <v>0</v>
      </c>
      <c r="DA228" s="136">
        <v>0</v>
      </c>
      <c r="DB228" s="136">
        <v>0</v>
      </c>
      <c r="DC228" s="136">
        <v>45056.074610492571</v>
      </c>
      <c r="DD228" s="139">
        <v>1224016.3931358999</v>
      </c>
      <c r="DE228" s="136">
        <v>0</v>
      </c>
      <c r="DF228" s="136">
        <v>27391.037252469243</v>
      </c>
      <c r="DG228" s="136">
        <v>0</v>
      </c>
      <c r="DH228" s="136">
        <v>34240.821034920104</v>
      </c>
      <c r="DI228" s="136">
        <v>4931.3260131989427</v>
      </c>
      <c r="DJ228" s="136">
        <v>60080.56686666677</v>
      </c>
      <c r="DK228" s="136">
        <v>30512.048242455672</v>
      </c>
      <c r="DL228" s="136">
        <v>0</v>
      </c>
      <c r="DM228" s="136">
        <v>0</v>
      </c>
      <c r="DN228" s="136">
        <v>1059743.1661346885</v>
      </c>
      <c r="DO228" s="136">
        <v>7117.4275915004755</v>
      </c>
      <c r="DP228" s="136"/>
      <c r="DQ228" s="136">
        <v>218757.64655521233</v>
      </c>
      <c r="DR228" s="136">
        <v>132410.46587305071</v>
      </c>
      <c r="DS228" s="136">
        <v>20317.783512004873</v>
      </c>
      <c r="DT228" s="136">
        <v>3174.3329920477236</v>
      </c>
      <c r="DU228" s="136">
        <v>24596.372867930801</v>
      </c>
      <c r="DV228" s="136">
        <v>38258.691310178227</v>
      </c>
      <c r="DW228" s="136"/>
      <c r="DX228" s="136">
        <v>206158.81347121531</v>
      </c>
      <c r="DY228" s="136">
        <v>181305.61024693609</v>
      </c>
      <c r="DZ228" s="136">
        <v>0</v>
      </c>
      <c r="EA228" s="139">
        <v>0</v>
      </c>
      <c r="EB228" s="136"/>
      <c r="EC228" s="136">
        <v>0</v>
      </c>
      <c r="ED228" s="152"/>
      <c r="EE228" s="138">
        <v>70178.441866609181</v>
      </c>
      <c r="EF228" s="136">
        <v>5641.0041991506077</v>
      </c>
      <c r="EG228" s="136">
        <v>61327.728394837111</v>
      </c>
      <c r="EH228" s="136">
        <v>3209.7092726214637</v>
      </c>
      <c r="EI228" s="136">
        <v>16693.345611364603</v>
      </c>
      <c r="EJ228" s="136">
        <v>71597.232448387935</v>
      </c>
      <c r="EK228" s="136">
        <v>71597.232448387935</v>
      </c>
      <c r="EL228" s="140"/>
      <c r="EM228" s="134">
        <v>0</v>
      </c>
      <c r="EN228" s="136">
        <v>158718.99000000002</v>
      </c>
      <c r="EO228" s="140">
        <f t="shared" si="63"/>
        <v>37.01</v>
      </c>
      <c r="EP228" s="140">
        <f t="shared" si="64"/>
        <v>15.498007235453723</v>
      </c>
      <c r="EQ228" s="140">
        <f t="shared" si="65"/>
        <v>0</v>
      </c>
      <c r="ER228" s="140">
        <f t="shared" si="66"/>
        <v>6.5830268314742231</v>
      </c>
      <c r="ES228" s="140">
        <f t="shared" si="67"/>
        <v>1.7071239071450104</v>
      </c>
      <c r="ET228" s="140">
        <f t="shared" si="68"/>
        <v>0.35704552306300869</v>
      </c>
      <c r="EU228" s="140">
        <f t="shared" si="69"/>
        <v>0.66946035574314133</v>
      </c>
      <c r="EV228" s="140">
        <f t="shared" si="70"/>
        <v>5.5899939704552297</v>
      </c>
      <c r="EW228" s="140">
        <f t="shared" si="71"/>
        <v>5.5676786252637909</v>
      </c>
      <c r="EX228" s="140">
        <f t="shared" si="72"/>
        <v>0</v>
      </c>
      <c r="EY228" s="140">
        <f t="shared" si="73"/>
        <v>0</v>
      </c>
      <c r="EZ228" s="140">
        <f t="shared" si="74"/>
        <v>0</v>
      </c>
      <c r="FA228" s="140">
        <f t="shared" si="75"/>
        <v>1.0376635514018693</v>
      </c>
      <c r="HD228" s="112">
        <v>2</v>
      </c>
    </row>
    <row r="229" spans="1:212" s="143" customFormat="1" ht="12" customHeight="1" x14ac:dyDescent="0.25">
      <c r="A229" s="126">
        <v>225</v>
      </c>
      <c r="B229" s="62" t="s">
        <v>18</v>
      </c>
      <c r="C229" s="62" t="s">
        <v>18</v>
      </c>
      <c r="D229" s="127">
        <v>3804.8699999999994</v>
      </c>
      <c r="E229" s="141">
        <v>3747.7699999999995</v>
      </c>
      <c r="F229" s="141">
        <v>57.1</v>
      </c>
      <c r="G229" s="141">
        <v>483.3</v>
      </c>
      <c r="H229" s="127">
        <v>1</v>
      </c>
      <c r="I229" s="127">
        <v>0</v>
      </c>
      <c r="J229" s="127">
        <v>1</v>
      </c>
      <c r="K229" s="128">
        <v>3804.8699999999994</v>
      </c>
      <c r="L229" s="127"/>
      <c r="M229" s="126" t="s">
        <v>9</v>
      </c>
      <c r="N229" s="129">
        <v>1</v>
      </c>
      <c r="O229" s="129" t="s">
        <v>8</v>
      </c>
      <c r="P229" s="130">
        <v>53.46</v>
      </c>
      <c r="Q229" s="142">
        <v>32.07</v>
      </c>
      <c r="R229" s="130">
        <v>4.03</v>
      </c>
      <c r="S229" s="130">
        <v>5.61</v>
      </c>
      <c r="T229" s="130">
        <v>7.92</v>
      </c>
      <c r="U229" s="130">
        <v>5.4</v>
      </c>
      <c r="V229" s="130">
        <v>2.67</v>
      </c>
      <c r="W229" s="130">
        <v>1.54</v>
      </c>
      <c r="X229" s="130">
        <v>4.9000000000000004</v>
      </c>
      <c r="Y229" s="130">
        <v>0</v>
      </c>
      <c r="Z229" s="132">
        <v>40</v>
      </c>
      <c r="AA229" s="132">
        <v>40</v>
      </c>
      <c r="AB229" s="132">
        <v>2604.04</v>
      </c>
      <c r="AC229" s="130">
        <v>195.98199600000001</v>
      </c>
      <c r="AD229" s="132">
        <v>42.3</v>
      </c>
      <c r="AE229" s="132">
        <v>2604.04</v>
      </c>
      <c r="AF229" s="130">
        <v>0</v>
      </c>
      <c r="AG229" s="133">
        <v>0</v>
      </c>
      <c r="AH229" s="130">
        <v>4.71</v>
      </c>
      <c r="AI229" s="130">
        <v>10.67</v>
      </c>
      <c r="AJ229" s="130">
        <v>14</v>
      </c>
      <c r="AK229" s="131">
        <v>732133.08539999987</v>
      </c>
      <c r="AL229" s="130">
        <v>92001.756599999993</v>
      </c>
      <c r="AM229" s="130">
        <v>128071.92419999998</v>
      </c>
      <c r="AN229" s="130">
        <v>180807.42239999998</v>
      </c>
      <c r="AO229" s="130">
        <v>123277.788</v>
      </c>
      <c r="AP229" s="130">
        <v>60954.017399999982</v>
      </c>
      <c r="AQ229" s="130">
        <v>35156.998800000001</v>
      </c>
      <c r="AR229" s="130">
        <v>111863.17799999999</v>
      </c>
      <c r="AS229" s="130">
        <v>0</v>
      </c>
      <c r="AU229" s="134">
        <v>48.16</v>
      </c>
      <c r="AV229" s="192">
        <v>18.649999999999999</v>
      </c>
      <c r="AW229" s="193"/>
      <c r="AX229" s="134">
        <v>7.16</v>
      </c>
      <c r="AY229" s="134">
        <v>1.53</v>
      </c>
      <c r="AZ229" s="134">
        <v>0.32</v>
      </c>
      <c r="BA229" s="134">
        <v>0.87</v>
      </c>
      <c r="BB229" s="134">
        <v>5.01</v>
      </c>
      <c r="BC229" s="134">
        <v>4.99</v>
      </c>
      <c r="BD229" s="134">
        <v>2.7</v>
      </c>
      <c r="BE229" s="134">
        <v>6.46</v>
      </c>
      <c r="BF229" s="134">
        <v>0.47</v>
      </c>
      <c r="BG229" s="135">
        <v>0</v>
      </c>
      <c r="BH229" s="134">
        <v>54.565279999999994</v>
      </c>
      <c r="BI229" s="192">
        <v>21.130449999999996</v>
      </c>
      <c r="BJ229" s="193">
        <v>0</v>
      </c>
      <c r="BK229" s="134">
        <v>8.1122800000000002</v>
      </c>
      <c r="BL229" s="134">
        <v>1.7334900000000002</v>
      </c>
      <c r="BM229" s="134">
        <v>0.36255999999999999</v>
      </c>
      <c r="BN229" s="134">
        <v>0.98570999999999998</v>
      </c>
      <c r="BO229" s="134">
        <v>5.6763299999999992</v>
      </c>
      <c r="BP229" s="134">
        <v>5.6536700000000009</v>
      </c>
      <c r="BQ229" s="134">
        <v>3.0591000000000004</v>
      </c>
      <c r="BR229" s="134">
        <v>7.3191800000000002</v>
      </c>
      <c r="BS229" s="134">
        <v>0.53250999999999993</v>
      </c>
      <c r="BT229" s="135">
        <v>0</v>
      </c>
      <c r="BU229" s="136">
        <v>2442623.0475359997</v>
      </c>
      <c r="BV229" s="194">
        <v>945907.80391499971</v>
      </c>
      <c r="BW229" s="194">
        <v>0</v>
      </c>
      <c r="BX229" s="136">
        <v>363147.44643599994</v>
      </c>
      <c r="BY229" s="136">
        <v>77599.943162999989</v>
      </c>
      <c r="BZ229" s="136">
        <v>16230.053471999998</v>
      </c>
      <c r="CA229" s="136">
        <v>44125.457876999993</v>
      </c>
      <c r="CB229" s="136">
        <v>254101.77467099996</v>
      </c>
      <c r="CC229" s="136">
        <v>253087.39632900001</v>
      </c>
      <c r="CD229" s="136">
        <v>136941.07617000001</v>
      </c>
      <c r="CE229" s="136">
        <v>327644.20446599997</v>
      </c>
      <c r="CF229" s="136">
        <v>23837.89103699999</v>
      </c>
      <c r="CG229" s="136">
        <v>0</v>
      </c>
      <c r="CH229" s="112">
        <v>1</v>
      </c>
      <c r="CJ229" s="137">
        <v>217289.46</v>
      </c>
      <c r="CK229" s="134">
        <v>2246217.1799999997</v>
      </c>
      <c r="CL229" s="134">
        <v>2250970.4500000002</v>
      </c>
      <c r="CM229" s="134">
        <v>2461307.3583028712</v>
      </c>
      <c r="CN229" s="138">
        <v>93840.914797893987</v>
      </c>
      <c r="CO229" s="136">
        <v>0</v>
      </c>
      <c r="CP229" s="136">
        <v>0</v>
      </c>
      <c r="CQ229" s="136">
        <v>0</v>
      </c>
      <c r="CR229" s="136">
        <v>0</v>
      </c>
      <c r="CS229" s="136">
        <v>19257.144</v>
      </c>
      <c r="CT229" s="136">
        <v>0</v>
      </c>
      <c r="CU229" s="136">
        <v>0</v>
      </c>
      <c r="CV229" s="136">
        <v>23784.288</v>
      </c>
      <c r="CW229" s="136">
        <v>0</v>
      </c>
      <c r="CX229" s="136">
        <v>0</v>
      </c>
      <c r="CY229" s="136">
        <v>0</v>
      </c>
      <c r="CZ229" s="136">
        <v>0</v>
      </c>
      <c r="DA229" s="136">
        <v>0</v>
      </c>
      <c r="DB229" s="136">
        <v>0</v>
      </c>
      <c r="DC229" s="136">
        <v>50799.482797893979</v>
      </c>
      <c r="DD229" s="139">
        <v>1380094.0962011316</v>
      </c>
      <c r="DE229" s="136">
        <v>0</v>
      </c>
      <c r="DF229" s="136">
        <v>30931.975283302676</v>
      </c>
      <c r="DG229" s="136">
        <v>0</v>
      </c>
      <c r="DH229" s="136">
        <v>38605.582359012646</v>
      </c>
      <c r="DI229" s="136">
        <v>5559.9342185031082</v>
      </c>
      <c r="DJ229" s="136">
        <v>67739.183881771169</v>
      </c>
      <c r="DK229" s="136">
        <v>34401.493765730265</v>
      </c>
      <c r="DL229" s="136">
        <v>0</v>
      </c>
      <c r="DM229" s="136">
        <v>0</v>
      </c>
      <c r="DN229" s="136">
        <v>1194831.2231733559</v>
      </c>
      <c r="DO229" s="136">
        <v>8024.703519455833</v>
      </c>
      <c r="DP229" s="136"/>
      <c r="DQ229" s="136">
        <v>246643.21956936212</v>
      </c>
      <c r="DR229" s="136">
        <v>149289.15227365904</v>
      </c>
      <c r="DS229" s="136">
        <v>22907.741141059465</v>
      </c>
      <c r="DT229" s="136">
        <v>3578.9729935053647</v>
      </c>
      <c r="DU229" s="136">
        <v>27731.732761825187</v>
      </c>
      <c r="DV229" s="136">
        <v>43135.620399313062</v>
      </c>
      <c r="DW229" s="136"/>
      <c r="DX229" s="136">
        <v>232438.38237355807</v>
      </c>
      <c r="DY229" s="136">
        <v>204417.0804608007</v>
      </c>
      <c r="DZ229" s="136">
        <v>37823.236529987051</v>
      </c>
      <c r="EA229" s="139">
        <v>168104.88136543057</v>
      </c>
      <c r="EB229" s="136"/>
      <c r="EC229" s="136">
        <v>168104.88136543057</v>
      </c>
      <c r="ED229" s="136"/>
      <c r="EE229" s="138">
        <v>79124.259740896261</v>
      </c>
      <c r="EF229" s="136">
        <v>6360.0768210479082</v>
      </c>
      <c r="EG229" s="136">
        <v>69145.32414463663</v>
      </c>
      <c r="EH229" s="136">
        <v>3618.858775211716</v>
      </c>
      <c r="EI229" s="136">
        <v>18821.287263811733</v>
      </c>
      <c r="EJ229" s="136">
        <v>0</v>
      </c>
      <c r="EK229" s="136">
        <v>0</v>
      </c>
      <c r="EL229" s="152"/>
      <c r="EM229" s="134">
        <v>0</v>
      </c>
      <c r="EN229" s="136">
        <v>241928.77000000002</v>
      </c>
      <c r="EO229" s="140">
        <f t="shared" si="63"/>
        <v>53.46</v>
      </c>
      <c r="EP229" s="140">
        <f t="shared" si="64"/>
        <v>20.702429401993353</v>
      </c>
      <c r="EQ229" s="140">
        <f t="shared" si="65"/>
        <v>0</v>
      </c>
      <c r="ER229" s="140">
        <f t="shared" si="66"/>
        <v>7.9479568106312302</v>
      </c>
      <c r="ES229" s="140">
        <f t="shared" si="67"/>
        <v>1.6983762458471763</v>
      </c>
      <c r="ET229" s="140">
        <f t="shared" si="68"/>
        <v>0.35521594684385382</v>
      </c>
      <c r="EU229" s="140">
        <f t="shared" si="69"/>
        <v>0.96574335548172763</v>
      </c>
      <c r="EV229" s="140">
        <f t="shared" si="70"/>
        <v>5.5613496677740866</v>
      </c>
      <c r="EW229" s="140">
        <f t="shared" si="71"/>
        <v>5.5391486710963473</v>
      </c>
      <c r="EX229" s="140">
        <f t="shared" si="72"/>
        <v>2.9971345514950172</v>
      </c>
      <c r="EY229" s="140">
        <f t="shared" si="73"/>
        <v>7.1709219269103004</v>
      </c>
      <c r="EZ229" s="140">
        <f t="shared" si="74"/>
        <v>0.52172342192691035</v>
      </c>
      <c r="FA229" s="140">
        <f t="shared" si="75"/>
        <v>0</v>
      </c>
      <c r="HD229" s="112">
        <v>2</v>
      </c>
    </row>
    <row r="230" spans="1:212" s="143" customFormat="1" ht="12" customHeight="1" x14ac:dyDescent="0.25">
      <c r="A230" s="126">
        <v>226</v>
      </c>
      <c r="B230" s="62" t="s">
        <v>17</v>
      </c>
      <c r="C230" s="62" t="s">
        <v>17</v>
      </c>
      <c r="D230" s="127">
        <v>856.1</v>
      </c>
      <c r="E230" s="141">
        <v>770.6</v>
      </c>
      <c r="F230" s="141">
        <v>85.5</v>
      </c>
      <c r="G230" s="141">
        <v>166.1</v>
      </c>
      <c r="H230" s="127">
        <v>0</v>
      </c>
      <c r="I230" s="127">
        <v>0</v>
      </c>
      <c r="J230" s="127">
        <v>1</v>
      </c>
      <c r="K230" s="128">
        <v>856.1</v>
      </c>
      <c r="L230" s="127"/>
      <c r="M230" s="126" t="s">
        <v>9</v>
      </c>
      <c r="N230" s="129">
        <v>9</v>
      </c>
      <c r="O230" s="129" t="s">
        <v>8</v>
      </c>
      <c r="P230" s="130">
        <v>30.06</v>
      </c>
      <c r="Q230" s="142">
        <v>19.37</v>
      </c>
      <c r="R230" s="130">
        <v>2.86</v>
      </c>
      <c r="S230" s="130">
        <v>3.7399999999999998</v>
      </c>
      <c r="T230" s="130">
        <v>6.5</v>
      </c>
      <c r="U230" s="130">
        <v>4</v>
      </c>
      <c r="V230" s="130">
        <v>2.0499999999999998</v>
      </c>
      <c r="W230" s="130">
        <v>0</v>
      </c>
      <c r="X230" s="130">
        <v>0</v>
      </c>
      <c r="Y230" s="130">
        <v>0.22</v>
      </c>
      <c r="Z230" s="132">
        <v>40</v>
      </c>
      <c r="AA230" s="132">
        <v>0</v>
      </c>
      <c r="AB230" s="132">
        <v>0</v>
      </c>
      <c r="AC230" s="130">
        <v>0</v>
      </c>
      <c r="AD230" s="132">
        <v>42.3</v>
      </c>
      <c r="AE230" s="132">
        <v>2604.04</v>
      </c>
      <c r="AF230" s="130">
        <v>7.85</v>
      </c>
      <c r="AG230" s="133">
        <v>0</v>
      </c>
      <c r="AH230" s="130">
        <v>4.71</v>
      </c>
      <c r="AI230" s="130">
        <v>10.67</v>
      </c>
      <c r="AJ230" s="130">
        <v>14</v>
      </c>
      <c r="AK230" s="131">
        <v>99495.94200000001</v>
      </c>
      <c r="AL230" s="130">
        <v>14690.675999999999</v>
      </c>
      <c r="AM230" s="130">
        <v>19210.883999999998</v>
      </c>
      <c r="AN230" s="130">
        <v>33387.9</v>
      </c>
      <c r="AO230" s="130">
        <v>20546.400000000001</v>
      </c>
      <c r="AP230" s="130">
        <v>10530.029999999999</v>
      </c>
      <c r="AQ230" s="130">
        <v>0</v>
      </c>
      <c r="AR230" s="130">
        <v>0</v>
      </c>
      <c r="AS230" s="130">
        <v>1130.0520000000001</v>
      </c>
      <c r="AU230" s="134">
        <v>26.91</v>
      </c>
      <c r="AV230" s="192">
        <v>7.81</v>
      </c>
      <c r="AW230" s="193"/>
      <c r="AX230" s="134">
        <v>8.4499999999999993</v>
      </c>
      <c r="AY230" s="134">
        <v>1.53</v>
      </c>
      <c r="AZ230" s="134">
        <v>0.18</v>
      </c>
      <c r="BA230" s="134">
        <v>0.48</v>
      </c>
      <c r="BB230" s="134">
        <v>4.93</v>
      </c>
      <c r="BC230" s="134">
        <v>2.6</v>
      </c>
      <c r="BD230" s="134">
        <v>0</v>
      </c>
      <c r="BE230" s="134">
        <v>0</v>
      </c>
      <c r="BF230" s="134">
        <v>0</v>
      </c>
      <c r="BG230" s="135">
        <v>0.93</v>
      </c>
      <c r="BH230" s="134">
        <v>30.48903</v>
      </c>
      <c r="BI230" s="192">
        <v>8.8487299999999998</v>
      </c>
      <c r="BJ230" s="193">
        <v>0</v>
      </c>
      <c r="BK230" s="134">
        <v>9.5738499999999984</v>
      </c>
      <c r="BL230" s="134">
        <v>1.73349</v>
      </c>
      <c r="BM230" s="134">
        <v>0.20393999999999998</v>
      </c>
      <c r="BN230" s="134">
        <v>0.54383999999999999</v>
      </c>
      <c r="BO230" s="134">
        <v>5.5856899999999996</v>
      </c>
      <c r="BP230" s="134">
        <v>2.9458000000000002</v>
      </c>
      <c r="BQ230" s="134">
        <v>0</v>
      </c>
      <c r="BR230" s="134">
        <v>0</v>
      </c>
      <c r="BS230" s="134">
        <v>0</v>
      </c>
      <c r="BT230" s="135">
        <v>1.05369</v>
      </c>
      <c r="BU230" s="136">
        <v>307091.88783000002</v>
      </c>
      <c r="BV230" s="194">
        <v>89126.25953000001</v>
      </c>
      <c r="BW230" s="194">
        <v>0</v>
      </c>
      <c r="BX230" s="136">
        <v>96429.81985</v>
      </c>
      <c r="BY230" s="136">
        <v>17460.07389</v>
      </c>
      <c r="BZ230" s="136">
        <v>2054.1263399999998</v>
      </c>
      <c r="CA230" s="136">
        <v>5477.6702399999995</v>
      </c>
      <c r="CB230" s="136">
        <v>56260.238089999999</v>
      </c>
      <c r="CC230" s="136">
        <v>29670.713800000001</v>
      </c>
      <c r="CD230" s="136">
        <v>0</v>
      </c>
      <c r="CE230" s="136">
        <v>0</v>
      </c>
      <c r="CF230" s="136">
        <v>0</v>
      </c>
      <c r="CG230" s="136">
        <v>10612.986089999999</v>
      </c>
      <c r="CH230" s="112">
        <v>1</v>
      </c>
      <c r="CJ230" s="137">
        <v>174529.9</v>
      </c>
      <c r="CK230" s="134">
        <v>258551.85</v>
      </c>
      <c r="CL230" s="134">
        <v>206975.55000000002</v>
      </c>
      <c r="CM230" s="134">
        <v>511114.9740739658</v>
      </c>
      <c r="CN230" s="138">
        <v>11429.940372017189</v>
      </c>
      <c r="CO230" s="136">
        <v>0</v>
      </c>
      <c r="CP230" s="136">
        <v>0</v>
      </c>
      <c r="CQ230" s="136">
        <v>0</v>
      </c>
      <c r="CR230" s="136">
        <v>0</v>
      </c>
      <c r="CS230" s="136">
        <v>0</v>
      </c>
      <c r="CT230" s="136">
        <v>0</v>
      </c>
      <c r="CU230" s="136">
        <v>0</v>
      </c>
      <c r="CV230" s="136">
        <v>0</v>
      </c>
      <c r="CW230" s="136">
        <v>0</v>
      </c>
      <c r="CX230" s="136">
        <v>0</v>
      </c>
      <c r="CY230" s="136">
        <v>0</v>
      </c>
      <c r="CZ230" s="136">
        <v>0</v>
      </c>
      <c r="DA230" s="136">
        <v>0</v>
      </c>
      <c r="DB230" s="136">
        <v>0</v>
      </c>
      <c r="DC230" s="136">
        <v>11429.940372017189</v>
      </c>
      <c r="DD230" s="139">
        <v>310511.61267068796</v>
      </c>
      <c r="DE230" s="136">
        <v>0</v>
      </c>
      <c r="DF230" s="136">
        <v>6948.6284641963912</v>
      </c>
      <c r="DG230" s="136">
        <v>0</v>
      </c>
      <c r="DH230" s="136">
        <v>8686.2991528096209</v>
      </c>
      <c r="DI230" s="136">
        <v>1250.9914095515778</v>
      </c>
      <c r="DJ230" s="136">
        <v>15241.392037358519</v>
      </c>
      <c r="DK230" s="136">
        <v>7740.3745233980899</v>
      </c>
      <c r="DL230" s="136">
        <v>0</v>
      </c>
      <c r="DM230" s="136">
        <v>0</v>
      </c>
      <c r="DN230" s="136">
        <v>268838.35982798628</v>
      </c>
      <c r="DO230" s="136">
        <v>1805.5672553874747</v>
      </c>
      <c r="DP230" s="136"/>
      <c r="DQ230" s="136">
        <v>55494.999901003437</v>
      </c>
      <c r="DR230" s="136">
        <v>33590.226015995162</v>
      </c>
      <c r="DS230" s="136">
        <v>5154.2673444456741</v>
      </c>
      <c r="DT230" s="136">
        <v>805.27292121411324</v>
      </c>
      <c r="DU230" s="136">
        <v>6239.6708474661546</v>
      </c>
      <c r="DV230" s="136">
        <v>9705.5627718823289</v>
      </c>
      <c r="DW230" s="136"/>
      <c r="DX230" s="136">
        <v>52298.895665292934</v>
      </c>
      <c r="DY230" s="136">
        <v>45994.07143542132</v>
      </c>
      <c r="DZ230" s="136">
        <v>0</v>
      </c>
      <c r="EA230" s="139">
        <v>0</v>
      </c>
      <c r="EB230" s="136"/>
      <c r="EC230" s="136">
        <v>0</v>
      </c>
      <c r="ED230" s="152"/>
      <c r="EE230" s="138">
        <v>17803.046822672339</v>
      </c>
      <c r="EF230" s="136">
        <v>1431.0243888750774</v>
      </c>
      <c r="EG230" s="136">
        <v>15557.775167147218</v>
      </c>
      <c r="EH230" s="136">
        <v>814.24726665004346</v>
      </c>
      <c r="EI230" s="136">
        <v>4234.8106575386882</v>
      </c>
      <c r="EJ230" s="136">
        <v>13347.596549331913</v>
      </c>
      <c r="EK230" s="136">
        <v>13347.596549331913</v>
      </c>
      <c r="EL230" s="140"/>
      <c r="EM230" s="134">
        <v>0</v>
      </c>
      <c r="EN230" s="136">
        <v>226107.5</v>
      </c>
      <c r="EO230" s="140">
        <f t="shared" si="63"/>
        <v>30.06</v>
      </c>
      <c r="EP230" s="140">
        <f t="shared" si="64"/>
        <v>8.7242140468227429</v>
      </c>
      <c r="EQ230" s="140">
        <f t="shared" si="65"/>
        <v>0</v>
      </c>
      <c r="ER230" s="140">
        <f t="shared" si="66"/>
        <v>9.4391304347826086</v>
      </c>
      <c r="ES230" s="140">
        <f t="shared" si="67"/>
        <v>1.7090969899665551</v>
      </c>
      <c r="ET230" s="140">
        <f t="shared" si="68"/>
        <v>0.20107023411371233</v>
      </c>
      <c r="EU230" s="140">
        <f t="shared" si="69"/>
        <v>0.5361872909698997</v>
      </c>
      <c r="EV230" s="140">
        <f t="shared" si="70"/>
        <v>5.5070903010033438</v>
      </c>
      <c r="EW230" s="140">
        <f t="shared" si="71"/>
        <v>2.9043478260869566</v>
      </c>
      <c r="EX230" s="140">
        <f t="shared" si="72"/>
        <v>0</v>
      </c>
      <c r="EY230" s="140">
        <f t="shared" si="73"/>
        <v>0</v>
      </c>
      <c r="EZ230" s="140">
        <f t="shared" si="74"/>
        <v>0</v>
      </c>
      <c r="FA230" s="140">
        <f t="shared" si="75"/>
        <v>1.0388628762541805</v>
      </c>
      <c r="HD230" s="112">
        <v>2</v>
      </c>
    </row>
    <row r="231" spans="1:212" s="143" customFormat="1" ht="12" customHeight="1" x14ac:dyDescent="0.25">
      <c r="A231" s="126">
        <v>227</v>
      </c>
      <c r="B231" s="62" t="s">
        <v>16</v>
      </c>
      <c r="C231" s="62" t="s">
        <v>16</v>
      </c>
      <c r="D231" s="127">
        <v>894.63</v>
      </c>
      <c r="E231" s="141">
        <v>894.63</v>
      </c>
      <c r="F231" s="141">
        <v>0</v>
      </c>
      <c r="G231" s="141">
        <v>129.9</v>
      </c>
      <c r="H231" s="127">
        <v>0</v>
      </c>
      <c r="I231" s="127">
        <v>0</v>
      </c>
      <c r="J231" s="127">
        <v>1</v>
      </c>
      <c r="K231" s="128">
        <v>894.63</v>
      </c>
      <c r="L231" s="127"/>
      <c r="M231" s="126" t="s">
        <v>9</v>
      </c>
      <c r="N231" s="129">
        <v>9</v>
      </c>
      <c r="O231" s="129" t="s">
        <v>8</v>
      </c>
      <c r="P231" s="130">
        <v>30.06</v>
      </c>
      <c r="Q231" s="142">
        <v>19.37</v>
      </c>
      <c r="R231" s="130">
        <v>2.86</v>
      </c>
      <c r="S231" s="130">
        <v>3.7399999999999998</v>
      </c>
      <c r="T231" s="130">
        <v>6.5</v>
      </c>
      <c r="U231" s="130">
        <v>4</v>
      </c>
      <c r="V231" s="130">
        <v>2.0499999999999998</v>
      </c>
      <c r="W231" s="130">
        <v>0</v>
      </c>
      <c r="X231" s="130">
        <v>0</v>
      </c>
      <c r="Y231" s="130">
        <v>0.22</v>
      </c>
      <c r="Z231" s="132">
        <v>40</v>
      </c>
      <c r="AA231" s="132">
        <v>0</v>
      </c>
      <c r="AB231" s="132">
        <v>0</v>
      </c>
      <c r="AC231" s="130">
        <v>0</v>
      </c>
      <c r="AD231" s="132">
        <v>42.3</v>
      </c>
      <c r="AE231" s="132">
        <v>2604.04</v>
      </c>
      <c r="AF231" s="130">
        <v>7.85</v>
      </c>
      <c r="AG231" s="133">
        <v>0</v>
      </c>
      <c r="AH231" s="130">
        <v>4.71</v>
      </c>
      <c r="AI231" s="130">
        <v>10.67</v>
      </c>
      <c r="AJ231" s="130">
        <v>14</v>
      </c>
      <c r="AK231" s="131">
        <v>103973.89860000001</v>
      </c>
      <c r="AL231" s="130">
        <v>15351.8508</v>
      </c>
      <c r="AM231" s="130">
        <v>20075.497199999998</v>
      </c>
      <c r="AN231" s="130">
        <v>34890.57</v>
      </c>
      <c r="AO231" s="130">
        <v>21471.119999999999</v>
      </c>
      <c r="AP231" s="130">
        <v>11003.948999999999</v>
      </c>
      <c r="AQ231" s="130">
        <v>0</v>
      </c>
      <c r="AR231" s="130">
        <v>0</v>
      </c>
      <c r="AS231" s="130">
        <v>1180.9115999999999</v>
      </c>
      <c r="AU231" s="134">
        <v>26.91</v>
      </c>
      <c r="AV231" s="192">
        <v>7.81</v>
      </c>
      <c r="AW231" s="193"/>
      <c r="AX231" s="134">
        <v>8.4499999999999993</v>
      </c>
      <c r="AY231" s="134">
        <v>1.53</v>
      </c>
      <c r="AZ231" s="134">
        <v>0.18</v>
      </c>
      <c r="BA231" s="134">
        <v>0.48</v>
      </c>
      <c r="BB231" s="134">
        <v>4.93</v>
      </c>
      <c r="BC231" s="134">
        <v>2.6</v>
      </c>
      <c r="BD231" s="134">
        <v>0</v>
      </c>
      <c r="BE231" s="134">
        <v>0</v>
      </c>
      <c r="BF231" s="134">
        <v>0</v>
      </c>
      <c r="BG231" s="135">
        <v>0.93</v>
      </c>
      <c r="BH231" s="134">
        <v>30.48903</v>
      </c>
      <c r="BI231" s="192">
        <v>8.8487299999999998</v>
      </c>
      <c r="BJ231" s="193">
        <v>0</v>
      </c>
      <c r="BK231" s="134">
        <v>9.5738499999999984</v>
      </c>
      <c r="BL231" s="134">
        <v>1.73349</v>
      </c>
      <c r="BM231" s="134">
        <v>0.20393999999999998</v>
      </c>
      <c r="BN231" s="134">
        <v>0.54383999999999999</v>
      </c>
      <c r="BO231" s="134">
        <v>5.5856899999999996</v>
      </c>
      <c r="BP231" s="134">
        <v>2.9458000000000002</v>
      </c>
      <c r="BQ231" s="134">
        <v>0</v>
      </c>
      <c r="BR231" s="134">
        <v>0</v>
      </c>
      <c r="BS231" s="134">
        <v>0</v>
      </c>
      <c r="BT231" s="135">
        <v>1.05369</v>
      </c>
      <c r="BU231" s="136">
        <v>320912.995689</v>
      </c>
      <c r="BV231" s="194">
        <v>93137.513799000008</v>
      </c>
      <c r="BW231" s="194">
        <v>0</v>
      </c>
      <c r="BX231" s="136">
        <v>100769.78125499999</v>
      </c>
      <c r="BY231" s="136">
        <v>18245.889386999999</v>
      </c>
      <c r="BZ231" s="136">
        <v>2146.5752219999995</v>
      </c>
      <c r="CA231" s="136">
        <v>5724.2005919999992</v>
      </c>
      <c r="CB231" s="136">
        <v>58792.310246999994</v>
      </c>
      <c r="CC231" s="136">
        <v>31006.08654</v>
      </c>
      <c r="CD231" s="136">
        <v>0</v>
      </c>
      <c r="CE231" s="136">
        <v>0</v>
      </c>
      <c r="CF231" s="136">
        <v>0</v>
      </c>
      <c r="CG231" s="136">
        <v>11090.638646999998</v>
      </c>
      <c r="CH231" s="112">
        <v>1</v>
      </c>
      <c r="CJ231" s="137">
        <v>188682.19</v>
      </c>
      <c r="CK231" s="134">
        <v>300166.24000000005</v>
      </c>
      <c r="CL231" s="134">
        <v>281118.31</v>
      </c>
      <c r="CM231" s="134">
        <v>1284322.7047506035</v>
      </c>
      <c r="CN231" s="138">
        <v>755911.64912021696</v>
      </c>
      <c r="CO231" s="136">
        <v>0</v>
      </c>
      <c r="CP231" s="136">
        <v>0</v>
      </c>
      <c r="CQ231" s="136">
        <v>0</v>
      </c>
      <c r="CR231" s="136">
        <v>0</v>
      </c>
      <c r="CS231" s="136">
        <v>0</v>
      </c>
      <c r="CT231" s="136">
        <v>0</v>
      </c>
      <c r="CU231" s="136">
        <v>0</v>
      </c>
      <c r="CV231" s="136">
        <v>27002.423999999999</v>
      </c>
      <c r="CW231" s="136">
        <v>0</v>
      </c>
      <c r="CX231" s="136">
        <v>0</v>
      </c>
      <c r="CY231" s="136">
        <v>0</v>
      </c>
      <c r="CZ231" s="136">
        <v>716964.86399999994</v>
      </c>
      <c r="DA231" s="136">
        <v>0</v>
      </c>
      <c r="DB231" s="136">
        <v>0</v>
      </c>
      <c r="DC231" s="136">
        <v>11944.36112021696</v>
      </c>
      <c r="DD231" s="139">
        <v>324486.63011748338</v>
      </c>
      <c r="DE231" s="136">
        <v>0</v>
      </c>
      <c r="DF231" s="136">
        <v>7261.3613864315121</v>
      </c>
      <c r="DG231" s="136">
        <v>0</v>
      </c>
      <c r="DH231" s="136">
        <v>9077.2384196683452</v>
      </c>
      <c r="DI231" s="136">
        <v>1307.2940599545941</v>
      </c>
      <c r="DJ231" s="136">
        <v>15927.352597105539</v>
      </c>
      <c r="DK231" s="136">
        <v>8088.74110485648</v>
      </c>
      <c r="DL231" s="136">
        <v>0</v>
      </c>
      <c r="DM231" s="136">
        <v>0</v>
      </c>
      <c r="DN231" s="136">
        <v>280937.81316775066</v>
      </c>
      <c r="DO231" s="136">
        <v>1886.8293817162673</v>
      </c>
      <c r="DP231" s="136"/>
      <c r="DQ231" s="136">
        <v>57992.631423238752</v>
      </c>
      <c r="DR231" s="136">
        <v>35102.00198655502</v>
      </c>
      <c r="DS231" s="136">
        <v>5386.2424884492857</v>
      </c>
      <c r="DT231" s="136">
        <v>841.51537613103858</v>
      </c>
      <c r="DU231" s="136">
        <v>6520.4961222621723</v>
      </c>
      <c r="DV231" s="136">
        <v>10142.375449841242</v>
      </c>
      <c r="DW231" s="136"/>
      <c r="DX231" s="136">
        <v>54652.681963603565</v>
      </c>
      <c r="DY231" s="136">
        <v>48064.10013815089</v>
      </c>
      <c r="DZ231" s="136">
        <v>0</v>
      </c>
      <c r="EA231" s="139">
        <v>0</v>
      </c>
      <c r="EB231" s="136"/>
      <c r="EC231" s="136">
        <v>0</v>
      </c>
      <c r="ED231" s="152"/>
      <c r="EE231" s="138">
        <v>18604.298305066412</v>
      </c>
      <c r="EF231" s="136">
        <v>1495.429679966488</v>
      </c>
      <c r="EG231" s="136">
        <v>16257.975000332806</v>
      </c>
      <c r="EH231" s="136">
        <v>850.89362476711642</v>
      </c>
      <c r="EI231" s="136">
        <v>4425.40434359752</v>
      </c>
      <c r="EJ231" s="136">
        <v>20185.309339246363</v>
      </c>
      <c r="EK231" s="136">
        <v>20185.309339246363</v>
      </c>
      <c r="EL231" s="140"/>
      <c r="EM231" s="134">
        <v>0</v>
      </c>
      <c r="EN231" s="136">
        <v>207750.62</v>
      </c>
      <c r="EO231" s="140">
        <f t="shared" si="63"/>
        <v>30.06</v>
      </c>
      <c r="EP231" s="140">
        <f t="shared" si="64"/>
        <v>8.7242140468227429</v>
      </c>
      <c r="EQ231" s="140">
        <f t="shared" si="65"/>
        <v>0</v>
      </c>
      <c r="ER231" s="140">
        <f t="shared" si="66"/>
        <v>9.4391304347826086</v>
      </c>
      <c r="ES231" s="140">
        <f t="shared" si="67"/>
        <v>1.7090969899665551</v>
      </c>
      <c r="ET231" s="140">
        <f t="shared" si="68"/>
        <v>0.20107023411371233</v>
      </c>
      <c r="EU231" s="140">
        <f t="shared" si="69"/>
        <v>0.5361872909698997</v>
      </c>
      <c r="EV231" s="140">
        <f t="shared" si="70"/>
        <v>5.5070903010033438</v>
      </c>
      <c r="EW231" s="140">
        <f t="shared" si="71"/>
        <v>2.9043478260869566</v>
      </c>
      <c r="EX231" s="140">
        <f t="shared" si="72"/>
        <v>0</v>
      </c>
      <c r="EY231" s="140">
        <f t="shared" si="73"/>
        <v>0</v>
      </c>
      <c r="EZ231" s="140">
        <f t="shared" si="74"/>
        <v>0</v>
      </c>
      <c r="FA231" s="140">
        <f t="shared" si="75"/>
        <v>1.0388628762541805</v>
      </c>
      <c r="HD231" s="112">
        <v>2</v>
      </c>
    </row>
    <row r="232" spans="1:212" s="143" customFormat="1" ht="12" customHeight="1" x14ac:dyDescent="0.25">
      <c r="A232" s="126">
        <v>228</v>
      </c>
      <c r="B232" s="62" t="s">
        <v>15</v>
      </c>
      <c r="C232" s="62" t="s">
        <v>15</v>
      </c>
      <c r="D232" s="127">
        <v>5793.4</v>
      </c>
      <c r="E232" s="141">
        <v>5727.7</v>
      </c>
      <c r="F232" s="141">
        <v>65.7</v>
      </c>
      <c r="G232" s="141">
        <v>1583.5</v>
      </c>
      <c r="H232" s="127">
        <v>0</v>
      </c>
      <c r="I232" s="127">
        <v>3</v>
      </c>
      <c r="J232" s="127">
        <v>1</v>
      </c>
      <c r="K232" s="128">
        <v>5793.4</v>
      </c>
      <c r="L232" s="127"/>
      <c r="M232" s="126" t="s">
        <v>9</v>
      </c>
      <c r="N232" s="129">
        <v>1</v>
      </c>
      <c r="O232" s="129" t="s">
        <v>8</v>
      </c>
      <c r="P232" s="130">
        <v>53.46</v>
      </c>
      <c r="Q232" s="142">
        <v>32.07</v>
      </c>
      <c r="R232" s="130">
        <v>4.03</v>
      </c>
      <c r="S232" s="130">
        <v>5.61</v>
      </c>
      <c r="T232" s="130">
        <v>7.92</v>
      </c>
      <c r="U232" s="130">
        <v>5.4</v>
      </c>
      <c r="V232" s="130">
        <v>2.67</v>
      </c>
      <c r="W232" s="130">
        <v>1.54</v>
      </c>
      <c r="X232" s="130">
        <v>4.9000000000000004</v>
      </c>
      <c r="Y232" s="130">
        <v>0</v>
      </c>
      <c r="Z232" s="132">
        <v>40</v>
      </c>
      <c r="AA232" s="132">
        <v>40</v>
      </c>
      <c r="AB232" s="132">
        <v>2604.04</v>
      </c>
      <c r="AC232" s="130">
        <v>195.98199600000001</v>
      </c>
      <c r="AD232" s="132">
        <v>42.3</v>
      </c>
      <c r="AE232" s="132">
        <v>2604.04</v>
      </c>
      <c r="AF232" s="130">
        <v>0</v>
      </c>
      <c r="AG232" s="133">
        <v>0</v>
      </c>
      <c r="AH232" s="130">
        <v>4.71</v>
      </c>
      <c r="AI232" s="130">
        <v>10.67</v>
      </c>
      <c r="AJ232" s="130">
        <v>14</v>
      </c>
      <c r="AK232" s="131">
        <v>1114766.0279999999</v>
      </c>
      <c r="AL232" s="130">
        <v>140084.41199999998</v>
      </c>
      <c r="AM232" s="130">
        <v>195005.84399999998</v>
      </c>
      <c r="AN232" s="130">
        <v>275302.36799999996</v>
      </c>
      <c r="AO232" s="130">
        <v>187706.16</v>
      </c>
      <c r="AP232" s="130">
        <v>92810.267999999996</v>
      </c>
      <c r="AQ232" s="130">
        <v>53531.015999999996</v>
      </c>
      <c r="AR232" s="130">
        <v>170325.96</v>
      </c>
      <c r="AS232" s="130">
        <v>0</v>
      </c>
      <c r="AU232" s="134">
        <v>48.16</v>
      </c>
      <c r="AV232" s="192">
        <v>18.649999999999999</v>
      </c>
      <c r="AW232" s="193"/>
      <c r="AX232" s="134">
        <v>7.16</v>
      </c>
      <c r="AY232" s="134">
        <v>1.53</v>
      </c>
      <c r="AZ232" s="134">
        <v>0.32</v>
      </c>
      <c r="BA232" s="134">
        <v>0.87</v>
      </c>
      <c r="BB232" s="134">
        <v>5.01</v>
      </c>
      <c r="BC232" s="134">
        <v>4.99</v>
      </c>
      <c r="BD232" s="134">
        <v>2.7</v>
      </c>
      <c r="BE232" s="134">
        <v>6.46</v>
      </c>
      <c r="BF232" s="134">
        <v>0.47</v>
      </c>
      <c r="BG232" s="135">
        <v>0</v>
      </c>
      <c r="BH232" s="134">
        <v>54.565279999999994</v>
      </c>
      <c r="BI232" s="192">
        <v>21.130449999999996</v>
      </c>
      <c r="BJ232" s="193">
        <v>0</v>
      </c>
      <c r="BK232" s="134">
        <v>8.1122800000000002</v>
      </c>
      <c r="BL232" s="134">
        <v>1.7334900000000002</v>
      </c>
      <c r="BM232" s="134">
        <v>0.36255999999999999</v>
      </c>
      <c r="BN232" s="134">
        <v>0.98570999999999998</v>
      </c>
      <c r="BO232" s="134">
        <v>5.6763299999999992</v>
      </c>
      <c r="BP232" s="134">
        <v>5.6536700000000009</v>
      </c>
      <c r="BQ232" s="134">
        <v>3.0591000000000004</v>
      </c>
      <c r="BR232" s="134">
        <v>7.3191800000000002</v>
      </c>
      <c r="BS232" s="134">
        <v>0.53250999999999993</v>
      </c>
      <c r="BT232" s="135">
        <v>0</v>
      </c>
      <c r="BU232" s="136">
        <v>3719205.2195199993</v>
      </c>
      <c r="BV232" s="194">
        <v>1440265.3102999998</v>
      </c>
      <c r="BW232" s="194">
        <v>0</v>
      </c>
      <c r="BX232" s="136">
        <v>552938.31752000004</v>
      </c>
      <c r="BY232" s="136">
        <v>118155.81365999999</v>
      </c>
      <c r="BZ232" s="136">
        <v>24712.32704</v>
      </c>
      <c r="CA232" s="136">
        <v>67186.639139999985</v>
      </c>
      <c r="CB232" s="136">
        <v>386902.37021999998</v>
      </c>
      <c r="CC232" s="136">
        <v>385357.84978000005</v>
      </c>
      <c r="CD232" s="136">
        <v>208510.25940000004</v>
      </c>
      <c r="CE232" s="136">
        <v>498880.10212</v>
      </c>
      <c r="CF232" s="136">
        <v>36296.230339999987</v>
      </c>
      <c r="CG232" s="136">
        <v>0</v>
      </c>
      <c r="CH232" s="112">
        <v>1</v>
      </c>
      <c r="CJ232" s="137">
        <v>375312.04000000004</v>
      </c>
      <c r="CK232" s="134">
        <v>3431579.24</v>
      </c>
      <c r="CL232" s="134">
        <v>3353339.8100000005</v>
      </c>
      <c r="CM232" s="134">
        <v>4012334.0589630506</v>
      </c>
      <c r="CN232" s="138">
        <v>407564.35755360866</v>
      </c>
      <c r="CO232" s="136">
        <v>0</v>
      </c>
      <c r="CP232" s="136">
        <v>0</v>
      </c>
      <c r="CQ232" s="136">
        <v>0</v>
      </c>
      <c r="CR232" s="136">
        <v>0</v>
      </c>
      <c r="CS232" s="136">
        <v>0</v>
      </c>
      <c r="CT232" s="136">
        <v>0</v>
      </c>
      <c r="CU232" s="136">
        <v>0</v>
      </c>
      <c r="CV232" s="136">
        <v>96000</v>
      </c>
      <c r="CW232" s="136">
        <v>0</v>
      </c>
      <c r="CX232" s="136">
        <v>138215.66399999999</v>
      </c>
      <c r="CY232" s="136">
        <v>96000</v>
      </c>
      <c r="CZ232" s="136">
        <v>0</v>
      </c>
      <c r="DA232" s="136">
        <v>0</v>
      </c>
      <c r="DB232" s="136">
        <v>0</v>
      </c>
      <c r="DC232" s="136">
        <v>77348.693553608668</v>
      </c>
      <c r="DD232" s="139">
        <v>2101369.3337569055</v>
      </c>
      <c r="DE232" s="136">
        <v>0</v>
      </c>
      <c r="DF232" s="136">
        <v>47097.878667677411</v>
      </c>
      <c r="DG232" s="136">
        <v>0</v>
      </c>
      <c r="DH232" s="136">
        <v>58781.92443860208</v>
      </c>
      <c r="DI232" s="136">
        <v>8465.7091836188647</v>
      </c>
      <c r="DJ232" s="136">
        <v>103141.54961947534</v>
      </c>
      <c r="DK232" s="136">
        <v>52380.663198054535</v>
      </c>
      <c r="DL232" s="136">
        <v>0</v>
      </c>
      <c r="DM232" s="136">
        <v>0</v>
      </c>
      <c r="DN232" s="136">
        <v>1819282.9737500942</v>
      </c>
      <c r="DO232" s="136">
        <v>12218.634899383009</v>
      </c>
      <c r="DP232" s="136"/>
      <c r="DQ232" s="136">
        <v>375545.76851591317</v>
      </c>
      <c r="DR232" s="136">
        <v>227311.78063434924</v>
      </c>
      <c r="DS232" s="136">
        <v>34879.958454983724</v>
      </c>
      <c r="DT232" s="136">
        <v>5449.4429876905078</v>
      </c>
      <c r="DU232" s="136">
        <v>42225.101142051652</v>
      </c>
      <c r="DV232" s="136">
        <v>65679.485296838073</v>
      </c>
      <c r="DW232" s="136"/>
      <c r="DX232" s="136">
        <v>353917.09163334663</v>
      </c>
      <c r="DY232" s="136">
        <v>311251.08451579238</v>
      </c>
      <c r="DZ232" s="136">
        <v>57590.703102294421</v>
      </c>
      <c r="EA232" s="139">
        <v>255961.12868573316</v>
      </c>
      <c r="EB232" s="136"/>
      <c r="EC232" s="136">
        <v>255961.12868573316</v>
      </c>
      <c r="ED232" s="136"/>
      <c r="EE232" s="138">
        <v>120476.78012203005</v>
      </c>
      <c r="EF232" s="136">
        <v>9684.028378120398</v>
      </c>
      <c r="EG232" s="136">
        <v>105282.57756494649</v>
      </c>
      <c r="EH232" s="136">
        <v>5510.1741789631596</v>
      </c>
      <c r="EI232" s="136">
        <v>28657.811077426275</v>
      </c>
      <c r="EJ232" s="136">
        <v>0</v>
      </c>
      <c r="EK232" s="136">
        <v>0</v>
      </c>
      <c r="EL232" s="152"/>
      <c r="EM232" s="134">
        <v>0</v>
      </c>
      <c r="EN232" s="136">
        <v>482803.67</v>
      </c>
      <c r="EO232" s="140">
        <f t="shared" si="63"/>
        <v>53.46</v>
      </c>
      <c r="EP232" s="140">
        <f t="shared" si="64"/>
        <v>20.702429401993353</v>
      </c>
      <c r="EQ232" s="140">
        <f t="shared" si="65"/>
        <v>0</v>
      </c>
      <c r="ER232" s="140">
        <f t="shared" si="66"/>
        <v>7.9479568106312302</v>
      </c>
      <c r="ES232" s="140">
        <f t="shared" si="67"/>
        <v>1.6983762458471763</v>
      </c>
      <c r="ET232" s="140">
        <f t="shared" si="68"/>
        <v>0.35521594684385382</v>
      </c>
      <c r="EU232" s="140">
        <f t="shared" si="69"/>
        <v>0.96574335548172763</v>
      </c>
      <c r="EV232" s="140">
        <f t="shared" si="70"/>
        <v>5.5613496677740866</v>
      </c>
      <c r="EW232" s="140">
        <f t="shared" si="71"/>
        <v>5.5391486710963473</v>
      </c>
      <c r="EX232" s="140">
        <f t="shared" si="72"/>
        <v>2.9971345514950172</v>
      </c>
      <c r="EY232" s="140">
        <f t="shared" si="73"/>
        <v>7.1709219269103004</v>
      </c>
      <c r="EZ232" s="140">
        <f t="shared" si="74"/>
        <v>0.52172342192691035</v>
      </c>
      <c r="FA232" s="140">
        <f t="shared" si="75"/>
        <v>0</v>
      </c>
      <c r="HD232" s="112">
        <v>2</v>
      </c>
    </row>
    <row r="233" spans="1:212" s="143" customFormat="1" ht="12" customHeight="1" x14ac:dyDescent="0.25">
      <c r="A233" s="126">
        <v>229</v>
      </c>
      <c r="B233" s="62" t="s">
        <v>14</v>
      </c>
      <c r="C233" s="62" t="s">
        <v>14</v>
      </c>
      <c r="D233" s="127">
        <v>2479.9</v>
      </c>
      <c r="E233" s="141">
        <v>2479.9</v>
      </c>
      <c r="F233" s="141">
        <v>0</v>
      </c>
      <c r="G233" s="141">
        <v>255</v>
      </c>
      <c r="H233" s="127">
        <v>0</v>
      </c>
      <c r="I233" s="127">
        <v>0</v>
      </c>
      <c r="J233" s="127">
        <v>1</v>
      </c>
      <c r="K233" s="128">
        <v>2479.9</v>
      </c>
      <c r="L233" s="127"/>
      <c r="M233" s="126" t="s">
        <v>9</v>
      </c>
      <c r="N233" s="129">
        <v>7</v>
      </c>
      <c r="O233" s="129" t="s">
        <v>8</v>
      </c>
      <c r="P233" s="130">
        <v>37.01</v>
      </c>
      <c r="Q233" s="142">
        <v>23.45</v>
      </c>
      <c r="R233" s="130">
        <v>4.32</v>
      </c>
      <c r="S233" s="130">
        <v>4.8899999999999997</v>
      </c>
      <c r="T233" s="130">
        <v>7.16</v>
      </c>
      <c r="U233" s="130">
        <v>4.1900000000000004</v>
      </c>
      <c r="V233" s="130">
        <v>2.67</v>
      </c>
      <c r="W233" s="130">
        <v>0</v>
      </c>
      <c r="X233" s="130">
        <v>0</v>
      </c>
      <c r="Y233" s="130">
        <v>0.22</v>
      </c>
      <c r="Z233" s="132">
        <v>40</v>
      </c>
      <c r="AA233" s="132">
        <v>40</v>
      </c>
      <c r="AB233" s="132">
        <v>2604.04</v>
      </c>
      <c r="AC233" s="130">
        <v>195.98199600000001</v>
      </c>
      <c r="AD233" s="132">
        <v>42.3</v>
      </c>
      <c r="AE233" s="132">
        <v>2604.04</v>
      </c>
      <c r="AF233" s="130">
        <v>7.85</v>
      </c>
      <c r="AG233" s="133">
        <v>0</v>
      </c>
      <c r="AH233" s="130">
        <v>4.71</v>
      </c>
      <c r="AI233" s="130">
        <v>10.67</v>
      </c>
      <c r="AJ233" s="130">
        <v>14</v>
      </c>
      <c r="AK233" s="131">
        <v>348921.93</v>
      </c>
      <c r="AL233" s="130">
        <v>64279.008000000009</v>
      </c>
      <c r="AM233" s="130">
        <v>72760.266000000003</v>
      </c>
      <c r="AN233" s="130">
        <v>106536.50400000002</v>
      </c>
      <c r="AO233" s="130">
        <v>62344.686000000002</v>
      </c>
      <c r="AP233" s="130">
        <v>39727.998</v>
      </c>
      <c r="AQ233" s="130">
        <v>0</v>
      </c>
      <c r="AR233" s="130">
        <v>0</v>
      </c>
      <c r="AS233" s="130">
        <v>3273.4679999999998</v>
      </c>
      <c r="AU233" s="134">
        <v>33.17</v>
      </c>
      <c r="AV233" s="192">
        <v>13.89</v>
      </c>
      <c r="AW233" s="193"/>
      <c r="AX233" s="134">
        <v>5.9</v>
      </c>
      <c r="AY233" s="134">
        <v>1.53</v>
      </c>
      <c r="AZ233" s="134">
        <v>0.32</v>
      </c>
      <c r="BA233" s="134">
        <v>0.6</v>
      </c>
      <c r="BB233" s="134">
        <v>5.01</v>
      </c>
      <c r="BC233" s="134">
        <v>4.99</v>
      </c>
      <c r="BD233" s="134">
        <v>0</v>
      </c>
      <c r="BE233" s="134">
        <v>0</v>
      </c>
      <c r="BF233" s="134">
        <v>0</v>
      </c>
      <c r="BG233" s="135">
        <v>0.93</v>
      </c>
      <c r="BH233" s="134">
        <v>37.581610000000005</v>
      </c>
      <c r="BI233" s="192">
        <v>15.737370000000004</v>
      </c>
      <c r="BJ233" s="193">
        <v>0</v>
      </c>
      <c r="BK233" s="134">
        <v>6.6847000000000012</v>
      </c>
      <c r="BL233" s="134">
        <v>1.7334900000000002</v>
      </c>
      <c r="BM233" s="134">
        <v>0.36256000000000005</v>
      </c>
      <c r="BN233" s="134">
        <v>0.67980000000000007</v>
      </c>
      <c r="BO233" s="134">
        <v>5.6763300000000001</v>
      </c>
      <c r="BP233" s="134">
        <v>5.65367</v>
      </c>
      <c r="BQ233" s="134">
        <v>0</v>
      </c>
      <c r="BR233" s="134">
        <v>0</v>
      </c>
      <c r="BS233" s="134">
        <v>0</v>
      </c>
      <c r="BT233" s="135">
        <v>1.0536900000000002</v>
      </c>
      <c r="BU233" s="136">
        <v>1096502.91239</v>
      </c>
      <c r="BV233" s="194">
        <v>459162.66063000011</v>
      </c>
      <c r="BW233" s="194">
        <v>0</v>
      </c>
      <c r="BX233" s="136">
        <v>195036.69530000002</v>
      </c>
      <c r="BY233" s="136">
        <v>50577.312510000003</v>
      </c>
      <c r="BZ233" s="136">
        <v>10578.26144</v>
      </c>
      <c r="CA233" s="136">
        <v>19834.240200000004</v>
      </c>
      <c r="CB233" s="136">
        <v>165615.90567000001</v>
      </c>
      <c r="CC233" s="136">
        <v>164954.76433000001</v>
      </c>
      <c r="CD233" s="136">
        <v>0</v>
      </c>
      <c r="CE233" s="136">
        <v>0</v>
      </c>
      <c r="CF233" s="136">
        <v>0</v>
      </c>
      <c r="CG233" s="136">
        <v>30743.072310000007</v>
      </c>
      <c r="CH233" s="112">
        <v>1</v>
      </c>
      <c r="CJ233" s="137">
        <v>180003.61</v>
      </c>
      <c r="CK233" s="134">
        <v>1024901.5999999997</v>
      </c>
      <c r="CL233" s="134">
        <v>1046743.04</v>
      </c>
      <c r="CM233" s="134">
        <v>1495649.1224810511</v>
      </c>
      <c r="CN233" s="138">
        <v>33109.577302377555</v>
      </c>
      <c r="CO233" s="136">
        <v>0</v>
      </c>
      <c r="CP233" s="136">
        <v>0</v>
      </c>
      <c r="CQ233" s="136">
        <v>0</v>
      </c>
      <c r="CR233" s="136">
        <v>0</v>
      </c>
      <c r="CS233" s="136">
        <v>0</v>
      </c>
      <c r="CT233" s="136">
        <v>0</v>
      </c>
      <c r="CU233" s="136">
        <v>0</v>
      </c>
      <c r="CV233" s="136">
        <v>0</v>
      </c>
      <c r="CW233" s="136">
        <v>0</v>
      </c>
      <c r="CX233" s="136">
        <v>0</v>
      </c>
      <c r="CY233" s="136">
        <v>0</v>
      </c>
      <c r="CZ233" s="136">
        <v>0</v>
      </c>
      <c r="DA233" s="136">
        <v>0</v>
      </c>
      <c r="DB233" s="136">
        <v>0</v>
      </c>
      <c r="DC233" s="136">
        <v>33109.577302377555</v>
      </c>
      <c r="DD233" s="139">
        <v>899471.730244176</v>
      </c>
      <c r="DE233" s="136">
        <v>0</v>
      </c>
      <c r="DF233" s="136">
        <v>20128.377208691309</v>
      </c>
      <c r="DG233" s="136">
        <v>0</v>
      </c>
      <c r="DH233" s="136">
        <v>25161.959197585067</v>
      </c>
      <c r="DI233" s="136">
        <v>3623.7981503877563</v>
      </c>
      <c r="DJ233" s="136">
        <v>44150.365744008166</v>
      </c>
      <c r="DK233" s="136">
        <v>22421.860507621685</v>
      </c>
      <c r="DL233" s="136">
        <v>0</v>
      </c>
      <c r="DM233" s="136">
        <v>0</v>
      </c>
      <c r="DN233" s="136">
        <v>778755.10867588269</v>
      </c>
      <c r="DO233" s="136">
        <v>5230.2607599992971</v>
      </c>
      <c r="DP233" s="136"/>
      <c r="DQ233" s="136">
        <v>160754.64344644133</v>
      </c>
      <c r="DR233" s="136">
        <v>97302.186072966259</v>
      </c>
      <c r="DS233" s="136">
        <v>14930.577721633954</v>
      </c>
      <c r="DT233" s="136">
        <v>2332.6671151955143</v>
      </c>
      <c r="DU233" s="136">
        <v>18074.710588285619</v>
      </c>
      <c r="DV233" s="136">
        <v>28114.501948359994</v>
      </c>
      <c r="DW233" s="136"/>
      <c r="DX233" s="136">
        <v>151496.35715495847</v>
      </c>
      <c r="DY233" s="136">
        <v>133232.91409029474</v>
      </c>
      <c r="DZ233" s="136">
        <v>0</v>
      </c>
      <c r="EA233" s="139">
        <v>0</v>
      </c>
      <c r="EB233" s="136"/>
      <c r="EC233" s="136">
        <v>0</v>
      </c>
      <c r="ED233" s="152"/>
      <c r="EE233" s="138">
        <v>51570.816277940823</v>
      </c>
      <c r="EF233" s="136">
        <v>4145.3070692340898</v>
      </c>
      <c r="EG233" s="136">
        <v>45066.845738825359</v>
      </c>
      <c r="EH233" s="136">
        <v>2358.6634698813723</v>
      </c>
      <c r="EI233" s="136">
        <v>12267.14980683354</v>
      </c>
      <c r="EJ233" s="136">
        <v>53745.934158028511</v>
      </c>
      <c r="EK233" s="136">
        <v>53745.934158028511</v>
      </c>
      <c r="EL233" s="140"/>
      <c r="EM233" s="134">
        <v>0</v>
      </c>
      <c r="EN233" s="136">
        <v>159922.41</v>
      </c>
      <c r="EO233" s="140">
        <f t="shared" si="63"/>
        <v>37.01</v>
      </c>
      <c r="EP233" s="140">
        <f t="shared" si="64"/>
        <v>15.498007235453723</v>
      </c>
      <c r="EQ233" s="140">
        <f t="shared" si="65"/>
        <v>0</v>
      </c>
      <c r="ER233" s="140">
        <f t="shared" si="66"/>
        <v>6.5830268314742231</v>
      </c>
      <c r="ES233" s="140">
        <f t="shared" si="67"/>
        <v>1.7071239071450104</v>
      </c>
      <c r="ET233" s="140">
        <f t="shared" si="68"/>
        <v>0.35704552306300869</v>
      </c>
      <c r="EU233" s="140">
        <f t="shared" si="69"/>
        <v>0.66946035574314133</v>
      </c>
      <c r="EV233" s="140">
        <f t="shared" si="70"/>
        <v>5.5899939704552297</v>
      </c>
      <c r="EW233" s="140">
        <f t="shared" si="71"/>
        <v>5.5676786252637909</v>
      </c>
      <c r="EX233" s="140">
        <f t="shared" si="72"/>
        <v>0</v>
      </c>
      <c r="EY233" s="140">
        <f t="shared" si="73"/>
        <v>0</v>
      </c>
      <c r="EZ233" s="140">
        <f t="shared" si="74"/>
        <v>0</v>
      </c>
      <c r="FA233" s="140">
        <f t="shared" si="75"/>
        <v>1.0376635514018693</v>
      </c>
      <c r="HD233" s="112">
        <v>2</v>
      </c>
    </row>
    <row r="234" spans="1:212" s="143" customFormat="1" ht="12" customHeight="1" x14ac:dyDescent="0.25">
      <c r="A234" s="126">
        <v>230</v>
      </c>
      <c r="B234" s="62" t="s">
        <v>13</v>
      </c>
      <c r="C234" s="62" t="s">
        <v>13</v>
      </c>
      <c r="D234" s="127">
        <v>2720.4</v>
      </c>
      <c r="E234" s="141">
        <v>2529.6</v>
      </c>
      <c r="F234" s="141">
        <v>190.8</v>
      </c>
      <c r="G234" s="141">
        <v>221.4</v>
      </c>
      <c r="H234" s="127">
        <v>0</v>
      </c>
      <c r="I234" s="127">
        <v>0</v>
      </c>
      <c r="J234" s="127">
        <v>1</v>
      </c>
      <c r="K234" s="128">
        <v>2720.4</v>
      </c>
      <c r="L234" s="127"/>
      <c r="M234" s="126" t="s">
        <v>9</v>
      </c>
      <c r="N234" s="129">
        <v>7</v>
      </c>
      <c r="O234" s="129" t="s">
        <v>8</v>
      </c>
      <c r="P234" s="130">
        <v>37.01</v>
      </c>
      <c r="Q234" s="142">
        <v>23.45</v>
      </c>
      <c r="R234" s="130">
        <v>4.32</v>
      </c>
      <c r="S234" s="130">
        <v>4.8899999999999997</v>
      </c>
      <c r="T234" s="130">
        <v>7.16</v>
      </c>
      <c r="U234" s="130">
        <v>4.1900000000000004</v>
      </c>
      <c r="V234" s="130">
        <v>2.67</v>
      </c>
      <c r="W234" s="130">
        <v>0</v>
      </c>
      <c r="X234" s="130">
        <v>0</v>
      </c>
      <c r="Y234" s="130">
        <v>0.22</v>
      </c>
      <c r="Z234" s="132">
        <v>40</v>
      </c>
      <c r="AA234" s="132">
        <v>40</v>
      </c>
      <c r="AB234" s="132">
        <v>2604.04</v>
      </c>
      <c r="AC234" s="130">
        <v>195.98199600000001</v>
      </c>
      <c r="AD234" s="132">
        <v>42.3</v>
      </c>
      <c r="AE234" s="132">
        <v>2604.04</v>
      </c>
      <c r="AF234" s="130">
        <v>7.85</v>
      </c>
      <c r="AG234" s="133">
        <v>0</v>
      </c>
      <c r="AH234" s="130">
        <v>4.71</v>
      </c>
      <c r="AI234" s="130">
        <v>10.67</v>
      </c>
      <c r="AJ234" s="130">
        <v>14</v>
      </c>
      <c r="AK234" s="131">
        <v>382760.27999999997</v>
      </c>
      <c r="AL234" s="130">
        <v>70512.768000000011</v>
      </c>
      <c r="AM234" s="130">
        <v>79816.535999999993</v>
      </c>
      <c r="AN234" s="130">
        <v>116868.38400000002</v>
      </c>
      <c r="AO234" s="130">
        <v>68390.856</v>
      </c>
      <c r="AP234" s="130">
        <v>43580.807999999997</v>
      </c>
      <c r="AQ234" s="130">
        <v>0</v>
      </c>
      <c r="AR234" s="130">
        <v>0</v>
      </c>
      <c r="AS234" s="130">
        <v>3590.9280000000003</v>
      </c>
      <c r="AU234" s="134">
        <v>33.17</v>
      </c>
      <c r="AV234" s="192">
        <v>13.89</v>
      </c>
      <c r="AW234" s="193"/>
      <c r="AX234" s="134">
        <v>5.9</v>
      </c>
      <c r="AY234" s="134">
        <v>1.53</v>
      </c>
      <c r="AZ234" s="134">
        <v>0.32</v>
      </c>
      <c r="BA234" s="134">
        <v>0.6</v>
      </c>
      <c r="BB234" s="134">
        <v>5.01</v>
      </c>
      <c r="BC234" s="134">
        <v>4.99</v>
      </c>
      <c r="BD234" s="134">
        <v>0</v>
      </c>
      <c r="BE234" s="134">
        <v>0</v>
      </c>
      <c r="BF234" s="134">
        <v>0</v>
      </c>
      <c r="BG234" s="135">
        <v>0.93</v>
      </c>
      <c r="BH234" s="134">
        <v>37.581610000000005</v>
      </c>
      <c r="BI234" s="192">
        <v>15.737370000000004</v>
      </c>
      <c r="BJ234" s="193">
        <v>0</v>
      </c>
      <c r="BK234" s="134">
        <v>6.6847000000000012</v>
      </c>
      <c r="BL234" s="134">
        <v>1.7334900000000002</v>
      </c>
      <c r="BM234" s="134">
        <v>0.36256000000000005</v>
      </c>
      <c r="BN234" s="134">
        <v>0.67980000000000007</v>
      </c>
      <c r="BO234" s="134">
        <v>5.6763300000000001</v>
      </c>
      <c r="BP234" s="134">
        <v>5.65367</v>
      </c>
      <c r="BQ234" s="134">
        <v>0</v>
      </c>
      <c r="BR234" s="134">
        <v>0</v>
      </c>
      <c r="BS234" s="134">
        <v>0</v>
      </c>
      <c r="BT234" s="135">
        <v>1.0536900000000002</v>
      </c>
      <c r="BU234" s="136">
        <v>1202841.4544400002</v>
      </c>
      <c r="BV234" s="194">
        <v>503692.12548000016</v>
      </c>
      <c r="BW234" s="194">
        <v>0</v>
      </c>
      <c r="BX234" s="136">
        <v>213951.29880000002</v>
      </c>
      <c r="BY234" s="136">
        <v>55482.285960000001</v>
      </c>
      <c r="BZ234" s="136">
        <v>11604.13824</v>
      </c>
      <c r="CA234" s="136">
        <v>21757.759200000004</v>
      </c>
      <c r="CB234" s="136">
        <v>181677.28932000001</v>
      </c>
      <c r="CC234" s="136">
        <v>180952.03068</v>
      </c>
      <c r="CD234" s="136">
        <v>0</v>
      </c>
      <c r="CE234" s="136">
        <v>0</v>
      </c>
      <c r="CF234" s="136">
        <v>0</v>
      </c>
      <c r="CG234" s="136">
        <v>33724.526760000008</v>
      </c>
      <c r="CH234" s="112">
        <v>1</v>
      </c>
      <c r="CJ234" s="137">
        <v>156868.88</v>
      </c>
      <c r="CK234" s="134">
        <v>1045736.7199999999</v>
      </c>
      <c r="CL234" s="134">
        <v>1008692.4900000002</v>
      </c>
      <c r="CM234" s="134">
        <v>1636666.8544712886</v>
      </c>
      <c r="CN234" s="138">
        <v>36320.534736637732</v>
      </c>
      <c r="CO234" s="136">
        <v>0</v>
      </c>
      <c r="CP234" s="136">
        <v>0</v>
      </c>
      <c r="CQ234" s="136">
        <v>0</v>
      </c>
      <c r="CR234" s="136">
        <v>0</v>
      </c>
      <c r="CS234" s="136">
        <v>0</v>
      </c>
      <c r="CT234" s="136">
        <v>0</v>
      </c>
      <c r="CU234" s="136">
        <v>0</v>
      </c>
      <c r="CV234" s="136">
        <v>0</v>
      </c>
      <c r="CW234" s="136">
        <v>0</v>
      </c>
      <c r="CX234" s="136">
        <v>0</v>
      </c>
      <c r="CY234" s="136">
        <v>0</v>
      </c>
      <c r="CZ234" s="136">
        <v>0</v>
      </c>
      <c r="DA234" s="136">
        <v>0</v>
      </c>
      <c r="DB234" s="136">
        <v>0</v>
      </c>
      <c r="DC234" s="136">
        <v>36320.534736637732</v>
      </c>
      <c r="DD234" s="139">
        <v>987143.64583739429</v>
      </c>
      <c r="DE234" s="136">
        <v>0</v>
      </c>
      <c r="DF234" s="136">
        <v>22521.823345466375</v>
      </c>
      <c r="DG234" s="136">
        <v>0</v>
      </c>
      <c r="DH234" s="136">
        <v>27602.158877821854</v>
      </c>
      <c r="DI234" s="136">
        <v>3975.2330692023274</v>
      </c>
      <c r="DJ234" s="136">
        <v>48432.055715956216</v>
      </c>
      <c r="DK234" s="136">
        <v>24596.326192561806</v>
      </c>
      <c r="DL234" s="136">
        <v>0</v>
      </c>
      <c r="DM234" s="136">
        <v>0</v>
      </c>
      <c r="DN234" s="136">
        <v>854278.55866844265</v>
      </c>
      <c r="DO234" s="136">
        <v>5737.4899679430973</v>
      </c>
      <c r="DP234" s="136"/>
      <c r="DQ234" s="136">
        <v>176344.58326210693</v>
      </c>
      <c r="DR234" s="136">
        <v>106738.52453441566</v>
      </c>
      <c r="DS234" s="136">
        <v>16378.540922590832</v>
      </c>
      <c r="DT234" s="136">
        <v>2558.888511705261</v>
      </c>
      <c r="DU234" s="136">
        <v>19827.59090462204</v>
      </c>
      <c r="DV234" s="136">
        <v>30841.03838877314</v>
      </c>
      <c r="DW234" s="136"/>
      <c r="DX234" s="136">
        <v>166188.43098687407</v>
      </c>
      <c r="DY234" s="136">
        <v>146153.80438374041</v>
      </c>
      <c r="DZ234" s="136">
        <v>0</v>
      </c>
      <c r="EA234" s="139">
        <v>0</v>
      </c>
      <c r="EB234" s="136"/>
      <c r="EC234" s="136">
        <v>0</v>
      </c>
      <c r="ED234" s="152"/>
      <c r="EE234" s="138">
        <v>56572.139442118714</v>
      </c>
      <c r="EF234" s="136">
        <v>4547.3177753717564</v>
      </c>
      <c r="EG234" s="136">
        <v>49437.415681237348</v>
      </c>
      <c r="EH234" s="136">
        <v>2587.4059855096111</v>
      </c>
      <c r="EI234" s="136">
        <v>13456.81452256541</v>
      </c>
      <c r="EJ234" s="136">
        <v>54486.90129985111</v>
      </c>
      <c r="EK234" s="136">
        <v>54486.90129985111</v>
      </c>
      <c r="EL234" s="140"/>
      <c r="EM234" s="134">
        <v>0</v>
      </c>
      <c r="EN234" s="136">
        <v>199196.65</v>
      </c>
      <c r="EO234" s="140">
        <f t="shared" si="63"/>
        <v>37.01</v>
      </c>
      <c r="EP234" s="140">
        <f t="shared" si="64"/>
        <v>15.498007235453723</v>
      </c>
      <c r="EQ234" s="140">
        <f t="shared" si="65"/>
        <v>0</v>
      </c>
      <c r="ER234" s="140">
        <f t="shared" si="66"/>
        <v>6.5830268314742231</v>
      </c>
      <c r="ES234" s="140">
        <f t="shared" si="67"/>
        <v>1.7071239071450104</v>
      </c>
      <c r="ET234" s="140">
        <f t="shared" si="68"/>
        <v>0.35704552306300869</v>
      </c>
      <c r="EU234" s="140">
        <f t="shared" si="69"/>
        <v>0.66946035574314133</v>
      </c>
      <c r="EV234" s="140">
        <f t="shared" si="70"/>
        <v>5.5899939704552297</v>
      </c>
      <c r="EW234" s="140">
        <f t="shared" si="71"/>
        <v>5.5676786252637909</v>
      </c>
      <c r="EX234" s="140">
        <f t="shared" si="72"/>
        <v>0</v>
      </c>
      <c r="EY234" s="140">
        <f t="shared" si="73"/>
        <v>0</v>
      </c>
      <c r="EZ234" s="140">
        <f t="shared" si="74"/>
        <v>0</v>
      </c>
      <c r="FA234" s="140">
        <f t="shared" si="75"/>
        <v>1.0376635514018693</v>
      </c>
      <c r="HD234" s="112">
        <v>2</v>
      </c>
    </row>
    <row r="235" spans="1:212" s="143" customFormat="1" ht="12" customHeight="1" x14ac:dyDescent="0.25">
      <c r="A235" s="126">
        <v>231</v>
      </c>
      <c r="B235" s="62" t="s">
        <v>12</v>
      </c>
      <c r="C235" s="62" t="s">
        <v>12</v>
      </c>
      <c r="D235" s="127">
        <v>2976.2999999999997</v>
      </c>
      <c r="E235" s="141">
        <v>2941.7</v>
      </c>
      <c r="F235" s="141">
        <v>34.6</v>
      </c>
      <c r="G235" s="141">
        <v>715</v>
      </c>
      <c r="H235" s="127">
        <v>1</v>
      </c>
      <c r="I235" s="127">
        <v>1</v>
      </c>
      <c r="J235" s="127">
        <v>1</v>
      </c>
      <c r="K235" s="128">
        <v>2976.2999999999997</v>
      </c>
      <c r="L235" s="127"/>
      <c r="M235" s="126" t="s">
        <v>9</v>
      </c>
      <c r="N235" s="129">
        <v>1</v>
      </c>
      <c r="O235" s="129" t="s">
        <v>8</v>
      </c>
      <c r="P235" s="130">
        <v>53.46</v>
      </c>
      <c r="Q235" s="142">
        <v>32.07</v>
      </c>
      <c r="R235" s="130">
        <v>4.03</v>
      </c>
      <c r="S235" s="130">
        <v>5.61</v>
      </c>
      <c r="T235" s="130">
        <v>7.92</v>
      </c>
      <c r="U235" s="130">
        <v>5.4</v>
      </c>
      <c r="V235" s="130">
        <v>2.67</v>
      </c>
      <c r="W235" s="130">
        <v>1.54</v>
      </c>
      <c r="X235" s="130">
        <v>4.9000000000000004</v>
      </c>
      <c r="Y235" s="130">
        <v>0</v>
      </c>
      <c r="Z235" s="132">
        <v>40</v>
      </c>
      <c r="AA235" s="132">
        <v>40</v>
      </c>
      <c r="AB235" s="132">
        <v>2604.04</v>
      </c>
      <c r="AC235" s="130">
        <v>195.98199600000001</v>
      </c>
      <c r="AD235" s="132">
        <v>42.3</v>
      </c>
      <c r="AE235" s="132">
        <v>2604.04</v>
      </c>
      <c r="AF235" s="130">
        <v>0</v>
      </c>
      <c r="AG235" s="133">
        <v>0</v>
      </c>
      <c r="AH235" s="130">
        <v>4.71</v>
      </c>
      <c r="AI235" s="130">
        <v>10.67</v>
      </c>
      <c r="AJ235" s="130">
        <v>14</v>
      </c>
      <c r="AK235" s="131">
        <v>572699.64599999995</v>
      </c>
      <c r="AL235" s="130">
        <v>71966.933999999994</v>
      </c>
      <c r="AM235" s="130">
        <v>100182.25799999999</v>
      </c>
      <c r="AN235" s="130">
        <v>141433.77599999998</v>
      </c>
      <c r="AO235" s="130">
        <v>96432.12</v>
      </c>
      <c r="AP235" s="130">
        <v>47680.325999999994</v>
      </c>
      <c r="AQ235" s="130">
        <v>27501.011999999995</v>
      </c>
      <c r="AR235" s="130">
        <v>87503.22</v>
      </c>
      <c r="AS235" s="130">
        <v>0</v>
      </c>
      <c r="AU235" s="134">
        <v>48.16</v>
      </c>
      <c r="AV235" s="192">
        <v>18.649999999999999</v>
      </c>
      <c r="AW235" s="193"/>
      <c r="AX235" s="134">
        <v>7.16</v>
      </c>
      <c r="AY235" s="134">
        <v>1.53</v>
      </c>
      <c r="AZ235" s="134">
        <v>0.32</v>
      </c>
      <c r="BA235" s="134">
        <v>0.87</v>
      </c>
      <c r="BB235" s="134">
        <v>5.01</v>
      </c>
      <c r="BC235" s="134">
        <v>4.99</v>
      </c>
      <c r="BD235" s="134">
        <v>2.7</v>
      </c>
      <c r="BE235" s="134">
        <v>6.46</v>
      </c>
      <c r="BF235" s="134">
        <v>0.47</v>
      </c>
      <c r="BG235" s="135">
        <v>0</v>
      </c>
      <c r="BH235" s="134">
        <v>54.565279999999994</v>
      </c>
      <c r="BI235" s="192">
        <v>21.130449999999996</v>
      </c>
      <c r="BJ235" s="193">
        <v>0</v>
      </c>
      <c r="BK235" s="134">
        <v>8.1122800000000002</v>
      </c>
      <c r="BL235" s="134">
        <v>1.7334900000000002</v>
      </c>
      <c r="BM235" s="134">
        <v>0.36255999999999999</v>
      </c>
      <c r="BN235" s="134">
        <v>0.98570999999999998</v>
      </c>
      <c r="BO235" s="134">
        <v>5.6763299999999992</v>
      </c>
      <c r="BP235" s="134">
        <v>5.6536700000000009</v>
      </c>
      <c r="BQ235" s="134">
        <v>3.0591000000000004</v>
      </c>
      <c r="BR235" s="134">
        <v>7.3191800000000002</v>
      </c>
      <c r="BS235" s="134">
        <v>0.53250999999999993</v>
      </c>
      <c r="BT235" s="135">
        <v>0</v>
      </c>
      <c r="BU235" s="136">
        <v>1910703.6446400003</v>
      </c>
      <c r="BV235" s="194">
        <v>739921.57334999985</v>
      </c>
      <c r="BW235" s="194">
        <v>0</v>
      </c>
      <c r="BX235" s="136">
        <v>284066.40564000001</v>
      </c>
      <c r="BY235" s="136">
        <v>60701.340869999993</v>
      </c>
      <c r="BZ235" s="136">
        <v>12695.705279999998</v>
      </c>
      <c r="CA235" s="136">
        <v>34516.448729999996</v>
      </c>
      <c r="CB235" s="136">
        <v>198767.13578999997</v>
      </c>
      <c r="CC235" s="136">
        <v>197973.65421000004</v>
      </c>
      <c r="CD235" s="136">
        <v>107120.01330000001</v>
      </c>
      <c r="CE235" s="136">
        <v>256294.55033999999</v>
      </c>
      <c r="CF235" s="136">
        <v>18646.817129999996</v>
      </c>
      <c r="CG235" s="136">
        <v>0</v>
      </c>
      <c r="CH235" s="112">
        <v>1</v>
      </c>
      <c r="CJ235" s="137">
        <v>297493.34999999998</v>
      </c>
      <c r="CK235" s="134">
        <v>1762431.1600000001</v>
      </c>
      <c r="CL235" s="134">
        <v>1703497.3099999998</v>
      </c>
      <c r="CM235" s="134">
        <v>1944763.2799543235</v>
      </c>
      <c r="CN235" s="138">
        <v>92888.304256085452</v>
      </c>
      <c r="CO235" s="136">
        <v>0</v>
      </c>
      <c r="CP235" s="136">
        <v>53151.203999999998</v>
      </c>
      <c r="CQ235" s="136">
        <v>0</v>
      </c>
      <c r="CR235" s="136">
        <v>0</v>
      </c>
      <c r="CS235" s="136">
        <v>0</v>
      </c>
      <c r="CT235" s="136">
        <v>0</v>
      </c>
      <c r="CU235" s="136">
        <v>0</v>
      </c>
      <c r="CV235" s="136">
        <v>0</v>
      </c>
      <c r="CW235" s="136">
        <v>0</v>
      </c>
      <c r="CX235" s="136">
        <v>0</v>
      </c>
      <c r="CY235" s="136">
        <v>0</v>
      </c>
      <c r="CZ235" s="136">
        <v>0</v>
      </c>
      <c r="DA235" s="136">
        <v>0</v>
      </c>
      <c r="DB235" s="136">
        <v>0</v>
      </c>
      <c r="DC235" s="136">
        <v>39737.100256085447</v>
      </c>
      <c r="DD235" s="139">
        <v>1079518.4123253925</v>
      </c>
      <c r="DE235" s="136">
        <v>0</v>
      </c>
      <c r="DF235" s="136">
        <v>24157.461625963926</v>
      </c>
      <c r="DG235" s="136">
        <v>0</v>
      </c>
      <c r="DH235" s="136">
        <v>30198.61250847713</v>
      </c>
      <c r="DI235" s="136">
        <v>4349.1715129638606</v>
      </c>
      <c r="DJ235" s="136">
        <v>52987.916272386588</v>
      </c>
      <c r="DK235" s="136">
        <v>26910.030012836971</v>
      </c>
      <c r="DL235" s="136">
        <v>0</v>
      </c>
      <c r="DM235" s="136">
        <v>0</v>
      </c>
      <c r="DN235" s="136">
        <v>934638.02167507948</v>
      </c>
      <c r="DO235" s="136">
        <v>6277.1987176845469</v>
      </c>
      <c r="DP235" s="136"/>
      <c r="DQ235" s="136">
        <v>192932.79781025177</v>
      </c>
      <c r="DR235" s="136">
        <v>116779.1025480743</v>
      </c>
      <c r="DS235" s="136">
        <v>17919.221933505032</v>
      </c>
      <c r="DT235" s="136">
        <v>2799.5956026276895</v>
      </c>
      <c r="DU235" s="136">
        <v>21692.713869073141</v>
      </c>
      <c r="DV235" s="136">
        <v>33742.163856971587</v>
      </c>
      <c r="DW235" s="136"/>
      <c r="DX235" s="136">
        <v>181821.28626166494</v>
      </c>
      <c r="DY235" s="136">
        <v>159902.0614568911</v>
      </c>
      <c r="DZ235" s="136">
        <v>29586.634729754358</v>
      </c>
      <c r="EA235" s="139">
        <v>131497.41210814851</v>
      </c>
      <c r="EB235" s="136"/>
      <c r="EC235" s="136">
        <v>131497.41210814851</v>
      </c>
      <c r="ED235" s="136"/>
      <c r="EE235" s="138">
        <v>61893.713652984094</v>
      </c>
      <c r="EF235" s="136">
        <v>4975.0705391997344</v>
      </c>
      <c r="EG235" s="136">
        <v>54087.847482747653</v>
      </c>
      <c r="EH235" s="136">
        <v>2830.7956310367063</v>
      </c>
      <c r="EI235" s="136">
        <v>14722.657353150797</v>
      </c>
      <c r="EJ235" s="136">
        <v>0</v>
      </c>
      <c r="EK235" s="136">
        <v>0</v>
      </c>
      <c r="EL235" s="152"/>
      <c r="EM235" s="134">
        <v>0</v>
      </c>
      <c r="EN235" s="136">
        <v>357163.8</v>
      </c>
      <c r="EO235" s="140">
        <f t="shared" si="63"/>
        <v>53.46</v>
      </c>
      <c r="EP235" s="140">
        <f t="shared" si="64"/>
        <v>20.702429401993353</v>
      </c>
      <c r="EQ235" s="140">
        <f t="shared" si="65"/>
        <v>0</v>
      </c>
      <c r="ER235" s="140">
        <f t="shared" si="66"/>
        <v>7.9479568106312302</v>
      </c>
      <c r="ES235" s="140">
        <f t="shared" si="67"/>
        <v>1.6983762458471763</v>
      </c>
      <c r="ET235" s="140">
        <f t="shared" si="68"/>
        <v>0.35521594684385382</v>
      </c>
      <c r="EU235" s="140">
        <f t="shared" si="69"/>
        <v>0.96574335548172763</v>
      </c>
      <c r="EV235" s="140">
        <f t="shared" si="70"/>
        <v>5.5613496677740866</v>
      </c>
      <c r="EW235" s="140">
        <f t="shared" si="71"/>
        <v>5.5391486710963473</v>
      </c>
      <c r="EX235" s="140">
        <f t="shared" si="72"/>
        <v>2.9971345514950172</v>
      </c>
      <c r="EY235" s="140">
        <f t="shared" si="73"/>
        <v>7.1709219269103004</v>
      </c>
      <c r="EZ235" s="140">
        <f t="shared" si="74"/>
        <v>0.52172342192691035</v>
      </c>
      <c r="FA235" s="140">
        <f t="shared" si="75"/>
        <v>0</v>
      </c>
      <c r="HD235" s="112">
        <v>2</v>
      </c>
    </row>
    <row r="236" spans="1:212" s="143" customFormat="1" ht="12" customHeight="1" x14ac:dyDescent="0.25">
      <c r="A236" s="126">
        <v>232</v>
      </c>
      <c r="B236" s="62" t="s">
        <v>11</v>
      </c>
      <c r="C236" s="62" t="s">
        <v>11</v>
      </c>
      <c r="D236" s="127">
        <v>3103.2</v>
      </c>
      <c r="E236" s="141">
        <v>3103.2</v>
      </c>
      <c r="F236" s="141">
        <v>0</v>
      </c>
      <c r="G236" s="141">
        <v>314</v>
      </c>
      <c r="H236" s="127">
        <v>0</v>
      </c>
      <c r="I236" s="127">
        <v>0</v>
      </c>
      <c r="J236" s="127">
        <v>1</v>
      </c>
      <c r="K236" s="128">
        <v>3103.2</v>
      </c>
      <c r="L236" s="127"/>
      <c r="M236" s="126" t="s">
        <v>9</v>
      </c>
      <c r="N236" s="129">
        <v>7</v>
      </c>
      <c r="O236" s="129" t="s">
        <v>8</v>
      </c>
      <c r="P236" s="130">
        <v>37.01</v>
      </c>
      <c r="Q236" s="142">
        <v>23.45</v>
      </c>
      <c r="R236" s="130">
        <v>4.32</v>
      </c>
      <c r="S236" s="130">
        <v>4.8899999999999997</v>
      </c>
      <c r="T236" s="130">
        <v>7.16</v>
      </c>
      <c r="U236" s="130">
        <v>4.1900000000000004</v>
      </c>
      <c r="V236" s="130">
        <v>2.67</v>
      </c>
      <c r="W236" s="130">
        <v>0</v>
      </c>
      <c r="X236" s="130">
        <v>0</v>
      </c>
      <c r="Y236" s="130">
        <v>0.22</v>
      </c>
      <c r="Z236" s="132">
        <v>40</v>
      </c>
      <c r="AA236" s="132">
        <v>40</v>
      </c>
      <c r="AB236" s="132">
        <v>2604.04</v>
      </c>
      <c r="AC236" s="130">
        <v>195.98199600000001</v>
      </c>
      <c r="AD236" s="132">
        <v>42.3</v>
      </c>
      <c r="AE236" s="132">
        <v>2604.04</v>
      </c>
      <c r="AF236" s="130">
        <v>7.85</v>
      </c>
      <c r="AG236" s="133">
        <v>0</v>
      </c>
      <c r="AH236" s="130">
        <v>4.71</v>
      </c>
      <c r="AI236" s="130">
        <v>10.67</v>
      </c>
      <c r="AJ236" s="130">
        <v>14</v>
      </c>
      <c r="AK236" s="131">
        <v>436620.24</v>
      </c>
      <c r="AL236" s="130">
        <v>80434.944000000003</v>
      </c>
      <c r="AM236" s="130">
        <v>91047.887999999977</v>
      </c>
      <c r="AN236" s="130">
        <v>133313.47200000001</v>
      </c>
      <c r="AO236" s="130">
        <v>78014.448000000004</v>
      </c>
      <c r="AP236" s="130">
        <v>49713.263999999996</v>
      </c>
      <c r="AQ236" s="130">
        <v>0</v>
      </c>
      <c r="AR236" s="130">
        <v>0</v>
      </c>
      <c r="AS236" s="130">
        <v>4096.2240000000002</v>
      </c>
      <c r="AU236" s="134">
        <v>33.17</v>
      </c>
      <c r="AV236" s="192">
        <v>13.89</v>
      </c>
      <c r="AW236" s="193"/>
      <c r="AX236" s="134">
        <v>5.9</v>
      </c>
      <c r="AY236" s="134">
        <v>1.53</v>
      </c>
      <c r="AZ236" s="134">
        <v>0.32</v>
      </c>
      <c r="BA236" s="134">
        <v>0.6</v>
      </c>
      <c r="BB236" s="134">
        <v>5.01</v>
      </c>
      <c r="BC236" s="134">
        <v>4.99</v>
      </c>
      <c r="BD236" s="134">
        <v>0</v>
      </c>
      <c r="BE236" s="134">
        <v>0</v>
      </c>
      <c r="BF236" s="134">
        <v>0</v>
      </c>
      <c r="BG236" s="135">
        <v>0.93</v>
      </c>
      <c r="BH236" s="134">
        <v>37.581610000000005</v>
      </c>
      <c r="BI236" s="192">
        <v>15.737370000000004</v>
      </c>
      <c r="BJ236" s="193">
        <v>0</v>
      </c>
      <c r="BK236" s="134">
        <v>6.6847000000000012</v>
      </c>
      <c r="BL236" s="134">
        <v>1.7334900000000002</v>
      </c>
      <c r="BM236" s="134">
        <v>0.36256000000000005</v>
      </c>
      <c r="BN236" s="134">
        <v>0.67980000000000007</v>
      </c>
      <c r="BO236" s="134">
        <v>5.6763300000000001</v>
      </c>
      <c r="BP236" s="134">
        <v>5.65367</v>
      </c>
      <c r="BQ236" s="134">
        <v>0</v>
      </c>
      <c r="BR236" s="134">
        <v>0</v>
      </c>
      <c r="BS236" s="134">
        <v>0</v>
      </c>
      <c r="BT236" s="135">
        <v>1.0536900000000002</v>
      </c>
      <c r="BU236" s="136">
        <v>1372098.8095200001</v>
      </c>
      <c r="BV236" s="194">
        <v>574568.96184000012</v>
      </c>
      <c r="BW236" s="194">
        <v>0</v>
      </c>
      <c r="BX236" s="136">
        <v>244057.37040000001</v>
      </c>
      <c r="BY236" s="136">
        <v>63289.453679999999</v>
      </c>
      <c r="BZ236" s="136">
        <v>13237.009919999999</v>
      </c>
      <c r="CA236" s="136">
        <v>24819.393600000003</v>
      </c>
      <c r="CB236" s="136">
        <v>207241.93655999997</v>
      </c>
      <c r="CC236" s="136">
        <v>206414.62344</v>
      </c>
      <c r="CD236" s="136">
        <v>0</v>
      </c>
      <c r="CE236" s="136">
        <v>0</v>
      </c>
      <c r="CF236" s="136">
        <v>0</v>
      </c>
      <c r="CG236" s="136">
        <v>38470.060080000003</v>
      </c>
      <c r="CH236" s="112">
        <v>1</v>
      </c>
      <c r="CJ236" s="137">
        <v>145545.13</v>
      </c>
      <c r="CK236" s="134">
        <v>1282863.1199999999</v>
      </c>
      <c r="CL236" s="134">
        <v>1246154.9700000002</v>
      </c>
      <c r="CM236" s="134">
        <v>1887273.7230112494</v>
      </c>
      <c r="CN236" s="138">
        <v>63679.544282728348</v>
      </c>
      <c r="CO236" s="136">
        <v>0</v>
      </c>
      <c r="CP236" s="136">
        <v>0</v>
      </c>
      <c r="CQ236" s="136">
        <v>0</v>
      </c>
      <c r="CR236" s="136">
        <v>0</v>
      </c>
      <c r="CS236" s="136">
        <v>0</v>
      </c>
      <c r="CT236" s="136">
        <v>0</v>
      </c>
      <c r="CU236" s="136">
        <v>0</v>
      </c>
      <c r="CV236" s="136">
        <v>22248.18</v>
      </c>
      <c r="CW236" s="136">
        <v>0</v>
      </c>
      <c r="CX236" s="136">
        <v>0</v>
      </c>
      <c r="CY236" s="136">
        <v>0</v>
      </c>
      <c r="CZ236" s="136">
        <v>0</v>
      </c>
      <c r="DA236" s="136">
        <v>0</v>
      </c>
      <c r="DB236" s="136">
        <v>0</v>
      </c>
      <c r="DC236" s="136">
        <v>41431.364282728347</v>
      </c>
      <c r="DD236" s="139">
        <v>1125545.6563949056</v>
      </c>
      <c r="DE236" s="136">
        <v>0</v>
      </c>
      <c r="DF236" s="136">
        <v>25187.459233844456</v>
      </c>
      <c r="DG236" s="136">
        <v>0</v>
      </c>
      <c r="DH236" s="136">
        <v>31486.185645367139</v>
      </c>
      <c r="DI236" s="136">
        <v>4534.6064035982436</v>
      </c>
      <c r="DJ236" s="136">
        <v>55247.153101659795</v>
      </c>
      <c r="DK236" s="136">
        <v>28057.388413747165</v>
      </c>
      <c r="DL236" s="136">
        <v>0</v>
      </c>
      <c r="DM236" s="136">
        <v>0</v>
      </c>
      <c r="DN236" s="136">
        <v>974488.02501834719</v>
      </c>
      <c r="DO236" s="136">
        <v>6544.8385783417953</v>
      </c>
      <c r="DP236" s="136"/>
      <c r="DQ236" s="136">
        <v>201158.84089801874</v>
      </c>
      <c r="DR236" s="136">
        <v>121758.19340361661</v>
      </c>
      <c r="DS236" s="136">
        <v>18683.240770101405</v>
      </c>
      <c r="DT236" s="136">
        <v>2918.9614871062213</v>
      </c>
      <c r="DU236" s="136">
        <v>22617.62244347269</v>
      </c>
      <c r="DV236" s="136">
        <v>35180.822793721811</v>
      </c>
      <c r="DW236" s="136"/>
      <c r="DX236" s="136">
        <v>189573.56970977341</v>
      </c>
      <c r="DY236" s="136">
        <v>166719.77862212292</v>
      </c>
      <c r="DZ236" s="136">
        <v>0</v>
      </c>
      <c r="EA236" s="139">
        <v>0</v>
      </c>
      <c r="EB236" s="136"/>
      <c r="EC236" s="136">
        <v>0</v>
      </c>
      <c r="ED236" s="152"/>
      <c r="EE236" s="138">
        <v>64532.665459778989</v>
      </c>
      <c r="EF236" s="136">
        <v>5187.1917808166563</v>
      </c>
      <c r="EG236" s="136">
        <v>56393.981893109732</v>
      </c>
      <c r="EH236" s="136">
        <v>2951.4917858526042</v>
      </c>
      <c r="EI236" s="136">
        <v>15350.384806067113</v>
      </c>
      <c r="EJ236" s="136">
        <v>60713.282837853978</v>
      </c>
      <c r="EK236" s="136">
        <v>60713.282837853978</v>
      </c>
      <c r="EL236" s="140"/>
      <c r="EM236" s="134">
        <v>0</v>
      </c>
      <c r="EN236" s="136">
        <v>182253.28</v>
      </c>
      <c r="EO236" s="140">
        <f t="shared" si="63"/>
        <v>37.01</v>
      </c>
      <c r="EP236" s="140">
        <f t="shared" si="64"/>
        <v>15.498007235453723</v>
      </c>
      <c r="EQ236" s="140">
        <f t="shared" si="65"/>
        <v>0</v>
      </c>
      <c r="ER236" s="140">
        <f t="shared" si="66"/>
        <v>6.5830268314742231</v>
      </c>
      <c r="ES236" s="140">
        <f t="shared" si="67"/>
        <v>1.7071239071450104</v>
      </c>
      <c r="ET236" s="140">
        <f t="shared" si="68"/>
        <v>0.35704552306300869</v>
      </c>
      <c r="EU236" s="140">
        <f t="shared" si="69"/>
        <v>0.66946035574314133</v>
      </c>
      <c r="EV236" s="140">
        <f t="shared" si="70"/>
        <v>5.5899939704552297</v>
      </c>
      <c r="EW236" s="140">
        <f t="shared" si="71"/>
        <v>5.5676786252637909</v>
      </c>
      <c r="EX236" s="140">
        <f t="shared" si="72"/>
        <v>0</v>
      </c>
      <c r="EY236" s="140">
        <f t="shared" si="73"/>
        <v>0</v>
      </c>
      <c r="EZ236" s="140">
        <f t="shared" si="74"/>
        <v>0</v>
      </c>
      <c r="FA236" s="140">
        <f t="shared" si="75"/>
        <v>1.0376635514018693</v>
      </c>
      <c r="HD236" s="112">
        <v>2</v>
      </c>
    </row>
    <row r="237" spans="1:212" s="143" customFormat="1" ht="12" customHeight="1" x14ac:dyDescent="0.25">
      <c r="A237" s="126">
        <v>233</v>
      </c>
      <c r="B237" s="62" t="s">
        <v>10</v>
      </c>
      <c r="C237" s="62" t="s">
        <v>10</v>
      </c>
      <c r="D237" s="127">
        <v>358.6</v>
      </c>
      <c r="E237" s="141">
        <v>358.6</v>
      </c>
      <c r="F237" s="141">
        <v>0</v>
      </c>
      <c r="G237" s="141">
        <v>0</v>
      </c>
      <c r="H237" s="127">
        <v>0</v>
      </c>
      <c r="I237" s="127">
        <v>0</v>
      </c>
      <c r="J237" s="127">
        <v>1</v>
      </c>
      <c r="K237" s="128">
        <v>358.6</v>
      </c>
      <c r="L237" s="127"/>
      <c r="M237" s="126" t="s">
        <v>9</v>
      </c>
      <c r="N237" s="129">
        <v>9</v>
      </c>
      <c r="O237" s="129" t="s">
        <v>8</v>
      </c>
      <c r="P237" s="130">
        <v>30.06</v>
      </c>
      <c r="Q237" s="142">
        <v>19.37</v>
      </c>
      <c r="R237" s="130">
        <v>2.86</v>
      </c>
      <c r="S237" s="130">
        <v>3.7399999999999998</v>
      </c>
      <c r="T237" s="130">
        <v>6.5</v>
      </c>
      <c r="U237" s="130">
        <v>4</v>
      </c>
      <c r="V237" s="130">
        <v>2.0499999999999998</v>
      </c>
      <c r="W237" s="130">
        <v>0</v>
      </c>
      <c r="X237" s="130">
        <v>0</v>
      </c>
      <c r="Y237" s="130">
        <v>0.22</v>
      </c>
      <c r="Z237" s="132">
        <v>40</v>
      </c>
      <c r="AA237" s="132">
        <v>0</v>
      </c>
      <c r="AB237" s="132">
        <v>0</v>
      </c>
      <c r="AC237" s="130">
        <v>0</v>
      </c>
      <c r="AD237" s="132">
        <v>0</v>
      </c>
      <c r="AE237" s="132">
        <v>0</v>
      </c>
      <c r="AF237" s="130">
        <v>7.85</v>
      </c>
      <c r="AG237" s="130">
        <v>6.87</v>
      </c>
      <c r="AH237" s="130">
        <v>4.71</v>
      </c>
      <c r="AI237" s="130">
        <v>10.67</v>
      </c>
      <c r="AJ237" s="130">
        <v>14</v>
      </c>
      <c r="AK237" s="131">
        <v>41676.492000000006</v>
      </c>
      <c r="AL237" s="130">
        <v>6153.576</v>
      </c>
      <c r="AM237" s="130">
        <v>8046.9840000000004</v>
      </c>
      <c r="AN237" s="130">
        <v>13985.400000000001</v>
      </c>
      <c r="AO237" s="130">
        <v>8606.4000000000015</v>
      </c>
      <c r="AP237" s="130">
        <v>4410.78</v>
      </c>
      <c r="AQ237" s="130">
        <v>0</v>
      </c>
      <c r="AR237" s="130">
        <v>0</v>
      </c>
      <c r="AS237" s="130">
        <v>473.35200000000009</v>
      </c>
      <c r="AU237" s="134">
        <v>26.91</v>
      </c>
      <c r="AV237" s="192">
        <v>7.81</v>
      </c>
      <c r="AW237" s="193"/>
      <c r="AX237" s="134">
        <v>8.4499999999999993</v>
      </c>
      <c r="AY237" s="134">
        <v>1.53</v>
      </c>
      <c r="AZ237" s="134">
        <v>0.18</v>
      </c>
      <c r="BA237" s="134">
        <v>0.48</v>
      </c>
      <c r="BB237" s="134">
        <v>4.93</v>
      </c>
      <c r="BC237" s="134">
        <v>2.6</v>
      </c>
      <c r="BD237" s="134">
        <v>0</v>
      </c>
      <c r="BE237" s="134">
        <v>0</v>
      </c>
      <c r="BF237" s="134">
        <v>0</v>
      </c>
      <c r="BG237" s="135">
        <v>0.93</v>
      </c>
      <c r="BH237" s="134">
        <v>30.48903</v>
      </c>
      <c r="BI237" s="192">
        <v>8.8487299999999998</v>
      </c>
      <c r="BJ237" s="193">
        <v>0</v>
      </c>
      <c r="BK237" s="134">
        <v>9.5738499999999984</v>
      </c>
      <c r="BL237" s="134">
        <v>1.73349</v>
      </c>
      <c r="BM237" s="134">
        <v>0.20393999999999998</v>
      </c>
      <c r="BN237" s="134">
        <v>0.54383999999999999</v>
      </c>
      <c r="BO237" s="134">
        <v>5.5856899999999996</v>
      </c>
      <c r="BP237" s="134">
        <v>2.9458000000000002</v>
      </c>
      <c r="BQ237" s="134">
        <v>0</v>
      </c>
      <c r="BR237" s="134">
        <v>0</v>
      </c>
      <c r="BS237" s="134">
        <v>0</v>
      </c>
      <c r="BT237" s="135">
        <v>1.05369</v>
      </c>
      <c r="BU237" s="136">
        <v>128633.51358000001</v>
      </c>
      <c r="BV237" s="194">
        <v>37332.877780000003</v>
      </c>
      <c r="BW237" s="194">
        <v>0</v>
      </c>
      <c r="BX237" s="136">
        <v>40392.166100000002</v>
      </c>
      <c r="BY237" s="136">
        <v>7313.61114</v>
      </c>
      <c r="BZ237" s="136">
        <v>860.4248399999999</v>
      </c>
      <c r="CA237" s="136">
        <v>2294.4662400000002</v>
      </c>
      <c r="CB237" s="136">
        <v>23566.08034</v>
      </c>
      <c r="CC237" s="136">
        <v>12428.358800000002</v>
      </c>
      <c r="CD237" s="136">
        <v>0</v>
      </c>
      <c r="CE237" s="136">
        <v>0</v>
      </c>
      <c r="CF237" s="136">
        <v>0</v>
      </c>
      <c r="CG237" s="136">
        <v>4445.5283399999998</v>
      </c>
      <c r="CH237" s="112">
        <v>1</v>
      </c>
      <c r="CJ237" s="137">
        <v>243843.71</v>
      </c>
      <c r="CK237" s="134">
        <v>140012.68</v>
      </c>
      <c r="CL237" s="134">
        <v>4037.8300000000004</v>
      </c>
      <c r="CM237" s="134">
        <v>223752.78379035639</v>
      </c>
      <c r="CN237" s="138">
        <v>4787.7311265101789</v>
      </c>
      <c r="CO237" s="136">
        <v>0</v>
      </c>
      <c r="CP237" s="136">
        <v>0</v>
      </c>
      <c r="CQ237" s="136">
        <v>0</v>
      </c>
      <c r="CR237" s="136">
        <v>0</v>
      </c>
      <c r="CS237" s="136">
        <v>0</v>
      </c>
      <c r="CT237" s="136">
        <v>0</v>
      </c>
      <c r="CU237" s="136">
        <v>0</v>
      </c>
      <c r="CV237" s="136">
        <v>0</v>
      </c>
      <c r="CW237" s="136">
        <v>0</v>
      </c>
      <c r="CX237" s="136">
        <v>0</v>
      </c>
      <c r="CY237" s="136">
        <v>0</v>
      </c>
      <c r="CZ237" s="136">
        <v>0</v>
      </c>
      <c r="DA237" s="136">
        <v>0</v>
      </c>
      <c r="DB237" s="136">
        <v>0</v>
      </c>
      <c r="DC237" s="136">
        <v>4787.7311265101789</v>
      </c>
      <c r="DD237" s="139">
        <v>130065.95526656779</v>
      </c>
      <c r="DE237" s="136">
        <v>0</v>
      </c>
      <c r="DF237" s="136">
        <v>2910.6157776671248</v>
      </c>
      <c r="DG237" s="136">
        <v>0</v>
      </c>
      <c r="DH237" s="136">
        <v>3638.4848454590929</v>
      </c>
      <c r="DI237" s="136">
        <v>524.01065233640441</v>
      </c>
      <c r="DJ237" s="136">
        <v>6384.2578958027852</v>
      </c>
      <c r="DK237" s="136">
        <v>3242.2594370874367</v>
      </c>
      <c r="DL237" s="136">
        <v>0</v>
      </c>
      <c r="DM237" s="136">
        <v>0</v>
      </c>
      <c r="DN237" s="136">
        <v>112610.01732778399</v>
      </c>
      <c r="DO237" s="136">
        <v>756.30933043096411</v>
      </c>
      <c r="DP237" s="136"/>
      <c r="DQ237" s="136">
        <v>23245.540199158782</v>
      </c>
      <c r="DR237" s="136">
        <v>14070.149572872171</v>
      </c>
      <c r="DS237" s="136">
        <v>2159.0004318633555</v>
      </c>
      <c r="DT237" s="136">
        <v>337.3097413238886</v>
      </c>
      <c r="DU237" s="136">
        <v>2613.6502346704392</v>
      </c>
      <c r="DV237" s="136">
        <v>4065.4302184289249</v>
      </c>
      <c r="DW237" s="136"/>
      <c r="DX237" s="136">
        <v>21906.767884095367</v>
      </c>
      <c r="DY237" s="136">
        <v>19265.826441703171</v>
      </c>
      <c r="DZ237" s="136">
        <v>0</v>
      </c>
      <c r="EA237" s="139">
        <v>0</v>
      </c>
      <c r="EB237" s="136"/>
      <c r="EC237" s="136">
        <v>0</v>
      </c>
      <c r="ED237" s="152"/>
      <c r="EE237" s="138">
        <v>7457.2743728656696</v>
      </c>
      <c r="EF237" s="136">
        <v>599.42220050298181</v>
      </c>
      <c r="EG237" s="136">
        <v>6516.7832904321831</v>
      </c>
      <c r="EH237" s="136">
        <v>341.06888193050526</v>
      </c>
      <c r="EI237" s="136">
        <v>1773.8618173033215</v>
      </c>
      <c r="EJ237" s="136">
        <v>15249.826682152114</v>
      </c>
      <c r="EK237" s="136">
        <v>15249.826682152114</v>
      </c>
      <c r="EL237" s="140"/>
      <c r="EM237" s="134">
        <v>0</v>
      </c>
      <c r="EN237" s="136">
        <v>480553.60000000003</v>
      </c>
      <c r="EO237" s="140">
        <f t="shared" si="63"/>
        <v>30.06</v>
      </c>
      <c r="EP237" s="140">
        <f t="shared" si="64"/>
        <v>8.7242140468227429</v>
      </c>
      <c r="EQ237" s="140">
        <f t="shared" si="65"/>
        <v>0</v>
      </c>
      <c r="ER237" s="140">
        <f t="shared" si="66"/>
        <v>9.4391304347826086</v>
      </c>
      <c r="ES237" s="140">
        <f t="shared" si="67"/>
        <v>1.7090969899665551</v>
      </c>
      <c r="ET237" s="140">
        <f t="shared" si="68"/>
        <v>0.20107023411371233</v>
      </c>
      <c r="EU237" s="140">
        <f t="shared" si="69"/>
        <v>0.5361872909698997</v>
      </c>
      <c r="EV237" s="140">
        <f t="shared" si="70"/>
        <v>5.5070903010033438</v>
      </c>
      <c r="EW237" s="140">
        <f t="shared" si="71"/>
        <v>2.9043478260869566</v>
      </c>
      <c r="EX237" s="140">
        <f t="shared" si="72"/>
        <v>0</v>
      </c>
      <c r="EY237" s="140">
        <f t="shared" si="73"/>
        <v>0</v>
      </c>
      <c r="EZ237" s="140">
        <f t="shared" si="74"/>
        <v>0</v>
      </c>
      <c r="FA237" s="140">
        <f t="shared" si="75"/>
        <v>1.0388628762541805</v>
      </c>
      <c r="HD237" s="112">
        <v>2</v>
      </c>
    </row>
    <row r="238" spans="1:212" s="143" customFormat="1" ht="12" customHeight="1" x14ac:dyDescent="0.25">
      <c r="A238" s="126">
        <v>234</v>
      </c>
      <c r="B238" s="62" t="s">
        <v>7</v>
      </c>
      <c r="C238" s="62" t="s">
        <v>7</v>
      </c>
      <c r="D238" s="127">
        <v>499.5</v>
      </c>
      <c r="E238" s="141">
        <v>499.5</v>
      </c>
      <c r="F238" s="141">
        <v>0</v>
      </c>
      <c r="G238" s="141">
        <v>60</v>
      </c>
      <c r="H238" s="127">
        <v>0</v>
      </c>
      <c r="I238" s="127">
        <v>0</v>
      </c>
      <c r="J238" s="127">
        <v>1</v>
      </c>
      <c r="K238" s="128">
        <v>499.5</v>
      </c>
      <c r="L238" s="127"/>
      <c r="M238" s="126" t="s">
        <v>4</v>
      </c>
      <c r="N238" s="129">
        <v>9</v>
      </c>
      <c r="O238" s="129" t="s">
        <v>3</v>
      </c>
      <c r="P238" s="130">
        <v>15</v>
      </c>
      <c r="Q238" s="142">
        <v>15</v>
      </c>
      <c r="R238" s="130">
        <v>0</v>
      </c>
      <c r="S238" s="130">
        <v>3</v>
      </c>
      <c r="T238" s="130">
        <v>5.73</v>
      </c>
      <c r="U238" s="130">
        <v>4</v>
      </c>
      <c r="V238" s="130">
        <v>2.0499999999999998</v>
      </c>
      <c r="W238" s="130">
        <v>0</v>
      </c>
      <c r="X238" s="130">
        <v>0</v>
      </c>
      <c r="Y238" s="130">
        <v>0.22</v>
      </c>
      <c r="Z238" s="132">
        <v>0</v>
      </c>
      <c r="AA238" s="132">
        <v>0</v>
      </c>
      <c r="AB238" s="132">
        <v>0</v>
      </c>
      <c r="AC238" s="130">
        <v>0</v>
      </c>
      <c r="AD238" s="132">
        <v>0</v>
      </c>
      <c r="AE238" s="132">
        <v>2604.04</v>
      </c>
      <c r="AF238" s="130">
        <v>7.85</v>
      </c>
      <c r="AG238" s="133">
        <v>0</v>
      </c>
      <c r="AH238" s="130">
        <v>4.71</v>
      </c>
      <c r="AI238" s="130">
        <v>10.67</v>
      </c>
      <c r="AJ238" s="130">
        <v>14</v>
      </c>
      <c r="AK238" s="131">
        <v>44955</v>
      </c>
      <c r="AL238" s="130">
        <v>0</v>
      </c>
      <c r="AM238" s="130">
        <v>8991</v>
      </c>
      <c r="AN238" s="130">
        <v>17172.810000000001</v>
      </c>
      <c r="AO238" s="130">
        <v>11988</v>
      </c>
      <c r="AP238" s="130">
        <v>6143.8499999999995</v>
      </c>
      <c r="AQ238" s="130">
        <v>0</v>
      </c>
      <c r="AR238" s="130">
        <v>0</v>
      </c>
      <c r="AS238" s="130">
        <v>659.34</v>
      </c>
      <c r="AT238" s="146" t="s">
        <v>2</v>
      </c>
      <c r="AU238" s="134">
        <v>15</v>
      </c>
      <c r="AV238" s="134">
        <v>0</v>
      </c>
      <c r="AW238" s="134">
        <v>3</v>
      </c>
      <c r="AX238" s="134">
        <v>5.73</v>
      </c>
      <c r="AY238" s="134"/>
      <c r="AZ238" s="134"/>
      <c r="BA238" s="134"/>
      <c r="BB238" s="134">
        <v>4</v>
      </c>
      <c r="BC238" s="134">
        <v>2.0499999999999998</v>
      </c>
      <c r="BD238" s="134">
        <v>0</v>
      </c>
      <c r="BE238" s="134">
        <v>0</v>
      </c>
      <c r="BF238" s="134"/>
      <c r="BG238" s="135">
        <v>0.22</v>
      </c>
      <c r="BH238" s="134">
        <v>15</v>
      </c>
      <c r="BI238" s="134">
        <v>0</v>
      </c>
      <c r="BJ238" s="134">
        <v>3</v>
      </c>
      <c r="BK238" s="134">
        <v>5.73</v>
      </c>
      <c r="BL238" s="134">
        <v>0</v>
      </c>
      <c r="BM238" s="134">
        <v>0</v>
      </c>
      <c r="BN238" s="134">
        <v>0</v>
      </c>
      <c r="BO238" s="134">
        <v>4</v>
      </c>
      <c r="BP238" s="134">
        <v>2.0499999999999998</v>
      </c>
      <c r="BQ238" s="134">
        <v>0</v>
      </c>
      <c r="BR238" s="134">
        <v>0</v>
      </c>
      <c r="BS238" s="134">
        <v>0</v>
      </c>
      <c r="BT238" s="135">
        <v>0.22</v>
      </c>
      <c r="BU238" s="136">
        <v>89909.999999999985</v>
      </c>
      <c r="BV238" s="136">
        <v>0</v>
      </c>
      <c r="BW238" s="136">
        <v>17982</v>
      </c>
      <c r="BX238" s="136">
        <v>34345.620000000003</v>
      </c>
      <c r="BY238" s="136">
        <v>0</v>
      </c>
      <c r="BZ238" s="136">
        <v>0</v>
      </c>
      <c r="CA238" s="136">
        <v>0</v>
      </c>
      <c r="CB238" s="136">
        <v>23976</v>
      </c>
      <c r="CC238" s="136">
        <v>12287.7</v>
      </c>
      <c r="CD238" s="136">
        <v>0</v>
      </c>
      <c r="CE238" s="136">
        <v>0</v>
      </c>
      <c r="CF238" s="136">
        <v>0</v>
      </c>
      <c r="CG238" s="136">
        <v>1318.68</v>
      </c>
      <c r="CH238" s="143">
        <v>2</v>
      </c>
      <c r="CJ238" s="137">
        <v>7498.97</v>
      </c>
      <c r="CK238" s="134">
        <v>89658</v>
      </c>
      <c r="CL238" s="134">
        <v>92426.209999999992</v>
      </c>
      <c r="CM238" s="134">
        <v>323823.66761778085</v>
      </c>
      <c r="CN238" s="138">
        <v>77999.827594232658</v>
      </c>
      <c r="CO238" s="136">
        <v>0</v>
      </c>
      <c r="CP238" s="136">
        <v>0</v>
      </c>
      <c r="CQ238" s="136">
        <v>0</v>
      </c>
      <c r="CR238" s="136">
        <v>0</v>
      </c>
      <c r="CS238" s="136">
        <v>0</v>
      </c>
      <c r="CT238" s="136">
        <v>0</v>
      </c>
      <c r="CU238" s="136">
        <v>0</v>
      </c>
      <c r="CV238" s="136">
        <v>0</v>
      </c>
      <c r="CW238" s="136">
        <v>0</v>
      </c>
      <c r="CX238" s="136">
        <v>71330.915999999997</v>
      </c>
      <c r="CY238" s="136">
        <v>0</v>
      </c>
      <c r="CZ238" s="136">
        <v>0</v>
      </c>
      <c r="DA238" s="136">
        <v>0</v>
      </c>
      <c r="DB238" s="136">
        <v>0</v>
      </c>
      <c r="DC238" s="136">
        <v>6668.9115942326671</v>
      </c>
      <c r="DD238" s="139">
        <v>103708.59448550978</v>
      </c>
      <c r="DE238" s="136">
        <v>0</v>
      </c>
      <c r="DF238" s="136">
        <v>4054.2459033595337</v>
      </c>
      <c r="DG238" s="136">
        <v>0</v>
      </c>
      <c r="DH238" s="136">
        <v>5068.1070281840966</v>
      </c>
      <c r="DI238" s="136">
        <v>729.90329292257104</v>
      </c>
      <c r="DJ238" s="136">
        <v>8892.7407109690212</v>
      </c>
      <c r="DK238" s="136">
        <v>4516.1979610294884</v>
      </c>
      <c r="DL238" s="136">
        <v>0</v>
      </c>
      <c r="DM238" s="136">
        <v>0</v>
      </c>
      <c r="DN238" s="136">
        <v>79393.923541777185</v>
      </c>
      <c r="DO238" s="136">
        <v>1053.4760472678934</v>
      </c>
      <c r="DP238" s="136"/>
      <c r="DQ238" s="136">
        <v>32379.105770997801</v>
      </c>
      <c r="DR238" s="136">
        <v>19598.549112241075</v>
      </c>
      <c r="DS238" s="136">
        <v>3007.3081866027496</v>
      </c>
      <c r="DT238" s="136">
        <v>469.84443890485869</v>
      </c>
      <c r="DU238" s="136">
        <v>3640.5975800833362</v>
      </c>
      <c r="DV238" s="136">
        <v>5662.8064531657792</v>
      </c>
      <c r="DW238" s="136"/>
      <c r="DX238" s="136">
        <v>30514.307189363179</v>
      </c>
      <c r="DY238" s="136">
        <v>26835.69522484867</v>
      </c>
      <c r="DZ238" s="136">
        <v>0</v>
      </c>
      <c r="EA238" s="139">
        <v>0</v>
      </c>
      <c r="EB238" s="136"/>
      <c r="EC238" s="136">
        <v>0</v>
      </c>
      <c r="ED238" s="152"/>
      <c r="EE238" s="138">
        <v>10387.363494831015</v>
      </c>
      <c r="EF238" s="136">
        <v>834.94531274746066</v>
      </c>
      <c r="EG238" s="136">
        <v>9077.3375727018283</v>
      </c>
      <c r="EH238" s="136">
        <v>475.08060938172719</v>
      </c>
      <c r="EI238" s="136">
        <v>2470.8421019046546</v>
      </c>
      <c r="EJ238" s="136">
        <v>39527.931756093087</v>
      </c>
      <c r="EK238" s="136">
        <v>39527.931756093087</v>
      </c>
      <c r="EL238" s="140"/>
      <c r="EM238" s="134">
        <v>0</v>
      </c>
      <c r="EN238" s="136">
        <v>4730.76</v>
      </c>
      <c r="EO238" s="140">
        <f t="shared" si="63"/>
        <v>15</v>
      </c>
      <c r="EP238" s="140">
        <f t="shared" si="64"/>
        <v>0</v>
      </c>
      <c r="EQ238" s="140">
        <f t="shared" si="65"/>
        <v>3</v>
      </c>
      <c r="ER238" s="140">
        <f t="shared" si="66"/>
        <v>5.73</v>
      </c>
      <c r="ES238" s="140">
        <f t="shared" si="67"/>
        <v>0</v>
      </c>
      <c r="ET238" s="140">
        <f t="shared" si="68"/>
        <v>0</v>
      </c>
      <c r="EU238" s="140">
        <f t="shared" si="69"/>
        <v>0</v>
      </c>
      <c r="EV238" s="140">
        <f t="shared" si="70"/>
        <v>4</v>
      </c>
      <c r="EW238" s="140">
        <f t="shared" si="71"/>
        <v>2.0499999999999998</v>
      </c>
      <c r="EX238" s="140">
        <f t="shared" si="72"/>
        <v>0</v>
      </c>
      <c r="EY238" s="140">
        <f t="shared" si="73"/>
        <v>0</v>
      </c>
      <c r="EZ238" s="140">
        <f t="shared" si="74"/>
        <v>0</v>
      </c>
      <c r="FA238" s="140">
        <f t="shared" si="75"/>
        <v>0.22</v>
      </c>
      <c r="HD238" s="143">
        <v>1</v>
      </c>
    </row>
    <row r="239" spans="1:212" s="143" customFormat="1" ht="12" customHeight="1" x14ac:dyDescent="0.25">
      <c r="A239" s="126">
        <v>235</v>
      </c>
      <c r="B239" s="62" t="s">
        <v>6</v>
      </c>
      <c r="C239" s="62" t="s">
        <v>6</v>
      </c>
      <c r="D239" s="127">
        <v>265.5</v>
      </c>
      <c r="E239" s="141">
        <v>265.5</v>
      </c>
      <c r="F239" s="141">
        <v>0</v>
      </c>
      <c r="G239" s="141">
        <v>39.299999999999997</v>
      </c>
      <c r="H239" s="127">
        <v>0</v>
      </c>
      <c r="I239" s="127">
        <v>0</v>
      </c>
      <c r="J239" s="127">
        <v>1</v>
      </c>
      <c r="K239" s="128">
        <v>265.5</v>
      </c>
      <c r="L239" s="127"/>
      <c r="M239" s="126" t="s">
        <v>4</v>
      </c>
      <c r="N239" s="129">
        <v>8</v>
      </c>
      <c r="O239" s="129" t="s">
        <v>3</v>
      </c>
      <c r="P239" s="130">
        <v>19.940000000000001</v>
      </c>
      <c r="Q239" s="142">
        <v>19.940000000000001</v>
      </c>
      <c r="R239" s="130">
        <v>2.86</v>
      </c>
      <c r="S239" s="130">
        <v>3.7399999999999998</v>
      </c>
      <c r="T239" s="130">
        <v>6.5</v>
      </c>
      <c r="U239" s="130">
        <v>4.17</v>
      </c>
      <c r="V239" s="130">
        <v>2.67</v>
      </c>
      <c r="W239" s="130">
        <v>0</v>
      </c>
      <c r="X239" s="130">
        <v>0</v>
      </c>
      <c r="Y239" s="130">
        <v>0</v>
      </c>
      <c r="Z239" s="132">
        <v>0</v>
      </c>
      <c r="AA239" s="132">
        <v>0</v>
      </c>
      <c r="AB239" s="132">
        <v>0</v>
      </c>
      <c r="AC239" s="130">
        <v>0</v>
      </c>
      <c r="AD239" s="132">
        <v>0</v>
      </c>
      <c r="AE239" s="132">
        <v>2604.04</v>
      </c>
      <c r="AF239" s="130">
        <v>0</v>
      </c>
      <c r="AG239" s="133">
        <v>0</v>
      </c>
      <c r="AH239" s="130">
        <v>4.71</v>
      </c>
      <c r="AI239" s="130">
        <v>10.67</v>
      </c>
      <c r="AJ239" s="130">
        <v>14</v>
      </c>
      <c r="AK239" s="131">
        <v>31764.420000000006</v>
      </c>
      <c r="AL239" s="130">
        <v>4555.9799999999996</v>
      </c>
      <c r="AM239" s="130">
        <v>5957.82</v>
      </c>
      <c r="AN239" s="130">
        <v>10354.5</v>
      </c>
      <c r="AO239" s="130">
        <v>6642.8099999999995</v>
      </c>
      <c r="AP239" s="130">
        <v>4253.3099999999995</v>
      </c>
      <c r="AQ239" s="130">
        <v>0</v>
      </c>
      <c r="AR239" s="130">
        <v>0</v>
      </c>
      <c r="AS239" s="130">
        <v>0</v>
      </c>
      <c r="AT239" s="146" t="s">
        <v>2</v>
      </c>
      <c r="AU239" s="134">
        <v>19.940000000000001</v>
      </c>
      <c r="AV239" s="134">
        <v>2.86</v>
      </c>
      <c r="AW239" s="134">
        <v>3.7399999999999998</v>
      </c>
      <c r="AX239" s="134">
        <v>6.5000000000000009</v>
      </c>
      <c r="AY239" s="134"/>
      <c r="AZ239" s="134"/>
      <c r="BA239" s="134"/>
      <c r="BB239" s="134">
        <v>4.17</v>
      </c>
      <c r="BC239" s="134">
        <v>2.67</v>
      </c>
      <c r="BD239" s="134">
        <v>0</v>
      </c>
      <c r="BE239" s="134">
        <v>0</v>
      </c>
      <c r="BF239" s="134"/>
      <c r="BG239" s="135">
        <v>0</v>
      </c>
      <c r="BH239" s="134">
        <v>19.940000000000001</v>
      </c>
      <c r="BI239" s="134">
        <v>2.86</v>
      </c>
      <c r="BJ239" s="134">
        <v>3.7399999999999993</v>
      </c>
      <c r="BK239" s="134">
        <v>6.5</v>
      </c>
      <c r="BL239" s="134">
        <v>0</v>
      </c>
      <c r="BM239" s="134">
        <v>0</v>
      </c>
      <c r="BN239" s="134">
        <v>0</v>
      </c>
      <c r="BO239" s="134">
        <v>4.17</v>
      </c>
      <c r="BP239" s="134">
        <v>2.67</v>
      </c>
      <c r="BQ239" s="134">
        <v>0</v>
      </c>
      <c r="BR239" s="134">
        <v>0</v>
      </c>
      <c r="BS239" s="134">
        <v>0</v>
      </c>
      <c r="BT239" s="135">
        <v>0</v>
      </c>
      <c r="BU239" s="136">
        <v>63528.84</v>
      </c>
      <c r="BV239" s="136">
        <v>9111.9600000000009</v>
      </c>
      <c r="BW239" s="136">
        <v>11915.639999999998</v>
      </c>
      <c r="BX239" s="136">
        <v>20709</v>
      </c>
      <c r="BY239" s="136">
        <v>0</v>
      </c>
      <c r="BZ239" s="136">
        <v>0</v>
      </c>
      <c r="CA239" s="136">
        <v>0</v>
      </c>
      <c r="CB239" s="136">
        <v>13285.62</v>
      </c>
      <c r="CC239" s="136">
        <v>8506.619999999999</v>
      </c>
      <c r="CD239" s="136">
        <v>0</v>
      </c>
      <c r="CE239" s="136">
        <v>0</v>
      </c>
      <c r="CF239" s="136">
        <v>0</v>
      </c>
      <c r="CG239" s="136">
        <v>0</v>
      </c>
      <c r="CH239" s="143">
        <v>2</v>
      </c>
      <c r="CJ239" s="137">
        <v>78196.009999999995</v>
      </c>
      <c r="CK239" s="134">
        <v>64045.2</v>
      </c>
      <c r="CL239" s="134">
        <v>53215.739999999991</v>
      </c>
      <c r="CM239" s="134">
        <v>113197.51686341962</v>
      </c>
      <c r="CN239" s="138">
        <v>3544.7367933308774</v>
      </c>
      <c r="CO239" s="136">
        <v>0</v>
      </c>
      <c r="CP239" s="136">
        <v>0</v>
      </c>
      <c r="CQ239" s="136">
        <v>0</v>
      </c>
      <c r="CR239" s="136">
        <v>0</v>
      </c>
      <c r="CS239" s="136">
        <v>0</v>
      </c>
      <c r="CT239" s="136">
        <v>0</v>
      </c>
      <c r="CU239" s="136">
        <v>0</v>
      </c>
      <c r="CV239" s="136">
        <v>0</v>
      </c>
      <c r="CW239" s="136">
        <v>0</v>
      </c>
      <c r="CX239" s="136">
        <v>0</v>
      </c>
      <c r="CY239" s="136">
        <v>0</v>
      </c>
      <c r="CZ239" s="136">
        <v>0</v>
      </c>
      <c r="DA239" s="136">
        <v>0</v>
      </c>
      <c r="DB239" s="136">
        <v>0</v>
      </c>
      <c r="DC239" s="136">
        <v>3544.7367933308774</v>
      </c>
      <c r="DD239" s="139">
        <v>55124.388059865552</v>
      </c>
      <c r="DE239" s="136">
        <v>0</v>
      </c>
      <c r="DF239" s="136">
        <v>2154.959534218131</v>
      </c>
      <c r="DG239" s="136">
        <v>0</v>
      </c>
      <c r="DH239" s="136">
        <v>2693.8586906564115</v>
      </c>
      <c r="DI239" s="136">
        <v>387.96661515704233</v>
      </c>
      <c r="DJ239" s="136">
        <v>4726.7720896141655</v>
      </c>
      <c r="DK239" s="136">
        <v>2400.5016189255844</v>
      </c>
      <c r="DL239" s="136">
        <v>0</v>
      </c>
      <c r="DM239" s="136">
        <v>0</v>
      </c>
      <c r="DN239" s="136">
        <v>42200.373774458138</v>
      </c>
      <c r="DO239" s="136">
        <v>559.95573683608745</v>
      </c>
      <c r="DP239" s="136"/>
      <c r="DQ239" s="136">
        <v>17210.515680079909</v>
      </c>
      <c r="DR239" s="136">
        <v>10417.246825425436</v>
      </c>
      <c r="DS239" s="136">
        <v>1598.4791262122726</v>
      </c>
      <c r="DT239" s="136">
        <v>249.7371341926727</v>
      </c>
      <c r="DU239" s="136">
        <v>1935.0924074316833</v>
      </c>
      <c r="DV239" s="136">
        <v>3009.9601868178465</v>
      </c>
      <c r="DW239" s="136"/>
      <c r="DX239" s="136">
        <v>16219.316433985836</v>
      </c>
      <c r="DY239" s="136">
        <v>14264.018182577223</v>
      </c>
      <c r="DZ239" s="136">
        <v>0</v>
      </c>
      <c r="EA239" s="139">
        <v>0</v>
      </c>
      <c r="EB239" s="136"/>
      <c r="EC239" s="136">
        <v>0</v>
      </c>
      <c r="ED239" s="152"/>
      <c r="EE239" s="138">
        <v>5521.2112269822519</v>
      </c>
      <c r="EF239" s="136">
        <v>443.79976082973138</v>
      </c>
      <c r="EG239" s="136">
        <v>4824.8911422469182</v>
      </c>
      <c r="EH239" s="136">
        <v>252.52032390560277</v>
      </c>
      <c r="EI239" s="136">
        <v>1313.3304865979696</v>
      </c>
      <c r="EJ239" s="136">
        <v>0</v>
      </c>
      <c r="EK239" s="136">
        <v>0</v>
      </c>
      <c r="EL239" s="152"/>
      <c r="EM239" s="134">
        <v>0</v>
      </c>
      <c r="EN239" s="136">
        <v>89025.47</v>
      </c>
      <c r="EO239" s="140">
        <f t="shared" si="63"/>
        <v>19.940000000000001</v>
      </c>
      <c r="EP239" s="140">
        <f t="shared" si="64"/>
        <v>2.86</v>
      </c>
      <c r="EQ239" s="140">
        <f t="shared" si="65"/>
        <v>3.7399999999999993</v>
      </c>
      <c r="ER239" s="140">
        <f t="shared" si="66"/>
        <v>6.5</v>
      </c>
      <c r="ES239" s="140">
        <f t="shared" si="67"/>
        <v>0</v>
      </c>
      <c r="ET239" s="140">
        <f t="shared" si="68"/>
        <v>0</v>
      </c>
      <c r="EU239" s="140">
        <f t="shared" si="69"/>
        <v>0</v>
      </c>
      <c r="EV239" s="140">
        <f t="shared" si="70"/>
        <v>4.17</v>
      </c>
      <c r="EW239" s="140">
        <f t="shared" si="71"/>
        <v>2.67</v>
      </c>
      <c r="EX239" s="140">
        <f t="shared" si="72"/>
        <v>0</v>
      </c>
      <c r="EY239" s="140">
        <f t="shared" si="73"/>
        <v>0</v>
      </c>
      <c r="EZ239" s="140">
        <f t="shared" si="74"/>
        <v>0</v>
      </c>
      <c r="FA239" s="140">
        <f t="shared" si="75"/>
        <v>0</v>
      </c>
      <c r="HD239" s="143">
        <v>1</v>
      </c>
    </row>
    <row r="240" spans="1:212" s="143" customFormat="1" ht="12" customHeight="1" x14ac:dyDescent="0.25">
      <c r="A240" s="126">
        <v>236</v>
      </c>
      <c r="B240" s="62" t="s">
        <v>5</v>
      </c>
      <c r="C240" s="62" t="s">
        <v>5</v>
      </c>
      <c r="D240" s="127">
        <v>175.5</v>
      </c>
      <c r="E240" s="141">
        <v>175.5</v>
      </c>
      <c r="F240" s="141">
        <v>0</v>
      </c>
      <c r="G240" s="141">
        <v>39.799999999999997</v>
      </c>
      <c r="H240" s="127">
        <v>0</v>
      </c>
      <c r="I240" s="127">
        <v>0</v>
      </c>
      <c r="J240" s="127">
        <v>1</v>
      </c>
      <c r="K240" s="128">
        <v>175.5</v>
      </c>
      <c r="L240" s="127"/>
      <c r="M240" s="126" t="s">
        <v>4</v>
      </c>
      <c r="N240" s="129">
        <v>8</v>
      </c>
      <c r="O240" s="129" t="s">
        <v>3</v>
      </c>
      <c r="P240" s="130">
        <v>19.940000000000001</v>
      </c>
      <c r="Q240" s="142">
        <v>19.940000000000001</v>
      </c>
      <c r="R240" s="130">
        <v>2.86</v>
      </c>
      <c r="S240" s="130">
        <v>3.7399999999999998</v>
      </c>
      <c r="T240" s="130">
        <v>6.5</v>
      </c>
      <c r="U240" s="130">
        <v>4.17</v>
      </c>
      <c r="V240" s="130">
        <v>2.67</v>
      </c>
      <c r="W240" s="130">
        <v>0</v>
      </c>
      <c r="X240" s="130">
        <v>0</v>
      </c>
      <c r="Y240" s="130">
        <v>0</v>
      </c>
      <c r="Z240" s="132">
        <v>0</v>
      </c>
      <c r="AA240" s="132">
        <v>0</v>
      </c>
      <c r="AB240" s="132">
        <v>0</v>
      </c>
      <c r="AC240" s="130">
        <v>0</v>
      </c>
      <c r="AD240" s="132">
        <v>0</v>
      </c>
      <c r="AE240" s="132">
        <v>2604.04</v>
      </c>
      <c r="AF240" s="130">
        <v>0</v>
      </c>
      <c r="AG240" s="133">
        <v>0</v>
      </c>
      <c r="AH240" s="130">
        <v>4.71</v>
      </c>
      <c r="AI240" s="130">
        <v>10.67</v>
      </c>
      <c r="AJ240" s="130">
        <v>14</v>
      </c>
      <c r="AK240" s="131">
        <v>20996.82</v>
      </c>
      <c r="AL240" s="130">
        <v>3011.58</v>
      </c>
      <c r="AM240" s="130">
        <v>3938.2200000000003</v>
      </c>
      <c r="AN240" s="130">
        <v>6844.5</v>
      </c>
      <c r="AO240" s="130">
        <v>4391.01</v>
      </c>
      <c r="AP240" s="130">
        <v>2811.5099999999998</v>
      </c>
      <c r="AQ240" s="130">
        <v>0</v>
      </c>
      <c r="AR240" s="130">
        <v>0</v>
      </c>
      <c r="AS240" s="130">
        <v>0</v>
      </c>
      <c r="AT240" s="146" t="s">
        <v>2</v>
      </c>
      <c r="AU240" s="134">
        <v>19.940000000000001</v>
      </c>
      <c r="AV240" s="134">
        <v>2.86</v>
      </c>
      <c r="AW240" s="134">
        <v>3.7399999999999998</v>
      </c>
      <c r="AX240" s="134">
        <v>6.5000000000000009</v>
      </c>
      <c r="AY240" s="134"/>
      <c r="AZ240" s="134"/>
      <c r="BA240" s="134"/>
      <c r="BB240" s="134">
        <v>4.17</v>
      </c>
      <c r="BC240" s="134">
        <v>2.67</v>
      </c>
      <c r="BD240" s="134">
        <v>0</v>
      </c>
      <c r="BE240" s="134">
        <v>0</v>
      </c>
      <c r="BF240" s="134"/>
      <c r="BG240" s="135">
        <v>0</v>
      </c>
      <c r="BH240" s="134">
        <v>19.940000000000001</v>
      </c>
      <c r="BI240" s="134">
        <v>2.86</v>
      </c>
      <c r="BJ240" s="134">
        <v>3.7399999999999993</v>
      </c>
      <c r="BK240" s="134">
        <v>6.5</v>
      </c>
      <c r="BL240" s="134">
        <v>0</v>
      </c>
      <c r="BM240" s="134">
        <v>0</v>
      </c>
      <c r="BN240" s="134">
        <v>0</v>
      </c>
      <c r="BO240" s="134">
        <v>4.17</v>
      </c>
      <c r="BP240" s="134">
        <v>2.67</v>
      </c>
      <c r="BQ240" s="134">
        <v>0</v>
      </c>
      <c r="BR240" s="134">
        <v>0</v>
      </c>
      <c r="BS240" s="134">
        <v>0</v>
      </c>
      <c r="BT240" s="135">
        <v>0</v>
      </c>
      <c r="BU240" s="136">
        <v>41993.639999999992</v>
      </c>
      <c r="BV240" s="136">
        <v>6023.16</v>
      </c>
      <c r="BW240" s="136">
        <v>7876.4399999999978</v>
      </c>
      <c r="BX240" s="136">
        <v>13689</v>
      </c>
      <c r="BY240" s="136">
        <v>0</v>
      </c>
      <c r="BZ240" s="136">
        <v>0</v>
      </c>
      <c r="CA240" s="136">
        <v>0</v>
      </c>
      <c r="CB240" s="136">
        <v>8782.02</v>
      </c>
      <c r="CC240" s="136">
        <v>5623.0199999999995</v>
      </c>
      <c r="CD240" s="136">
        <v>0</v>
      </c>
      <c r="CE240" s="136">
        <v>0</v>
      </c>
      <c r="CF240" s="136">
        <v>0</v>
      </c>
      <c r="CG240" s="136">
        <v>0</v>
      </c>
      <c r="CH240" s="143">
        <v>2</v>
      </c>
      <c r="CJ240" s="137">
        <v>107902.81</v>
      </c>
      <c r="CK240" s="134">
        <v>41993.52</v>
      </c>
      <c r="CL240" s="134">
        <v>10905.12</v>
      </c>
      <c r="CM240" s="134">
        <v>74825.477248701107</v>
      </c>
      <c r="CN240" s="138">
        <v>2343.1311006763422</v>
      </c>
      <c r="CO240" s="136">
        <v>0</v>
      </c>
      <c r="CP240" s="136">
        <v>0</v>
      </c>
      <c r="CQ240" s="136">
        <v>0</v>
      </c>
      <c r="CR240" s="136">
        <v>0</v>
      </c>
      <c r="CS240" s="136">
        <v>0</v>
      </c>
      <c r="CT240" s="136">
        <v>0</v>
      </c>
      <c r="CU240" s="136">
        <v>0</v>
      </c>
      <c r="CV240" s="136">
        <v>0</v>
      </c>
      <c r="CW240" s="136">
        <v>0</v>
      </c>
      <c r="CX240" s="136">
        <v>0</v>
      </c>
      <c r="CY240" s="136">
        <v>0</v>
      </c>
      <c r="CZ240" s="136">
        <v>0</v>
      </c>
      <c r="DA240" s="136">
        <v>0</v>
      </c>
      <c r="DB240" s="136">
        <v>0</v>
      </c>
      <c r="DC240" s="136">
        <v>2343.1311006763422</v>
      </c>
      <c r="DD240" s="139">
        <v>36438.154819233168</v>
      </c>
      <c r="DE240" s="136">
        <v>0</v>
      </c>
      <c r="DF240" s="136">
        <v>1424.4647768560524</v>
      </c>
      <c r="DG240" s="136">
        <v>0</v>
      </c>
      <c r="DH240" s="136">
        <v>1780.6862531457634</v>
      </c>
      <c r="DI240" s="136">
        <v>256.45250832414661</v>
      </c>
      <c r="DJ240" s="136">
        <v>3124.4764660161427</v>
      </c>
      <c r="DK240" s="136">
        <v>1586.7722565779286</v>
      </c>
      <c r="DL240" s="136">
        <v>0</v>
      </c>
      <c r="DM240" s="136">
        <v>0</v>
      </c>
      <c r="DN240" s="136">
        <v>27895.16232548928</v>
      </c>
      <c r="DO240" s="136">
        <v>370.14023282385443</v>
      </c>
      <c r="DP240" s="136"/>
      <c r="DQ240" s="136">
        <v>11376.442568188417</v>
      </c>
      <c r="DR240" s="136">
        <v>6885.9767151117294</v>
      </c>
      <c r="DS240" s="136">
        <v>1056.621795292858</v>
      </c>
      <c r="DT240" s="136">
        <v>165.08047853413956</v>
      </c>
      <c r="DU240" s="136">
        <v>1279.1288794887398</v>
      </c>
      <c r="DV240" s="136">
        <v>1989.6346997609492</v>
      </c>
      <c r="DW240" s="136"/>
      <c r="DX240" s="136">
        <v>10721.243066533008</v>
      </c>
      <c r="DY240" s="136">
        <v>9428.7577817035872</v>
      </c>
      <c r="DZ240" s="136">
        <v>0</v>
      </c>
      <c r="EA240" s="139">
        <v>0</v>
      </c>
      <c r="EB240" s="136"/>
      <c r="EC240" s="136">
        <v>0</v>
      </c>
      <c r="ED240" s="152"/>
      <c r="EE240" s="138">
        <v>3649.6142008865731</v>
      </c>
      <c r="EF240" s="136">
        <v>293.359163938297</v>
      </c>
      <c r="EG240" s="136">
        <v>3189.3348228411828</v>
      </c>
      <c r="EH240" s="136">
        <v>166.92021410709333</v>
      </c>
      <c r="EI240" s="136">
        <v>868.13371148001374</v>
      </c>
      <c r="EJ240" s="136">
        <v>0</v>
      </c>
      <c r="EK240" s="136">
        <v>0</v>
      </c>
      <c r="EL240" s="152"/>
      <c r="EM240" s="134">
        <v>0</v>
      </c>
      <c r="EN240" s="136">
        <v>138991.21</v>
      </c>
      <c r="EO240" s="140">
        <f>$P240</f>
        <v>19.940000000000001</v>
      </c>
      <c r="EP240" s="140">
        <f t="shared" si="64"/>
        <v>2.86</v>
      </c>
      <c r="EQ240" s="140">
        <f t="shared" si="65"/>
        <v>3.7399999999999993</v>
      </c>
      <c r="ER240" s="140">
        <f t="shared" si="66"/>
        <v>6.5</v>
      </c>
      <c r="ES240" s="140">
        <f t="shared" si="67"/>
        <v>0</v>
      </c>
      <c r="ET240" s="140">
        <f t="shared" si="68"/>
        <v>0</v>
      </c>
      <c r="EU240" s="140">
        <f t="shared" si="69"/>
        <v>0</v>
      </c>
      <c r="EV240" s="140">
        <f t="shared" si="70"/>
        <v>4.17</v>
      </c>
      <c r="EW240" s="140">
        <f t="shared" si="71"/>
        <v>2.67</v>
      </c>
      <c r="EX240" s="140">
        <f t="shared" si="72"/>
        <v>0</v>
      </c>
      <c r="EY240" s="140">
        <f t="shared" si="73"/>
        <v>0</v>
      </c>
      <c r="EZ240" s="140">
        <f t="shared" si="74"/>
        <v>0</v>
      </c>
      <c r="FA240" s="140">
        <f t="shared" si="75"/>
        <v>0</v>
      </c>
      <c r="HD240" s="143">
        <v>1</v>
      </c>
    </row>
    <row r="241" spans="1:211" s="143" customFormat="1" ht="12" customHeight="1" x14ac:dyDescent="0.25">
      <c r="A241" s="126">
        <v>237</v>
      </c>
      <c r="B241" s="62" t="s">
        <v>343</v>
      </c>
      <c r="C241" s="153"/>
      <c r="D241" s="127">
        <v>9973.7999999999993</v>
      </c>
      <c r="E241" s="154">
        <v>8448.7999999999993</v>
      </c>
      <c r="F241" s="155">
        <v>1525</v>
      </c>
      <c r="G241" s="154">
        <v>3194.06</v>
      </c>
      <c r="H241" s="127">
        <v>0</v>
      </c>
      <c r="I241" s="127">
        <v>3</v>
      </c>
      <c r="J241" s="127">
        <v>1</v>
      </c>
      <c r="K241" s="128">
        <v>9973.7999999999993</v>
      </c>
      <c r="L241" s="127"/>
      <c r="M241" s="126" t="s">
        <v>344</v>
      </c>
      <c r="N241" s="129">
        <v>1</v>
      </c>
      <c r="O241" s="129"/>
      <c r="P241" s="130">
        <v>39.4</v>
      </c>
      <c r="Q241" s="142"/>
      <c r="R241" s="130"/>
      <c r="S241" s="130"/>
      <c r="T241" s="130"/>
      <c r="U241" s="130"/>
      <c r="V241" s="130"/>
      <c r="W241" s="130"/>
      <c r="X241" s="130"/>
      <c r="Y241" s="130"/>
      <c r="Z241" s="132"/>
      <c r="AA241" s="132"/>
      <c r="AB241" s="132"/>
      <c r="AC241" s="130"/>
      <c r="AD241" s="132"/>
      <c r="AE241" s="132"/>
      <c r="AF241" s="130"/>
      <c r="AG241" s="133"/>
      <c r="AH241" s="130"/>
      <c r="AI241" s="130"/>
      <c r="AJ241" s="130"/>
      <c r="AK241" s="131"/>
      <c r="AL241" s="130"/>
      <c r="AM241" s="130"/>
      <c r="AN241" s="130"/>
      <c r="AO241" s="130"/>
      <c r="AP241" s="130"/>
      <c r="AQ241" s="130"/>
      <c r="AR241" s="130"/>
      <c r="AS241" s="130"/>
      <c r="AT241" s="146"/>
      <c r="AU241" s="131">
        <v>41.47</v>
      </c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  <c r="BI241" s="147"/>
      <c r="BJ241" s="147"/>
      <c r="BK241" s="147"/>
      <c r="BL241" s="147"/>
      <c r="BM241" s="147"/>
      <c r="BN241" s="147"/>
      <c r="BO241" s="147"/>
      <c r="BP241" s="147"/>
      <c r="BQ241" s="147"/>
      <c r="BR241" s="147"/>
      <c r="BS241" s="147"/>
      <c r="BT241" s="147"/>
      <c r="BU241" s="137"/>
      <c r="BV241" s="137"/>
      <c r="BW241" s="137"/>
      <c r="BX241" s="137"/>
      <c r="BY241" s="137"/>
      <c r="BZ241" s="137"/>
      <c r="CA241" s="137"/>
      <c r="CB241" s="137"/>
      <c r="CC241" s="137"/>
      <c r="CD241" s="137"/>
      <c r="CE241" s="137"/>
      <c r="CF241" s="137"/>
      <c r="CG241" s="137"/>
      <c r="CJ241" s="137">
        <v>356965.05000000005</v>
      </c>
      <c r="CK241" s="134">
        <v>4031017.8600000003</v>
      </c>
      <c r="CL241" s="134">
        <v>4055247.9899999998</v>
      </c>
      <c r="CM241" s="134">
        <v>4568977.7434732886</v>
      </c>
      <c r="CN241" s="138">
        <v>489590.99485997547</v>
      </c>
      <c r="CO241" s="136">
        <v>0</v>
      </c>
      <c r="CP241" s="136">
        <v>315549.79199999996</v>
      </c>
      <c r="CQ241" s="136">
        <v>7944</v>
      </c>
      <c r="CR241" s="136">
        <v>0</v>
      </c>
      <c r="CS241" s="136">
        <v>0</v>
      </c>
      <c r="CT241" s="136">
        <v>0</v>
      </c>
      <c r="CU241" s="136">
        <v>0</v>
      </c>
      <c r="CV241" s="136">
        <v>0</v>
      </c>
      <c r="CW241" s="136">
        <v>0</v>
      </c>
      <c r="CX241" s="136">
        <v>32935.259999999995</v>
      </c>
      <c r="CY241" s="136">
        <v>0</v>
      </c>
      <c r="CZ241" s="136">
        <v>0</v>
      </c>
      <c r="DA241" s="136">
        <v>0</v>
      </c>
      <c r="DB241" s="136">
        <v>0</v>
      </c>
      <c r="DC241" s="136">
        <v>133161.9428599755</v>
      </c>
      <c r="DD241" s="139">
        <v>1491163.1516076059</v>
      </c>
      <c r="DE241" s="136">
        <v>64330.884732445673</v>
      </c>
      <c r="DF241" s="136">
        <v>82364.237719845885</v>
      </c>
      <c r="DG241" s="136">
        <v>0</v>
      </c>
      <c r="DH241" s="136">
        <v>101197.76952493</v>
      </c>
      <c r="DI241" s="136">
        <v>14574.393319221501</v>
      </c>
      <c r="DJ241" s="136">
        <v>177566.40100713278</v>
      </c>
      <c r="DK241" s="136">
        <v>90177.4879353672</v>
      </c>
      <c r="DL241" s="136">
        <v>0</v>
      </c>
      <c r="DM241" s="136">
        <v>0</v>
      </c>
      <c r="DN241" s="136">
        <v>939916.62321402715</v>
      </c>
      <c r="DO241" s="136">
        <v>21035.354154635665</v>
      </c>
      <c r="DP241" s="136"/>
      <c r="DQ241" s="136">
        <v>646531.98225981556</v>
      </c>
      <c r="DR241" s="136">
        <v>391335.35362496501</v>
      </c>
      <c r="DS241" s="136">
        <v>60048.629412489492</v>
      </c>
      <c r="DT241" s="136">
        <v>9381.6505800786399</v>
      </c>
      <c r="DU241" s="136">
        <v>72693.87816663699</v>
      </c>
      <c r="DV241" s="136">
        <v>113072.47047564533</v>
      </c>
      <c r="DW241" s="136"/>
      <c r="DX241" s="136">
        <v>609296.49058112211</v>
      </c>
      <c r="DY241" s="136">
        <v>535843.5576248162</v>
      </c>
      <c r="DZ241" s="136">
        <v>99146.987019999346</v>
      </c>
      <c r="EA241" s="139">
        <v>440657.49046945927</v>
      </c>
      <c r="EB241" s="136"/>
      <c r="EC241" s="136">
        <v>440657.49046945927</v>
      </c>
      <c r="ED241" s="136"/>
      <c r="EE241" s="138">
        <v>207410.38243192309</v>
      </c>
      <c r="EF241" s="136">
        <v>16671.826947508755</v>
      </c>
      <c r="EG241" s="136">
        <v>181252.35131654353</v>
      </c>
      <c r="EH241" s="136">
        <v>9486.2041678708119</v>
      </c>
      <c r="EI241" s="136">
        <v>49336.706618571858</v>
      </c>
      <c r="EJ241" s="136">
        <v>0</v>
      </c>
      <c r="EK241" s="136">
        <v>0</v>
      </c>
      <c r="EL241" s="152"/>
      <c r="EM241" s="134">
        <v>0</v>
      </c>
      <c r="EN241" s="136">
        <v>349434.66</v>
      </c>
      <c r="EP241" s="170"/>
      <c r="EQ241" s="170"/>
      <c r="ER241" s="170"/>
      <c r="ES241" s="170"/>
      <c r="ET241" s="170"/>
      <c r="EU241" s="170"/>
      <c r="EV241" s="170"/>
      <c r="EW241" s="170"/>
      <c r="EX241" s="170"/>
      <c r="EY241" s="170"/>
      <c r="EZ241" s="170"/>
      <c r="FA241" s="170"/>
      <c r="FB241" s="170">
        <f>SUM(FC241:GB241)</f>
        <v>41.47</v>
      </c>
      <c r="FC241" s="143">
        <f>SUMIF('План (2)'!$B$5:$B$38,$B$241:$B$274,'План (2)'!K$5:K$38)</f>
        <v>0.84999999999999987</v>
      </c>
      <c r="FD241" s="143">
        <f>SUMIF('План (2)'!$B$5:$B$38,$B$241:$B$274,'План (2)'!L$5:L$38)</f>
        <v>0.68</v>
      </c>
      <c r="FE241" s="143">
        <f>SUMIF('План (2)'!$B$5:$B$38,$B$241:$B$274,'План (2)'!M$5:M$38)</f>
        <v>0.99</v>
      </c>
      <c r="FF241" s="143">
        <f>SUMIF('План (2)'!$B$5:$B$38,$B$241:$B$274,'План (2)'!N$5:N$38)</f>
        <v>0.44</v>
      </c>
      <c r="FG241" s="143">
        <f>SUMIF('План (2)'!$B$5:$B$38,$B$241:$B$274,'План (2)'!O$5:O$38)</f>
        <v>0.43000000000000005</v>
      </c>
      <c r="FH241" s="143">
        <f>SUMIF('План (2)'!$B$5:$B$38,$B$241:$B$274,'План (2)'!P$5:P$38)</f>
        <v>1.4200000000000002</v>
      </c>
      <c r="FI241" s="143">
        <f>SUMIF('План (2)'!$B$5:$B$38,$B$241:$B$274,'План (2)'!Q$5:Q$38)</f>
        <v>0.47000000000000003</v>
      </c>
      <c r="FJ241" s="143">
        <f>SUMIF('План (2)'!$B$5:$B$38,$B$241:$B$274,'План (2)'!R$5:R$38)</f>
        <v>1.1600000000000001</v>
      </c>
      <c r="FK241" s="143">
        <f>SUMIF('План (2)'!$B$5:$B$38,$B$241:$B$274,'План (2)'!S$5:S$38)</f>
        <v>0.31000000000000005</v>
      </c>
      <c r="FL241" s="143">
        <f>SUMIF('План (2)'!$B$5:$B$38,$B$241:$B$274,'План (2)'!T$5:T$38)</f>
        <v>0.5</v>
      </c>
      <c r="FM241" s="143">
        <f>SUMIF('План (2)'!$B$5:$B$38,$B$241:$B$274,'План (2)'!U$5:U$38)</f>
        <v>0.26</v>
      </c>
      <c r="FN241" s="143">
        <f>SUMIF('План (2)'!$B$5:$B$38,$B$241:$B$274,'План (2)'!V$5:V$38)</f>
        <v>0.44999999999999996</v>
      </c>
      <c r="FO241" s="143">
        <f>SUMIF('План (2)'!$B$5:$B$38,$B$241:$B$274,'План (2)'!W$5:W$38)</f>
        <v>4.66</v>
      </c>
      <c r="FP241" s="143">
        <f>SUMIF('План (2)'!$B$5:$B$38,$B$241:$B$274,'План (2)'!X$5:X$38)</f>
        <v>1.9400000000000002</v>
      </c>
      <c r="FQ241" s="143">
        <f>SUMIF('План (2)'!$B$5:$B$38,$B$241:$B$274,'План (2)'!Y$5:Y$38)</f>
        <v>0.2</v>
      </c>
      <c r="FR241" s="143">
        <f>SUMIF('План (2)'!$B$5:$B$38,$B$241:$B$274,'План (2)'!Z$5:Z$38)</f>
        <v>3.63</v>
      </c>
      <c r="FS241" s="143">
        <f>SUMIF('План (2)'!$B$5:$B$38,$B$241:$B$274,'План (2)'!AA$5:AA$38)</f>
        <v>1.56</v>
      </c>
      <c r="FT241" s="143">
        <f>SUMIF('План (2)'!$B$5:$B$38,$B$241:$B$274,'План (2)'!AB$5:AB$38)</f>
        <v>1.8299999999999998</v>
      </c>
      <c r="FU241" s="143">
        <f>SUMIF('План (2)'!$B$5:$B$38,$B$241:$B$274,'План (2)'!AC$5:AC$38)</f>
        <v>2.29</v>
      </c>
      <c r="FV241" s="143">
        <f>SUMIF('План (2)'!$B$5:$B$38,$B$241:$B$274,'План (2)'!AD$5:AD$38)</f>
        <v>8.0500000000000007</v>
      </c>
      <c r="FW241" s="143">
        <f>SUMIF('План (2)'!$B$5:$B$38,$B$241:$B$274,'План (2)'!AE$5:AE$38)</f>
        <v>0</v>
      </c>
      <c r="FX241" s="143">
        <f>SUMIF('План (2)'!$B$5:$B$38,$B$241:$B$274,'План (2)'!AF$5:AF$38)</f>
        <v>3.4299999999999997</v>
      </c>
      <c r="FY241" s="143">
        <f>SUMIF('План (2)'!$B$5:$B$38,$B$241:$B$274,'План (2)'!AG$5:AG$38)</f>
        <v>4.7899999999999991</v>
      </c>
      <c r="FZ241" s="143">
        <f>SUMIF('План (2)'!$B$5:$B$38,$B$241:$B$274,'План (2)'!AH$5:AH$38)</f>
        <v>0.2</v>
      </c>
      <c r="GA241" s="143">
        <f>SUMIF('План (2)'!$B$5:$B$38,$B$241:$B$274,'План (2)'!AI$5:AI$38)</f>
        <v>0.43</v>
      </c>
      <c r="GB241" s="143">
        <f>SUMIF('План (2)'!$B$5:$B$38,$B$241:$B$274,'План (2)'!AJ$5:AJ$38)</f>
        <v>0.5</v>
      </c>
      <c r="GC241" s="140">
        <f t="shared" ref="GC241:GC274" si="76">$P241</f>
        <v>39.4</v>
      </c>
      <c r="GD241" s="157">
        <f>$GC241*FC241/$FB241</f>
        <v>0.80757173860622122</v>
      </c>
      <c r="GE241" s="157">
        <f t="shared" ref="GE241:GE274" si="77">$GC241*FD241/$FB241</f>
        <v>0.64605739088497716</v>
      </c>
      <c r="GF241" s="157">
        <f t="shared" ref="GF241:GF274" si="78">$GC241*FE241/$FB241</f>
        <v>0.94058355437665786</v>
      </c>
      <c r="GG241" s="157">
        <f t="shared" ref="GG241:GG274" si="79">$GC241*FF241/$FB241</f>
        <v>0.41803713527851455</v>
      </c>
      <c r="GH241" s="157">
        <f t="shared" ref="GH241:GH274" si="80">$GC241*FG241/$FB241</f>
        <v>0.40853629129491198</v>
      </c>
      <c r="GI241" s="157">
        <f t="shared" ref="GI241:GI274" si="81">$GC241*FH241/$FB241</f>
        <v>1.3491198456715698</v>
      </c>
      <c r="GJ241" s="157">
        <f t="shared" ref="GJ241:GJ274" si="82">$GC241*FI241/$FB241</f>
        <v>0.44653966722932242</v>
      </c>
      <c r="GK241" s="157">
        <f t="shared" ref="GK241:GK274" si="83">$GC241*FJ241/$FB241</f>
        <v>1.102097902097902</v>
      </c>
      <c r="GL241" s="157">
        <f t="shared" ref="GL241:GL274" si="84">$GC241*FK241/$FB241</f>
        <v>0.29452616349168081</v>
      </c>
      <c r="GM241" s="157">
        <f t="shared" ref="GM241:GM274" si="85">$GC241*FL241/$FB241</f>
        <v>0.47504219918013019</v>
      </c>
      <c r="GN241" s="157">
        <f t="shared" ref="GN241:GN274" si="86">$GC241*FM241/$FB241</f>
        <v>0.24702194357366772</v>
      </c>
      <c r="GO241" s="157">
        <f t="shared" ref="GO241:GO274" si="87">$GC241*FN241/$FB241</f>
        <v>0.42753797926211712</v>
      </c>
      <c r="GP241" s="157">
        <f t="shared" ref="GP241:GP274" si="88">$GC241*FO241/$FB241</f>
        <v>4.4273932963588134</v>
      </c>
      <c r="GQ241" s="157">
        <f t="shared" ref="GQ241:GQ274" si="89">$GC241*FP241/$FB241</f>
        <v>1.8431637328189054</v>
      </c>
      <c r="GR241" s="157">
        <f t="shared" ref="GR241:GR274" si="90">$GC241*FQ241/$FB241</f>
        <v>0.19001687967205208</v>
      </c>
      <c r="GS241" s="157">
        <f t="shared" ref="GS241:GS274" si="91">$GC241*FR241/$FB241</f>
        <v>3.4488063660477453</v>
      </c>
      <c r="GT241" s="157">
        <f t="shared" ref="GT241:GT274" si="92">$GC241*FS241/$FB241</f>
        <v>1.4821316614420064</v>
      </c>
      <c r="GU241" s="157">
        <f t="shared" ref="GU241:GU274" si="93">$GC241*FT241/$FB241</f>
        <v>1.7386544489992763</v>
      </c>
      <c r="GV241" s="157">
        <f t="shared" ref="GV241:GV274" si="94">$GC241*FU241/$FB241</f>
        <v>2.1756932722449962</v>
      </c>
      <c r="GW241" s="157">
        <f t="shared" ref="GW241:GW274" si="95">$GC241*FV241/$FB241</f>
        <v>7.6481794068000974</v>
      </c>
      <c r="GX241" s="157">
        <f t="shared" ref="GX241:GX274" si="96">$GC241*FW241/$FB241</f>
        <v>0</v>
      </c>
      <c r="GY241" s="157">
        <f t="shared" ref="GY241:GY274" si="97">$GC241*FX241/$FB241</f>
        <v>3.2587894863756932</v>
      </c>
      <c r="GZ241" s="157">
        <f t="shared" ref="GZ241:GZ274" si="98">$GC241*FY241/$FB241</f>
        <v>4.5509042681456471</v>
      </c>
      <c r="HA241" s="157">
        <f t="shared" ref="HA241:HA274" si="99">$GC241*FZ241/$FB241</f>
        <v>0.19001687967205208</v>
      </c>
      <c r="HB241" s="157">
        <f t="shared" ref="HB241:HB274" si="100">$GC241*GA241/$FB241</f>
        <v>0.40853629129491198</v>
      </c>
      <c r="HC241" s="157">
        <f t="shared" ref="HC241:HC274" si="101">$GC241*GB241/$FB241</f>
        <v>0.47504219918013019</v>
      </c>
    </row>
    <row r="242" spans="1:211" s="143" customFormat="1" ht="12" customHeight="1" x14ac:dyDescent="0.25">
      <c r="A242" s="126">
        <v>238</v>
      </c>
      <c r="B242" s="62" t="s">
        <v>346</v>
      </c>
      <c r="C242" s="153"/>
      <c r="D242" s="127">
        <v>12175.86</v>
      </c>
      <c r="E242" s="154">
        <v>11590.86</v>
      </c>
      <c r="F242" s="155">
        <v>585</v>
      </c>
      <c r="G242" s="154">
        <v>2337.1999999999998</v>
      </c>
      <c r="H242" s="127">
        <v>3</v>
      </c>
      <c r="I242" s="127">
        <v>3</v>
      </c>
      <c r="J242" s="127">
        <v>1</v>
      </c>
      <c r="K242" s="128">
        <v>12175.86</v>
      </c>
      <c r="L242" s="127"/>
      <c r="M242" s="126" t="s">
        <v>344</v>
      </c>
      <c r="N242" s="129">
        <v>1</v>
      </c>
      <c r="O242" s="129"/>
      <c r="P242" s="130">
        <v>41.47</v>
      </c>
      <c r="Q242" s="142"/>
      <c r="R242" s="130"/>
      <c r="S242" s="130"/>
      <c r="T242" s="130"/>
      <c r="U242" s="130"/>
      <c r="V242" s="130"/>
      <c r="W242" s="130"/>
      <c r="X242" s="130"/>
      <c r="Y242" s="130"/>
      <c r="Z242" s="132"/>
      <c r="AA242" s="132"/>
      <c r="AB242" s="132"/>
      <c r="AC242" s="130"/>
      <c r="AD242" s="132"/>
      <c r="AE242" s="132"/>
      <c r="AF242" s="130"/>
      <c r="AG242" s="133"/>
      <c r="AH242" s="130"/>
      <c r="AI242" s="130"/>
      <c r="AJ242" s="130"/>
      <c r="AK242" s="131"/>
      <c r="AL242" s="130"/>
      <c r="AM242" s="130"/>
      <c r="AN242" s="130"/>
      <c r="AO242" s="130"/>
      <c r="AP242" s="130"/>
      <c r="AQ242" s="130"/>
      <c r="AR242" s="130"/>
      <c r="AS242" s="130"/>
      <c r="AT242" s="146"/>
      <c r="AU242" s="131">
        <v>41.47</v>
      </c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  <c r="BI242" s="147"/>
      <c r="BJ242" s="147"/>
      <c r="BK242" s="147"/>
      <c r="BL242" s="147"/>
      <c r="BM242" s="147"/>
      <c r="BN242" s="147"/>
      <c r="BO242" s="147"/>
      <c r="BP242" s="147"/>
      <c r="BQ242" s="147"/>
      <c r="BR242" s="147"/>
      <c r="BS242" s="147"/>
      <c r="BT242" s="147"/>
      <c r="BU242" s="137"/>
      <c r="BV242" s="137"/>
      <c r="BW242" s="137"/>
      <c r="BX242" s="137"/>
      <c r="BY242" s="137"/>
      <c r="BZ242" s="137"/>
      <c r="CA242" s="137"/>
      <c r="CB242" s="137"/>
      <c r="CC242" s="137"/>
      <c r="CD242" s="137"/>
      <c r="CE242" s="137"/>
      <c r="CF242" s="137"/>
      <c r="CG242" s="137"/>
      <c r="CJ242" s="137">
        <v>732807.23</v>
      </c>
      <c r="CK242" s="134">
        <v>5614114.7800000012</v>
      </c>
      <c r="CL242" s="134">
        <v>5521819.5899999999</v>
      </c>
      <c r="CM242" s="134">
        <v>5733333.7716304287</v>
      </c>
      <c r="CN242" s="138">
        <v>753281.84187738481</v>
      </c>
      <c r="CO242" s="136">
        <v>0</v>
      </c>
      <c r="CP242" s="136">
        <v>471772.66800000001</v>
      </c>
      <c r="CQ242" s="136">
        <v>0</v>
      </c>
      <c r="CR242" s="136">
        <v>0</v>
      </c>
      <c r="CS242" s="136">
        <v>0</v>
      </c>
      <c r="CT242" s="136">
        <v>0</v>
      </c>
      <c r="CU242" s="136">
        <v>0</v>
      </c>
      <c r="CV242" s="136">
        <v>92967.203999999998</v>
      </c>
      <c r="CW242" s="136">
        <v>0</v>
      </c>
      <c r="CX242" s="136">
        <v>25979.94</v>
      </c>
      <c r="CY242" s="136">
        <v>0</v>
      </c>
      <c r="CZ242" s="136">
        <v>0</v>
      </c>
      <c r="DA242" s="136">
        <v>0</v>
      </c>
      <c r="DB242" s="136">
        <v>0</v>
      </c>
      <c r="DC242" s="136">
        <v>162562.02987738492</v>
      </c>
      <c r="DD242" s="139">
        <v>1820388.7957581852</v>
      </c>
      <c r="DE242" s="136">
        <v>78534.14407531693</v>
      </c>
      <c r="DF242" s="136">
        <v>100548.98107878269</v>
      </c>
      <c r="DG242" s="136">
        <v>0</v>
      </c>
      <c r="DH242" s="136">
        <v>123540.66394431553</v>
      </c>
      <c r="DI242" s="136">
        <v>17792.19280913757</v>
      </c>
      <c r="DJ242" s="136">
        <v>216770.30212824681</v>
      </c>
      <c r="DK242" s="136">
        <v>110087.27548704807</v>
      </c>
      <c r="DL242" s="136">
        <v>0</v>
      </c>
      <c r="DM242" s="136">
        <v>0</v>
      </c>
      <c r="DN242" s="136">
        <v>1147435.6028721998</v>
      </c>
      <c r="DO242" s="136">
        <v>25679.633363137644</v>
      </c>
      <c r="DP242" s="136"/>
      <c r="DQ242" s="136">
        <v>789276.19377950195</v>
      </c>
      <c r="DR242" s="136">
        <v>477736.11650404724</v>
      </c>
      <c r="DS242" s="136">
        <v>73306.433347205122</v>
      </c>
      <c r="DT242" s="136">
        <v>11452.973192961188</v>
      </c>
      <c r="DU242" s="136">
        <v>88743.556459326312</v>
      </c>
      <c r="DV242" s="136">
        <v>138037.11427596211</v>
      </c>
      <c r="DW242" s="136"/>
      <c r="DX242" s="136">
        <v>743819.68435371283</v>
      </c>
      <c r="DY242" s="136">
        <v>654149.48560645839</v>
      </c>
      <c r="DZ242" s="136">
        <v>121037.10054115075</v>
      </c>
      <c r="EA242" s="139">
        <v>537947.81446464441</v>
      </c>
      <c r="EB242" s="136"/>
      <c r="EC242" s="136">
        <v>537947.81446464441</v>
      </c>
      <c r="ED242" s="136"/>
      <c r="EE242" s="138">
        <v>253203.37073508144</v>
      </c>
      <c r="EF242" s="136">
        <v>20352.70717851711</v>
      </c>
      <c r="EG242" s="136">
        <v>221270.05296888345</v>
      </c>
      <c r="EH242" s="136">
        <v>11580.610587680876</v>
      </c>
      <c r="EI242" s="136">
        <v>60229.484514307922</v>
      </c>
      <c r="EJ242" s="136">
        <v>0</v>
      </c>
      <c r="EK242" s="136">
        <v>0</v>
      </c>
      <c r="EL242" s="152"/>
      <c r="EM242" s="134">
        <v>0</v>
      </c>
      <c r="EN242" s="136">
        <v>831331.92</v>
      </c>
      <c r="EP242" s="170"/>
      <c r="EQ242" s="170"/>
      <c r="ER242" s="170"/>
      <c r="ES242" s="170"/>
      <c r="ET242" s="170"/>
      <c r="EU242" s="170"/>
      <c r="EV242" s="170"/>
      <c r="EW242" s="170"/>
      <c r="EX242" s="170"/>
      <c r="EY242" s="170"/>
      <c r="EZ242" s="170"/>
      <c r="FA242" s="170"/>
      <c r="FB242" s="170">
        <f t="shared" ref="FB242:FB274" si="102">SUM(FC242:GB242)</f>
        <v>41.47</v>
      </c>
      <c r="FC242" s="143">
        <f>SUMIF('План (2)'!$B$5:$B$38,$B$241:$B$274,'План (2)'!K$5:K$38)</f>
        <v>0.84999999999999987</v>
      </c>
      <c r="FD242" s="143">
        <f>SUMIF('План (2)'!$B$5:$B$38,$B$241:$B$274,'План (2)'!L$5:L$38)</f>
        <v>0.68</v>
      </c>
      <c r="FE242" s="143">
        <f>SUMIF('План (2)'!$B$5:$B$38,$B$241:$B$274,'План (2)'!M$5:M$38)</f>
        <v>0.99</v>
      </c>
      <c r="FF242" s="143">
        <f>SUMIF('План (2)'!$B$5:$B$38,$B$241:$B$274,'План (2)'!N$5:N$38)</f>
        <v>0.44</v>
      </c>
      <c r="FG242" s="143">
        <f>SUMIF('План (2)'!$B$5:$B$38,$B$241:$B$274,'План (2)'!O$5:O$38)</f>
        <v>0.43000000000000005</v>
      </c>
      <c r="FH242" s="143">
        <f>SUMIF('План (2)'!$B$5:$B$38,$B$241:$B$274,'План (2)'!P$5:P$38)</f>
        <v>1.4200000000000002</v>
      </c>
      <c r="FI242" s="143">
        <f>SUMIF('План (2)'!$B$5:$B$38,$B$241:$B$274,'План (2)'!Q$5:Q$38)</f>
        <v>0.47000000000000003</v>
      </c>
      <c r="FJ242" s="143">
        <f>SUMIF('План (2)'!$B$5:$B$38,$B$241:$B$274,'План (2)'!R$5:R$38)</f>
        <v>1.1600000000000001</v>
      </c>
      <c r="FK242" s="143">
        <f>SUMIF('План (2)'!$B$5:$B$38,$B$241:$B$274,'План (2)'!S$5:S$38)</f>
        <v>0.31000000000000005</v>
      </c>
      <c r="FL242" s="143">
        <f>SUMIF('План (2)'!$B$5:$B$38,$B$241:$B$274,'План (2)'!T$5:T$38)</f>
        <v>0.5</v>
      </c>
      <c r="FM242" s="143">
        <f>SUMIF('План (2)'!$B$5:$B$38,$B$241:$B$274,'План (2)'!U$5:U$38)</f>
        <v>0.26</v>
      </c>
      <c r="FN242" s="143">
        <f>SUMIF('План (2)'!$B$5:$B$38,$B$241:$B$274,'План (2)'!V$5:V$38)</f>
        <v>0.44999999999999996</v>
      </c>
      <c r="FO242" s="143">
        <f>SUMIF('План (2)'!$B$5:$B$38,$B$241:$B$274,'План (2)'!W$5:W$38)</f>
        <v>4.66</v>
      </c>
      <c r="FP242" s="143">
        <f>SUMIF('План (2)'!$B$5:$B$38,$B$241:$B$274,'План (2)'!X$5:X$38)</f>
        <v>1.9400000000000002</v>
      </c>
      <c r="FQ242" s="143">
        <f>SUMIF('План (2)'!$B$5:$B$38,$B$241:$B$274,'План (2)'!Y$5:Y$38)</f>
        <v>0.2</v>
      </c>
      <c r="FR242" s="143">
        <f>SUMIF('План (2)'!$B$5:$B$38,$B$241:$B$274,'План (2)'!Z$5:Z$38)</f>
        <v>3.63</v>
      </c>
      <c r="FS242" s="143">
        <f>SUMIF('План (2)'!$B$5:$B$38,$B$241:$B$274,'План (2)'!AA$5:AA$38)</f>
        <v>1.56</v>
      </c>
      <c r="FT242" s="143">
        <f>SUMIF('План (2)'!$B$5:$B$38,$B$241:$B$274,'План (2)'!AB$5:AB$38)</f>
        <v>1.8299999999999998</v>
      </c>
      <c r="FU242" s="143">
        <f>SUMIF('План (2)'!$B$5:$B$38,$B$241:$B$274,'План (2)'!AC$5:AC$38)</f>
        <v>2.29</v>
      </c>
      <c r="FV242" s="143">
        <f>SUMIF('План (2)'!$B$5:$B$38,$B$241:$B$274,'План (2)'!AD$5:AD$38)</f>
        <v>8.0500000000000007</v>
      </c>
      <c r="FW242" s="143">
        <f>SUMIF('План (2)'!$B$5:$B$38,$B$241:$B$274,'План (2)'!AE$5:AE$38)</f>
        <v>0</v>
      </c>
      <c r="FX242" s="143">
        <f>SUMIF('План (2)'!$B$5:$B$38,$B$241:$B$274,'План (2)'!AF$5:AF$38)</f>
        <v>3.4299999999999997</v>
      </c>
      <c r="FY242" s="143">
        <f>SUMIF('План (2)'!$B$5:$B$38,$B$241:$B$274,'План (2)'!AG$5:AG$38)</f>
        <v>4.7899999999999991</v>
      </c>
      <c r="FZ242" s="143">
        <f>SUMIF('План (2)'!$B$5:$B$38,$B$241:$B$274,'План (2)'!AH$5:AH$38)</f>
        <v>0.2</v>
      </c>
      <c r="GA242" s="143">
        <f>SUMIF('План (2)'!$B$5:$B$38,$B$241:$B$274,'План (2)'!AI$5:AI$38)</f>
        <v>0.43</v>
      </c>
      <c r="GB242" s="143">
        <f>SUMIF('План (2)'!$B$5:$B$38,$B$241:$B$274,'План (2)'!AJ$5:AJ$38)</f>
        <v>0.5</v>
      </c>
      <c r="GC242" s="140">
        <f t="shared" si="76"/>
        <v>41.47</v>
      </c>
      <c r="GD242" s="157">
        <f t="shared" ref="GD242:GD274" si="103">$GC242*FC242/$FB242</f>
        <v>0.84999999999999976</v>
      </c>
      <c r="GE242" s="157">
        <f t="shared" si="77"/>
        <v>0.68</v>
      </c>
      <c r="GF242" s="157">
        <f t="shared" si="78"/>
        <v>0.98999999999999988</v>
      </c>
      <c r="GG242" s="157">
        <f t="shared" si="79"/>
        <v>0.44</v>
      </c>
      <c r="GH242" s="157">
        <f t="shared" si="80"/>
        <v>0.43000000000000005</v>
      </c>
      <c r="GI242" s="157">
        <f t="shared" si="81"/>
        <v>1.4200000000000002</v>
      </c>
      <c r="GJ242" s="157">
        <f t="shared" si="82"/>
        <v>0.47000000000000003</v>
      </c>
      <c r="GK242" s="157">
        <f t="shared" si="83"/>
        <v>1.1600000000000001</v>
      </c>
      <c r="GL242" s="157">
        <f t="shared" si="84"/>
        <v>0.31000000000000005</v>
      </c>
      <c r="GM242" s="157">
        <f t="shared" si="85"/>
        <v>0.5</v>
      </c>
      <c r="GN242" s="157">
        <f t="shared" si="86"/>
        <v>0.26</v>
      </c>
      <c r="GO242" s="157">
        <f t="shared" si="87"/>
        <v>0.44999999999999996</v>
      </c>
      <c r="GP242" s="157">
        <f t="shared" si="88"/>
        <v>4.66</v>
      </c>
      <c r="GQ242" s="157">
        <f t="shared" si="89"/>
        <v>1.9400000000000002</v>
      </c>
      <c r="GR242" s="157">
        <f t="shared" si="90"/>
        <v>0.2</v>
      </c>
      <c r="GS242" s="157">
        <f t="shared" si="91"/>
        <v>3.6300000000000003</v>
      </c>
      <c r="GT242" s="157">
        <f t="shared" si="92"/>
        <v>1.56</v>
      </c>
      <c r="GU242" s="157">
        <f t="shared" si="93"/>
        <v>1.8299999999999998</v>
      </c>
      <c r="GV242" s="157">
        <f t="shared" si="94"/>
        <v>2.29</v>
      </c>
      <c r="GW242" s="157">
        <f t="shared" si="95"/>
        <v>8.0500000000000007</v>
      </c>
      <c r="GX242" s="157">
        <f t="shared" si="96"/>
        <v>0</v>
      </c>
      <c r="GY242" s="157">
        <f t="shared" si="97"/>
        <v>3.43</v>
      </c>
      <c r="GZ242" s="157">
        <f t="shared" si="98"/>
        <v>4.7899999999999991</v>
      </c>
      <c r="HA242" s="157">
        <f t="shared" si="99"/>
        <v>0.2</v>
      </c>
      <c r="HB242" s="157">
        <f t="shared" si="100"/>
        <v>0.43000000000000005</v>
      </c>
      <c r="HC242" s="157">
        <f t="shared" si="101"/>
        <v>0.5</v>
      </c>
    </row>
    <row r="243" spans="1:211" s="143" customFormat="1" ht="12" customHeight="1" x14ac:dyDescent="0.25">
      <c r="A243" s="126">
        <v>239</v>
      </c>
      <c r="B243" s="62" t="s">
        <v>347</v>
      </c>
      <c r="C243" s="153"/>
      <c r="D243" s="127">
        <v>14598.6</v>
      </c>
      <c r="E243" s="154">
        <v>13541.4</v>
      </c>
      <c r="F243" s="155">
        <v>1057.2</v>
      </c>
      <c r="G243" s="154">
        <v>2911.1</v>
      </c>
      <c r="H243" s="127">
        <v>3</v>
      </c>
      <c r="I243" s="127">
        <v>3</v>
      </c>
      <c r="J243" s="127">
        <v>1</v>
      </c>
      <c r="K243" s="128">
        <v>14598.6</v>
      </c>
      <c r="L243" s="127"/>
      <c r="M243" s="126" t="s">
        <v>344</v>
      </c>
      <c r="N243" s="129">
        <v>1</v>
      </c>
      <c r="O243" s="129"/>
      <c r="P243" s="130">
        <v>41.47</v>
      </c>
      <c r="Q243" s="142"/>
      <c r="R243" s="130"/>
      <c r="S243" s="130"/>
      <c r="T243" s="130"/>
      <c r="U243" s="130"/>
      <c r="V243" s="130"/>
      <c r="W243" s="130"/>
      <c r="X243" s="130"/>
      <c r="Y243" s="130"/>
      <c r="Z243" s="132"/>
      <c r="AA243" s="132"/>
      <c r="AB243" s="132"/>
      <c r="AC243" s="130"/>
      <c r="AD243" s="132"/>
      <c r="AE243" s="132"/>
      <c r="AF243" s="130"/>
      <c r="AG243" s="133"/>
      <c r="AH243" s="130"/>
      <c r="AI243" s="130"/>
      <c r="AJ243" s="130"/>
      <c r="AK243" s="131"/>
      <c r="AL243" s="130"/>
      <c r="AM243" s="130"/>
      <c r="AN243" s="130"/>
      <c r="AO243" s="130"/>
      <c r="AP243" s="130"/>
      <c r="AQ243" s="130"/>
      <c r="AR243" s="130"/>
      <c r="AS243" s="130"/>
      <c r="AT243" s="146"/>
      <c r="AU243" s="131">
        <v>41.47</v>
      </c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  <c r="BI243" s="147"/>
      <c r="BJ243" s="147"/>
      <c r="BK243" s="147"/>
      <c r="BL243" s="147"/>
      <c r="BM243" s="147"/>
      <c r="BN243" s="147"/>
      <c r="BO243" s="147"/>
      <c r="BP243" s="147"/>
      <c r="BQ243" s="147"/>
      <c r="BR243" s="147"/>
      <c r="BS243" s="147"/>
      <c r="BT243" s="147"/>
      <c r="BU243" s="137"/>
      <c r="BV243" s="137"/>
      <c r="BW243" s="137"/>
      <c r="BX243" s="137"/>
      <c r="BY243" s="137"/>
      <c r="BZ243" s="137"/>
      <c r="CA243" s="137"/>
      <c r="CB243" s="137"/>
      <c r="CC243" s="137"/>
      <c r="CD243" s="137"/>
      <c r="CE243" s="137"/>
      <c r="CF243" s="137"/>
      <c r="CG243" s="137"/>
      <c r="CJ243" s="137">
        <v>1007630.5</v>
      </c>
      <c r="CK243" s="134">
        <v>6351799.7600000016</v>
      </c>
      <c r="CL243" s="134">
        <v>6264817.3900000006</v>
      </c>
      <c r="CM243" s="134">
        <v>6426654.9059335003</v>
      </c>
      <c r="CN243" s="138">
        <v>455677.40605318319</v>
      </c>
      <c r="CO243" s="136">
        <v>0</v>
      </c>
      <c r="CP243" s="136">
        <v>260768.95199999999</v>
      </c>
      <c r="CQ243" s="136">
        <v>0</v>
      </c>
      <c r="CR243" s="136">
        <v>0</v>
      </c>
      <c r="CS243" s="136">
        <v>0</v>
      </c>
      <c r="CT243" s="136">
        <v>0</v>
      </c>
      <c r="CU243" s="136">
        <v>0</v>
      </c>
      <c r="CV243" s="136">
        <v>0</v>
      </c>
      <c r="CW243" s="136">
        <v>0</v>
      </c>
      <c r="CX243" s="136">
        <v>0</v>
      </c>
      <c r="CY243" s="136">
        <v>0</v>
      </c>
      <c r="CZ243" s="136">
        <v>0</v>
      </c>
      <c r="DA243" s="136">
        <v>0</v>
      </c>
      <c r="DB243" s="136">
        <v>0</v>
      </c>
      <c r="DC243" s="136">
        <v>194908.4540531832</v>
      </c>
      <c r="DD243" s="139">
        <v>2182607.8711282355</v>
      </c>
      <c r="DE243" s="136">
        <v>94160.786646522043</v>
      </c>
      <c r="DF243" s="136">
        <v>120556.11309400051</v>
      </c>
      <c r="DG243" s="136">
        <v>0</v>
      </c>
      <c r="DH243" s="136">
        <v>148122.6571804772</v>
      </c>
      <c r="DI243" s="136">
        <v>21332.464889007904</v>
      </c>
      <c r="DJ243" s="136">
        <v>259903.03211842317</v>
      </c>
      <c r="DK243" s="136">
        <v>131992.32743520543</v>
      </c>
      <c r="DL243" s="136">
        <v>0</v>
      </c>
      <c r="DM243" s="136">
        <v>0</v>
      </c>
      <c r="DN243" s="136">
        <v>1375751.1495771219</v>
      </c>
      <c r="DO243" s="136">
        <v>30789.340187477617</v>
      </c>
      <c r="DP243" s="136"/>
      <c r="DQ243" s="136">
        <v>946325.5525695465</v>
      </c>
      <c r="DR243" s="136">
        <v>572795.55369361874</v>
      </c>
      <c r="DS243" s="136">
        <v>87892.871457335146</v>
      </c>
      <c r="DT243" s="136">
        <v>13731.873925518461</v>
      </c>
      <c r="DU243" s="136">
        <v>106401.65732253173</v>
      </c>
      <c r="DV243" s="136">
        <v>165503.59617054241</v>
      </c>
      <c r="DW243" s="136"/>
      <c r="DX243" s="136">
        <v>891824.15402329806</v>
      </c>
      <c r="DY243" s="136">
        <v>784311.47209104279</v>
      </c>
      <c r="DZ243" s="136">
        <v>145120.93732681248</v>
      </c>
      <c r="EA243" s="139">
        <v>644988.11289252329</v>
      </c>
      <c r="EB243" s="136"/>
      <c r="EC243" s="136">
        <v>644988.11289252329</v>
      </c>
      <c r="ED243" s="136"/>
      <c r="EE243" s="138">
        <v>303585.51494622644</v>
      </c>
      <c r="EF243" s="136">
        <v>24402.467753103265</v>
      </c>
      <c r="EG243" s="136">
        <v>265298.13871640625</v>
      </c>
      <c r="EH243" s="136">
        <v>13884.908476716884</v>
      </c>
      <c r="EI243" s="136">
        <v>72213.884902633217</v>
      </c>
      <c r="EJ243" s="136">
        <v>0</v>
      </c>
      <c r="EK243" s="136">
        <v>0</v>
      </c>
      <c r="EL243" s="152"/>
      <c r="EM243" s="134">
        <v>0</v>
      </c>
      <c r="EN243" s="136">
        <v>1106234.19</v>
      </c>
      <c r="EP243" s="170"/>
      <c r="EQ243" s="170"/>
      <c r="ER243" s="170"/>
      <c r="ES243" s="170"/>
      <c r="ET243" s="170"/>
      <c r="EU243" s="170"/>
      <c r="EV243" s="170"/>
      <c r="EW243" s="170"/>
      <c r="EX243" s="170"/>
      <c r="EY243" s="170"/>
      <c r="EZ243" s="170"/>
      <c r="FA243" s="170"/>
      <c r="FB243" s="170">
        <f t="shared" si="102"/>
        <v>41.47</v>
      </c>
      <c r="FC243" s="143">
        <f>SUMIF('План (2)'!$B$5:$B$38,$B$241:$B$274,'План (2)'!K$5:K$38)</f>
        <v>0.84999999999999987</v>
      </c>
      <c r="FD243" s="143">
        <f>SUMIF('План (2)'!$B$5:$B$38,$B$241:$B$274,'План (2)'!L$5:L$38)</f>
        <v>0.68</v>
      </c>
      <c r="FE243" s="143">
        <f>SUMIF('План (2)'!$B$5:$B$38,$B$241:$B$274,'План (2)'!M$5:M$38)</f>
        <v>0.99</v>
      </c>
      <c r="FF243" s="143">
        <f>SUMIF('План (2)'!$B$5:$B$38,$B$241:$B$274,'План (2)'!N$5:N$38)</f>
        <v>0.44</v>
      </c>
      <c r="FG243" s="143">
        <f>SUMIF('План (2)'!$B$5:$B$38,$B$241:$B$274,'План (2)'!O$5:O$38)</f>
        <v>0.43000000000000005</v>
      </c>
      <c r="FH243" s="143">
        <f>SUMIF('План (2)'!$B$5:$B$38,$B$241:$B$274,'План (2)'!P$5:P$38)</f>
        <v>1.4200000000000002</v>
      </c>
      <c r="FI243" s="143">
        <f>SUMIF('План (2)'!$B$5:$B$38,$B$241:$B$274,'План (2)'!Q$5:Q$38)</f>
        <v>0.47000000000000003</v>
      </c>
      <c r="FJ243" s="143">
        <f>SUMIF('План (2)'!$B$5:$B$38,$B$241:$B$274,'План (2)'!R$5:R$38)</f>
        <v>1.1600000000000001</v>
      </c>
      <c r="FK243" s="143">
        <f>SUMIF('План (2)'!$B$5:$B$38,$B$241:$B$274,'План (2)'!S$5:S$38)</f>
        <v>0.31000000000000005</v>
      </c>
      <c r="FL243" s="143">
        <f>SUMIF('План (2)'!$B$5:$B$38,$B$241:$B$274,'План (2)'!T$5:T$38)</f>
        <v>0.5</v>
      </c>
      <c r="FM243" s="143">
        <f>SUMIF('План (2)'!$B$5:$B$38,$B$241:$B$274,'План (2)'!U$5:U$38)</f>
        <v>0.26</v>
      </c>
      <c r="FN243" s="143">
        <f>SUMIF('План (2)'!$B$5:$B$38,$B$241:$B$274,'План (2)'!V$5:V$38)</f>
        <v>0.44999999999999996</v>
      </c>
      <c r="FO243" s="143">
        <f>SUMIF('План (2)'!$B$5:$B$38,$B$241:$B$274,'План (2)'!W$5:W$38)</f>
        <v>4.66</v>
      </c>
      <c r="FP243" s="143">
        <f>SUMIF('План (2)'!$B$5:$B$38,$B$241:$B$274,'План (2)'!X$5:X$38)</f>
        <v>1.9400000000000002</v>
      </c>
      <c r="FQ243" s="143">
        <f>SUMIF('План (2)'!$B$5:$B$38,$B$241:$B$274,'План (2)'!Y$5:Y$38)</f>
        <v>0.2</v>
      </c>
      <c r="FR243" s="143">
        <f>SUMIF('План (2)'!$B$5:$B$38,$B$241:$B$274,'План (2)'!Z$5:Z$38)</f>
        <v>3.63</v>
      </c>
      <c r="FS243" s="143">
        <f>SUMIF('План (2)'!$B$5:$B$38,$B$241:$B$274,'План (2)'!AA$5:AA$38)</f>
        <v>1.56</v>
      </c>
      <c r="FT243" s="143">
        <f>SUMIF('План (2)'!$B$5:$B$38,$B$241:$B$274,'План (2)'!AB$5:AB$38)</f>
        <v>1.8299999999999998</v>
      </c>
      <c r="FU243" s="143">
        <f>SUMIF('План (2)'!$B$5:$B$38,$B$241:$B$274,'План (2)'!AC$5:AC$38)</f>
        <v>2.29</v>
      </c>
      <c r="FV243" s="143">
        <f>SUMIF('План (2)'!$B$5:$B$38,$B$241:$B$274,'План (2)'!AD$5:AD$38)</f>
        <v>8.0500000000000007</v>
      </c>
      <c r="FW243" s="143">
        <f>SUMIF('План (2)'!$B$5:$B$38,$B$241:$B$274,'План (2)'!AE$5:AE$38)</f>
        <v>0</v>
      </c>
      <c r="FX243" s="143">
        <f>SUMIF('План (2)'!$B$5:$B$38,$B$241:$B$274,'План (2)'!AF$5:AF$38)</f>
        <v>3.4299999999999997</v>
      </c>
      <c r="FY243" s="143">
        <f>SUMIF('План (2)'!$B$5:$B$38,$B$241:$B$274,'План (2)'!AG$5:AG$38)</f>
        <v>4.7899999999999991</v>
      </c>
      <c r="FZ243" s="143">
        <f>SUMIF('План (2)'!$B$5:$B$38,$B$241:$B$274,'План (2)'!AH$5:AH$38)</f>
        <v>0.2</v>
      </c>
      <c r="GA243" s="143">
        <f>SUMIF('План (2)'!$B$5:$B$38,$B$241:$B$274,'План (2)'!AI$5:AI$38)</f>
        <v>0.43</v>
      </c>
      <c r="GB243" s="143">
        <f>SUMIF('План (2)'!$B$5:$B$38,$B$241:$B$274,'План (2)'!AJ$5:AJ$38)</f>
        <v>0.5</v>
      </c>
      <c r="GC243" s="140">
        <f t="shared" si="76"/>
        <v>41.47</v>
      </c>
      <c r="GD243" s="157">
        <f t="shared" si="103"/>
        <v>0.84999999999999976</v>
      </c>
      <c r="GE243" s="157">
        <f t="shared" si="77"/>
        <v>0.68</v>
      </c>
      <c r="GF243" s="157">
        <f t="shared" si="78"/>
        <v>0.98999999999999988</v>
      </c>
      <c r="GG243" s="157">
        <f t="shared" si="79"/>
        <v>0.44</v>
      </c>
      <c r="GH243" s="157">
        <f t="shared" si="80"/>
        <v>0.43000000000000005</v>
      </c>
      <c r="GI243" s="157">
        <f t="shared" si="81"/>
        <v>1.4200000000000002</v>
      </c>
      <c r="GJ243" s="157">
        <f t="shared" si="82"/>
        <v>0.47000000000000003</v>
      </c>
      <c r="GK243" s="157">
        <f t="shared" si="83"/>
        <v>1.1600000000000001</v>
      </c>
      <c r="GL243" s="157">
        <f t="shared" si="84"/>
        <v>0.31000000000000005</v>
      </c>
      <c r="GM243" s="157">
        <f t="shared" si="85"/>
        <v>0.5</v>
      </c>
      <c r="GN243" s="157">
        <f t="shared" si="86"/>
        <v>0.26</v>
      </c>
      <c r="GO243" s="157">
        <f t="shared" si="87"/>
        <v>0.44999999999999996</v>
      </c>
      <c r="GP243" s="157">
        <f t="shared" si="88"/>
        <v>4.66</v>
      </c>
      <c r="GQ243" s="157">
        <f t="shared" si="89"/>
        <v>1.9400000000000002</v>
      </c>
      <c r="GR243" s="157">
        <f t="shared" si="90"/>
        <v>0.2</v>
      </c>
      <c r="GS243" s="157">
        <f t="shared" si="91"/>
        <v>3.6300000000000003</v>
      </c>
      <c r="GT243" s="157">
        <f t="shared" si="92"/>
        <v>1.56</v>
      </c>
      <c r="GU243" s="157">
        <f t="shared" si="93"/>
        <v>1.8299999999999998</v>
      </c>
      <c r="GV243" s="157">
        <f t="shared" si="94"/>
        <v>2.29</v>
      </c>
      <c r="GW243" s="157">
        <f t="shared" si="95"/>
        <v>8.0500000000000007</v>
      </c>
      <c r="GX243" s="157">
        <f t="shared" si="96"/>
        <v>0</v>
      </c>
      <c r="GY243" s="157">
        <f t="shared" si="97"/>
        <v>3.43</v>
      </c>
      <c r="GZ243" s="157">
        <f t="shared" si="98"/>
        <v>4.7899999999999991</v>
      </c>
      <c r="HA243" s="157">
        <f t="shared" si="99"/>
        <v>0.2</v>
      </c>
      <c r="HB243" s="157">
        <f t="shared" si="100"/>
        <v>0.43000000000000005</v>
      </c>
      <c r="HC243" s="157">
        <f t="shared" si="101"/>
        <v>0.5</v>
      </c>
    </row>
    <row r="244" spans="1:211" s="143" customFormat="1" ht="12" customHeight="1" x14ac:dyDescent="0.25">
      <c r="A244" s="126">
        <v>240</v>
      </c>
      <c r="B244" s="62" t="s">
        <v>348</v>
      </c>
      <c r="C244" s="153"/>
      <c r="D244" s="127">
        <v>11182.47</v>
      </c>
      <c r="E244" s="154">
        <v>11182.47</v>
      </c>
      <c r="F244" s="155">
        <v>0</v>
      </c>
      <c r="G244" s="154">
        <v>3223.4</v>
      </c>
      <c r="H244" s="127">
        <v>3</v>
      </c>
      <c r="I244" s="127">
        <v>3</v>
      </c>
      <c r="J244" s="127">
        <v>1</v>
      </c>
      <c r="K244" s="128">
        <v>11182.47</v>
      </c>
      <c r="L244" s="127"/>
      <c r="M244" s="126" t="s">
        <v>344</v>
      </c>
      <c r="N244" s="129">
        <v>1</v>
      </c>
      <c r="O244" s="129"/>
      <c r="P244" s="130">
        <v>41.47</v>
      </c>
      <c r="Q244" s="142"/>
      <c r="R244" s="130"/>
      <c r="S244" s="130"/>
      <c r="T244" s="130"/>
      <c r="U244" s="130"/>
      <c r="V244" s="130"/>
      <c r="W244" s="130"/>
      <c r="X244" s="130"/>
      <c r="Y244" s="130"/>
      <c r="Z244" s="132"/>
      <c r="AA244" s="132"/>
      <c r="AB244" s="132"/>
      <c r="AC244" s="130"/>
      <c r="AD244" s="132"/>
      <c r="AE244" s="132"/>
      <c r="AF244" s="130"/>
      <c r="AG244" s="133"/>
      <c r="AH244" s="130"/>
      <c r="AI244" s="130"/>
      <c r="AJ244" s="130"/>
      <c r="AK244" s="131"/>
      <c r="AL244" s="130"/>
      <c r="AM244" s="130"/>
      <c r="AN244" s="130"/>
      <c r="AO244" s="130"/>
      <c r="AP244" s="130"/>
      <c r="AQ244" s="130"/>
      <c r="AR244" s="130"/>
      <c r="AS244" s="130"/>
      <c r="AT244" s="146"/>
      <c r="AU244" s="131">
        <v>41.47</v>
      </c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47"/>
      <c r="BN244" s="147"/>
      <c r="BO244" s="147"/>
      <c r="BP244" s="147"/>
      <c r="BQ244" s="147"/>
      <c r="BR244" s="147"/>
      <c r="BS244" s="147"/>
      <c r="BT244" s="147"/>
      <c r="BU244" s="137"/>
      <c r="BV244" s="137"/>
      <c r="BW244" s="137"/>
      <c r="BX244" s="137"/>
      <c r="BY244" s="137"/>
      <c r="BZ244" s="137"/>
      <c r="CA244" s="137"/>
      <c r="CB244" s="137"/>
      <c r="CC244" s="137"/>
      <c r="CD244" s="137"/>
      <c r="CE244" s="137"/>
      <c r="CF244" s="137"/>
      <c r="CG244" s="137"/>
      <c r="CJ244" s="137">
        <v>763152.99</v>
      </c>
      <c r="CK244" s="134">
        <v>5560580.2700000005</v>
      </c>
      <c r="CL244" s="134">
        <v>5618185.3699999992</v>
      </c>
      <c r="CM244" s="134">
        <v>6867320.8566931868</v>
      </c>
      <c r="CN244" s="138">
        <v>2293575.650777095</v>
      </c>
      <c r="CO244" s="136">
        <v>0</v>
      </c>
      <c r="CP244" s="136">
        <v>331553.88</v>
      </c>
      <c r="CQ244" s="136">
        <v>7944</v>
      </c>
      <c r="CR244" s="136">
        <v>0</v>
      </c>
      <c r="CS244" s="136">
        <v>0</v>
      </c>
      <c r="CT244" s="136">
        <v>0</v>
      </c>
      <c r="CU244" s="136">
        <v>0</v>
      </c>
      <c r="CV244" s="136">
        <v>11899.055999999999</v>
      </c>
      <c r="CW244" s="136">
        <v>0</v>
      </c>
      <c r="CX244" s="136">
        <v>1792879.608</v>
      </c>
      <c r="CY244" s="136">
        <v>0</v>
      </c>
      <c r="CZ244" s="136">
        <v>0</v>
      </c>
      <c r="DA244" s="136">
        <v>0</v>
      </c>
      <c r="DB244" s="136">
        <v>0</v>
      </c>
      <c r="DC244" s="136">
        <v>149299.10677709503</v>
      </c>
      <c r="DD244" s="139">
        <v>1671869.01762192</v>
      </c>
      <c r="DE244" s="136">
        <v>72126.791051959299</v>
      </c>
      <c r="DF244" s="136">
        <v>92345.506965754787</v>
      </c>
      <c r="DG244" s="136">
        <v>0</v>
      </c>
      <c r="DH244" s="136">
        <v>113461.37096988551</v>
      </c>
      <c r="DI244" s="136">
        <v>16340.583935951679</v>
      </c>
      <c r="DJ244" s="136">
        <v>199084.69713351305</v>
      </c>
      <c r="DK244" s="136">
        <v>101105.60202857543</v>
      </c>
      <c r="DL244" s="136">
        <v>0</v>
      </c>
      <c r="DM244" s="136">
        <v>0</v>
      </c>
      <c r="DN244" s="136">
        <v>1053819.952434595</v>
      </c>
      <c r="DO244" s="136">
        <v>23584.513101685287</v>
      </c>
      <c r="DP244" s="136"/>
      <c r="DQ244" s="136">
        <v>724881.63946148101</v>
      </c>
      <c r="DR244" s="136">
        <v>438759.13411644136</v>
      </c>
      <c r="DS244" s="136">
        <v>67325.592747626928</v>
      </c>
      <c r="DT244" s="136">
        <v>10518.561246687519</v>
      </c>
      <c r="DU244" s="136">
        <v>81503.249692401412</v>
      </c>
      <c r="DV244" s="136">
        <v>126775.10165832378</v>
      </c>
      <c r="DW244" s="136"/>
      <c r="DX244" s="136">
        <v>683133.7832148911</v>
      </c>
      <c r="DY244" s="136">
        <v>600779.49305508216</v>
      </c>
      <c r="DZ244" s="136">
        <v>111162.06540551563</v>
      </c>
      <c r="EA244" s="139">
        <v>494058.3496210085</v>
      </c>
      <c r="EB244" s="136"/>
      <c r="EC244" s="136">
        <v>494058.3496210085</v>
      </c>
      <c r="ED244" s="136"/>
      <c r="EE244" s="138">
        <v>232545.3066267127</v>
      </c>
      <c r="EF244" s="136">
        <v>18692.19401689509</v>
      </c>
      <c r="EG244" s="136">
        <v>203217.32750072275</v>
      </c>
      <c r="EH244" s="136">
        <v>10635.785109094862</v>
      </c>
      <c r="EI244" s="136">
        <v>55315.550909480968</v>
      </c>
      <c r="EJ244" s="136">
        <v>0</v>
      </c>
      <c r="EK244" s="136">
        <v>0</v>
      </c>
      <c r="EL244" s="152"/>
      <c r="EM244" s="134">
        <v>0</v>
      </c>
      <c r="EN244" s="136">
        <v>739565.33</v>
      </c>
      <c r="EP244" s="170"/>
      <c r="EQ244" s="170"/>
      <c r="ER244" s="170"/>
      <c r="ES244" s="170"/>
      <c r="ET244" s="170"/>
      <c r="EU244" s="170"/>
      <c r="EV244" s="170"/>
      <c r="EW244" s="170"/>
      <c r="EX244" s="170"/>
      <c r="EY244" s="170"/>
      <c r="EZ244" s="170"/>
      <c r="FA244" s="170"/>
      <c r="FB244" s="170">
        <f t="shared" si="102"/>
        <v>41.47</v>
      </c>
      <c r="FC244" s="143">
        <f>SUMIF('План (2)'!$B$5:$B$38,$B$241:$B$274,'План (2)'!K$5:K$38)</f>
        <v>0.84999999999999987</v>
      </c>
      <c r="FD244" s="143">
        <f>SUMIF('План (2)'!$B$5:$B$38,$B$241:$B$274,'План (2)'!L$5:L$38)</f>
        <v>0.68</v>
      </c>
      <c r="FE244" s="143">
        <f>SUMIF('План (2)'!$B$5:$B$38,$B$241:$B$274,'План (2)'!M$5:M$38)</f>
        <v>0.99</v>
      </c>
      <c r="FF244" s="143">
        <f>SUMIF('План (2)'!$B$5:$B$38,$B$241:$B$274,'План (2)'!N$5:N$38)</f>
        <v>0.44</v>
      </c>
      <c r="FG244" s="143">
        <f>SUMIF('План (2)'!$B$5:$B$38,$B$241:$B$274,'План (2)'!O$5:O$38)</f>
        <v>0.43000000000000005</v>
      </c>
      <c r="FH244" s="143">
        <f>SUMIF('План (2)'!$B$5:$B$38,$B$241:$B$274,'План (2)'!P$5:P$38)</f>
        <v>1.4200000000000002</v>
      </c>
      <c r="FI244" s="143">
        <f>SUMIF('План (2)'!$B$5:$B$38,$B$241:$B$274,'План (2)'!Q$5:Q$38)</f>
        <v>0.47000000000000003</v>
      </c>
      <c r="FJ244" s="143">
        <f>SUMIF('План (2)'!$B$5:$B$38,$B$241:$B$274,'План (2)'!R$5:R$38)</f>
        <v>1.1600000000000001</v>
      </c>
      <c r="FK244" s="143">
        <f>SUMIF('План (2)'!$B$5:$B$38,$B$241:$B$274,'План (2)'!S$5:S$38)</f>
        <v>0.31000000000000005</v>
      </c>
      <c r="FL244" s="143">
        <f>SUMIF('План (2)'!$B$5:$B$38,$B$241:$B$274,'План (2)'!T$5:T$38)</f>
        <v>0.5</v>
      </c>
      <c r="FM244" s="143">
        <f>SUMIF('План (2)'!$B$5:$B$38,$B$241:$B$274,'План (2)'!U$5:U$38)</f>
        <v>0.26</v>
      </c>
      <c r="FN244" s="143">
        <f>SUMIF('План (2)'!$B$5:$B$38,$B$241:$B$274,'План (2)'!V$5:V$38)</f>
        <v>0.44999999999999996</v>
      </c>
      <c r="FO244" s="143">
        <f>SUMIF('План (2)'!$B$5:$B$38,$B$241:$B$274,'План (2)'!W$5:W$38)</f>
        <v>4.66</v>
      </c>
      <c r="FP244" s="143">
        <f>SUMIF('План (2)'!$B$5:$B$38,$B$241:$B$274,'План (2)'!X$5:X$38)</f>
        <v>1.9400000000000002</v>
      </c>
      <c r="FQ244" s="143">
        <f>SUMIF('План (2)'!$B$5:$B$38,$B$241:$B$274,'План (2)'!Y$5:Y$38)</f>
        <v>0.2</v>
      </c>
      <c r="FR244" s="143">
        <f>SUMIF('План (2)'!$B$5:$B$38,$B$241:$B$274,'План (2)'!Z$5:Z$38)</f>
        <v>3.63</v>
      </c>
      <c r="FS244" s="143">
        <f>SUMIF('План (2)'!$B$5:$B$38,$B$241:$B$274,'План (2)'!AA$5:AA$38)</f>
        <v>1.56</v>
      </c>
      <c r="FT244" s="143">
        <f>SUMIF('План (2)'!$B$5:$B$38,$B$241:$B$274,'План (2)'!AB$5:AB$38)</f>
        <v>1.8299999999999998</v>
      </c>
      <c r="FU244" s="143">
        <f>SUMIF('План (2)'!$B$5:$B$38,$B$241:$B$274,'План (2)'!AC$5:AC$38)</f>
        <v>2.29</v>
      </c>
      <c r="FV244" s="143">
        <f>SUMIF('План (2)'!$B$5:$B$38,$B$241:$B$274,'План (2)'!AD$5:AD$38)</f>
        <v>8.0500000000000007</v>
      </c>
      <c r="FW244" s="143">
        <f>SUMIF('План (2)'!$B$5:$B$38,$B$241:$B$274,'План (2)'!AE$5:AE$38)</f>
        <v>0</v>
      </c>
      <c r="FX244" s="143">
        <f>SUMIF('План (2)'!$B$5:$B$38,$B$241:$B$274,'План (2)'!AF$5:AF$38)</f>
        <v>3.4299999999999997</v>
      </c>
      <c r="FY244" s="143">
        <f>SUMIF('План (2)'!$B$5:$B$38,$B$241:$B$274,'План (2)'!AG$5:AG$38)</f>
        <v>4.7899999999999991</v>
      </c>
      <c r="FZ244" s="143">
        <f>SUMIF('План (2)'!$B$5:$B$38,$B$241:$B$274,'План (2)'!AH$5:AH$38)</f>
        <v>0.2</v>
      </c>
      <c r="GA244" s="143">
        <f>SUMIF('План (2)'!$B$5:$B$38,$B$241:$B$274,'План (2)'!AI$5:AI$38)</f>
        <v>0.43</v>
      </c>
      <c r="GB244" s="143">
        <f>SUMIF('План (2)'!$B$5:$B$38,$B$241:$B$274,'План (2)'!AJ$5:AJ$38)</f>
        <v>0.5</v>
      </c>
      <c r="GC244" s="140">
        <f t="shared" si="76"/>
        <v>41.47</v>
      </c>
      <c r="GD244" s="157">
        <f t="shared" si="103"/>
        <v>0.84999999999999976</v>
      </c>
      <c r="GE244" s="157">
        <f t="shared" si="77"/>
        <v>0.68</v>
      </c>
      <c r="GF244" s="157">
        <f t="shared" si="78"/>
        <v>0.98999999999999988</v>
      </c>
      <c r="GG244" s="157">
        <f t="shared" si="79"/>
        <v>0.44</v>
      </c>
      <c r="GH244" s="157">
        <f t="shared" si="80"/>
        <v>0.43000000000000005</v>
      </c>
      <c r="GI244" s="157">
        <f t="shared" si="81"/>
        <v>1.4200000000000002</v>
      </c>
      <c r="GJ244" s="157">
        <f t="shared" si="82"/>
        <v>0.47000000000000003</v>
      </c>
      <c r="GK244" s="157">
        <f t="shared" si="83"/>
        <v>1.1600000000000001</v>
      </c>
      <c r="GL244" s="157">
        <f t="shared" si="84"/>
        <v>0.31000000000000005</v>
      </c>
      <c r="GM244" s="157">
        <f t="shared" si="85"/>
        <v>0.5</v>
      </c>
      <c r="GN244" s="157">
        <f t="shared" si="86"/>
        <v>0.26</v>
      </c>
      <c r="GO244" s="157">
        <f t="shared" si="87"/>
        <v>0.44999999999999996</v>
      </c>
      <c r="GP244" s="157">
        <f t="shared" si="88"/>
        <v>4.66</v>
      </c>
      <c r="GQ244" s="157">
        <f t="shared" si="89"/>
        <v>1.9400000000000002</v>
      </c>
      <c r="GR244" s="157">
        <f t="shared" si="90"/>
        <v>0.2</v>
      </c>
      <c r="GS244" s="157">
        <f t="shared" si="91"/>
        <v>3.6300000000000003</v>
      </c>
      <c r="GT244" s="157">
        <f t="shared" si="92"/>
        <v>1.56</v>
      </c>
      <c r="GU244" s="157">
        <f t="shared" si="93"/>
        <v>1.8299999999999998</v>
      </c>
      <c r="GV244" s="157">
        <f t="shared" si="94"/>
        <v>2.29</v>
      </c>
      <c r="GW244" s="157">
        <f t="shared" si="95"/>
        <v>8.0500000000000007</v>
      </c>
      <c r="GX244" s="157">
        <f t="shared" si="96"/>
        <v>0</v>
      </c>
      <c r="GY244" s="157">
        <f t="shared" si="97"/>
        <v>3.43</v>
      </c>
      <c r="GZ244" s="157">
        <f t="shared" si="98"/>
        <v>4.7899999999999991</v>
      </c>
      <c r="HA244" s="157">
        <f t="shared" si="99"/>
        <v>0.2</v>
      </c>
      <c r="HB244" s="157">
        <f t="shared" si="100"/>
        <v>0.43000000000000005</v>
      </c>
      <c r="HC244" s="157">
        <f t="shared" si="101"/>
        <v>0.5</v>
      </c>
    </row>
    <row r="245" spans="1:211" s="143" customFormat="1" ht="12" customHeight="1" x14ac:dyDescent="0.25">
      <c r="A245" s="129">
        <v>241</v>
      </c>
      <c r="B245" s="62" t="s">
        <v>349</v>
      </c>
      <c r="C245" s="153"/>
      <c r="D245" s="127">
        <v>20455.900000000001</v>
      </c>
      <c r="E245" s="156">
        <v>19568.400000000001</v>
      </c>
      <c r="F245" s="156">
        <v>887.5</v>
      </c>
      <c r="G245" s="141">
        <v>8057.8</v>
      </c>
      <c r="H245" s="127">
        <v>5</v>
      </c>
      <c r="I245" s="127">
        <v>5</v>
      </c>
      <c r="J245" s="127">
        <v>1</v>
      </c>
      <c r="K245" s="128">
        <v>20455.900000000001</v>
      </c>
      <c r="L245" s="127"/>
      <c r="M245" s="129" t="s">
        <v>344</v>
      </c>
      <c r="N245" s="129">
        <v>1</v>
      </c>
      <c r="O245" s="129"/>
      <c r="P245" s="130">
        <v>41.47</v>
      </c>
      <c r="Q245" s="131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0"/>
      <c r="AF245" s="130"/>
      <c r="AG245" s="133"/>
      <c r="AH245" s="130"/>
      <c r="AI245" s="130"/>
      <c r="AJ245" s="130"/>
      <c r="AK245" s="131"/>
      <c r="AL245" s="130"/>
      <c r="AM245" s="130"/>
      <c r="AN245" s="130"/>
      <c r="AO245" s="130"/>
      <c r="AP245" s="130"/>
      <c r="AQ245" s="130"/>
      <c r="AR245" s="130"/>
      <c r="AS245" s="130"/>
      <c r="AU245" s="131">
        <v>41.47</v>
      </c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57"/>
      <c r="BN245" s="157"/>
      <c r="BO245" s="157"/>
      <c r="BP245" s="157"/>
      <c r="BQ245" s="157"/>
      <c r="BR245" s="157"/>
      <c r="BS245" s="157"/>
      <c r="BT245" s="157"/>
      <c r="BU245" s="158"/>
      <c r="BV245" s="158"/>
      <c r="BW245" s="158"/>
      <c r="BX245" s="158"/>
      <c r="BY245" s="158"/>
      <c r="BZ245" s="158"/>
      <c r="CA245" s="158"/>
      <c r="CB245" s="158"/>
      <c r="CC245" s="158"/>
      <c r="CD245" s="158"/>
      <c r="CE245" s="158"/>
      <c r="CF245" s="158"/>
      <c r="CG245" s="158"/>
      <c r="CJ245" s="158">
        <v>1219003.24</v>
      </c>
      <c r="CK245" s="159">
        <v>9738020.5199999996</v>
      </c>
      <c r="CL245" s="134">
        <v>9382334.1600000001</v>
      </c>
      <c r="CM245" s="159">
        <v>9640235.7231139634</v>
      </c>
      <c r="CN245" s="139">
        <v>1273562.2996485766</v>
      </c>
      <c r="CO245" s="136">
        <v>0</v>
      </c>
      <c r="CP245" s="136">
        <v>336524.41200000001</v>
      </c>
      <c r="CQ245" s="136">
        <v>0</v>
      </c>
      <c r="CR245" s="136">
        <v>0</v>
      </c>
      <c r="CS245" s="136">
        <v>0</v>
      </c>
      <c r="CT245" s="136">
        <v>0</v>
      </c>
      <c r="CU245" s="136">
        <v>0</v>
      </c>
      <c r="CV245" s="136">
        <v>0</v>
      </c>
      <c r="CW245" s="136">
        <v>413114.45999999996</v>
      </c>
      <c r="CX245" s="136">
        <v>0</v>
      </c>
      <c r="CY245" s="136">
        <v>5449.8</v>
      </c>
      <c r="CZ245" s="136">
        <v>245363.34</v>
      </c>
      <c r="DA245" s="136">
        <v>0</v>
      </c>
      <c r="DB245" s="136">
        <v>0</v>
      </c>
      <c r="DC245" s="136">
        <v>273110.2876485766</v>
      </c>
      <c r="DD245" s="139">
        <v>3058321.2329272726</v>
      </c>
      <c r="DE245" s="136">
        <v>131940.29808081529</v>
      </c>
      <c r="DF245" s="136">
        <v>168926.04728121636</v>
      </c>
      <c r="DG245" s="136">
        <v>0</v>
      </c>
      <c r="DH245" s="136">
        <v>207552.93404971185</v>
      </c>
      <c r="DI245" s="136">
        <v>29891.549088478125</v>
      </c>
      <c r="DJ245" s="136">
        <v>364182.21163065312</v>
      </c>
      <c r="DK245" s="136">
        <v>184950.73848052678</v>
      </c>
      <c r="DL245" s="136">
        <v>0</v>
      </c>
      <c r="DM245" s="136">
        <v>0</v>
      </c>
      <c r="DN245" s="136">
        <v>1927734.7102211616</v>
      </c>
      <c r="DO245" s="136">
        <v>43142.744094709313</v>
      </c>
      <c r="DP245" s="160"/>
      <c r="DQ245" s="160">
        <v>1326013.5129949027</v>
      </c>
      <c r="DR245" s="136">
        <v>802614.53610629076</v>
      </c>
      <c r="DS245" s="136">
        <v>123157.54861727166</v>
      </c>
      <c r="DT245" s="136">
        <v>19241.423138726528</v>
      </c>
      <c r="DU245" s="136">
        <v>149092.49256942287</v>
      </c>
      <c r="DV245" s="136">
        <v>231907.51256319092</v>
      </c>
      <c r="DW245" s="160"/>
      <c r="DX245" s="136">
        <v>1249644.8777475362</v>
      </c>
      <c r="DY245" s="136">
        <v>1098995.5914914554</v>
      </c>
      <c r="DZ245" s="136">
        <v>203346.85393555163</v>
      </c>
      <c r="EA245" s="139">
        <v>903772.43972149165</v>
      </c>
      <c r="EB245" s="160"/>
      <c r="EC245" s="136">
        <v>903772.43972149165</v>
      </c>
      <c r="ED245" s="160"/>
      <c r="EE245" s="139">
        <v>425391.12895678438</v>
      </c>
      <c r="EF245" s="136">
        <v>34193.308955016582</v>
      </c>
      <c r="EG245" s="136">
        <v>371741.96126813081</v>
      </c>
      <c r="EH245" s="136">
        <v>19455.858733636986</v>
      </c>
      <c r="EI245" s="136">
        <v>101187.78569039326</v>
      </c>
      <c r="EJ245" s="160">
        <v>0</v>
      </c>
      <c r="EK245" s="136">
        <v>0</v>
      </c>
      <c r="EL245" s="152"/>
      <c r="EM245" s="159">
        <v>0</v>
      </c>
      <c r="EN245" s="136">
        <v>1604881.6</v>
      </c>
      <c r="EP245" s="170"/>
      <c r="EQ245" s="170"/>
      <c r="ER245" s="170"/>
      <c r="ES245" s="170"/>
      <c r="ET245" s="170"/>
      <c r="EU245" s="170"/>
      <c r="EV245" s="170"/>
      <c r="EW245" s="170"/>
      <c r="EX245" s="170"/>
      <c r="EY245" s="170"/>
      <c r="EZ245" s="170"/>
      <c r="FA245" s="170"/>
      <c r="FB245" s="170">
        <f t="shared" si="102"/>
        <v>41.47</v>
      </c>
      <c r="FC245" s="143">
        <f>SUMIF('План (2)'!$B$5:$B$38,$B$241:$B$274,'План (2)'!K$5:K$38)</f>
        <v>0.84999999999999987</v>
      </c>
      <c r="FD245" s="143">
        <f>SUMIF('План (2)'!$B$5:$B$38,$B$241:$B$274,'План (2)'!L$5:L$38)</f>
        <v>0.68</v>
      </c>
      <c r="FE245" s="143">
        <f>SUMIF('План (2)'!$B$5:$B$38,$B$241:$B$274,'План (2)'!M$5:M$38)</f>
        <v>0.99</v>
      </c>
      <c r="FF245" s="143">
        <f>SUMIF('План (2)'!$B$5:$B$38,$B$241:$B$274,'План (2)'!N$5:N$38)</f>
        <v>0.44</v>
      </c>
      <c r="FG245" s="143">
        <f>SUMIF('План (2)'!$B$5:$B$38,$B$241:$B$274,'План (2)'!O$5:O$38)</f>
        <v>0.43000000000000005</v>
      </c>
      <c r="FH245" s="143">
        <f>SUMIF('План (2)'!$B$5:$B$38,$B$241:$B$274,'План (2)'!P$5:P$38)</f>
        <v>1.4200000000000002</v>
      </c>
      <c r="FI245" s="143">
        <f>SUMIF('План (2)'!$B$5:$B$38,$B$241:$B$274,'План (2)'!Q$5:Q$38)</f>
        <v>0.47000000000000003</v>
      </c>
      <c r="FJ245" s="143">
        <f>SUMIF('План (2)'!$B$5:$B$38,$B$241:$B$274,'План (2)'!R$5:R$38)</f>
        <v>1.1600000000000001</v>
      </c>
      <c r="FK245" s="143">
        <f>SUMIF('План (2)'!$B$5:$B$38,$B$241:$B$274,'План (2)'!S$5:S$38)</f>
        <v>0.31000000000000005</v>
      </c>
      <c r="FL245" s="143">
        <f>SUMIF('План (2)'!$B$5:$B$38,$B$241:$B$274,'План (2)'!T$5:T$38)</f>
        <v>0.5</v>
      </c>
      <c r="FM245" s="143">
        <f>SUMIF('План (2)'!$B$5:$B$38,$B$241:$B$274,'План (2)'!U$5:U$38)</f>
        <v>0.26</v>
      </c>
      <c r="FN245" s="143">
        <f>SUMIF('План (2)'!$B$5:$B$38,$B$241:$B$274,'План (2)'!V$5:V$38)</f>
        <v>0.44999999999999996</v>
      </c>
      <c r="FO245" s="143">
        <f>SUMIF('План (2)'!$B$5:$B$38,$B$241:$B$274,'План (2)'!W$5:W$38)</f>
        <v>4.66</v>
      </c>
      <c r="FP245" s="143">
        <f>SUMIF('План (2)'!$B$5:$B$38,$B$241:$B$274,'План (2)'!X$5:X$38)</f>
        <v>1.9400000000000002</v>
      </c>
      <c r="FQ245" s="143">
        <f>SUMIF('План (2)'!$B$5:$B$38,$B$241:$B$274,'План (2)'!Y$5:Y$38)</f>
        <v>0.2</v>
      </c>
      <c r="FR245" s="143">
        <f>SUMIF('План (2)'!$B$5:$B$38,$B$241:$B$274,'План (2)'!Z$5:Z$38)</f>
        <v>3.63</v>
      </c>
      <c r="FS245" s="143">
        <f>SUMIF('План (2)'!$B$5:$B$38,$B$241:$B$274,'План (2)'!AA$5:AA$38)</f>
        <v>1.56</v>
      </c>
      <c r="FT245" s="143">
        <f>SUMIF('План (2)'!$B$5:$B$38,$B$241:$B$274,'План (2)'!AB$5:AB$38)</f>
        <v>1.8299999999999998</v>
      </c>
      <c r="FU245" s="143">
        <f>SUMIF('План (2)'!$B$5:$B$38,$B$241:$B$274,'План (2)'!AC$5:AC$38)</f>
        <v>2.29</v>
      </c>
      <c r="FV245" s="143">
        <f>SUMIF('План (2)'!$B$5:$B$38,$B$241:$B$274,'План (2)'!AD$5:AD$38)</f>
        <v>8.0500000000000007</v>
      </c>
      <c r="FW245" s="143">
        <f>SUMIF('План (2)'!$B$5:$B$38,$B$241:$B$274,'План (2)'!AE$5:AE$38)</f>
        <v>0</v>
      </c>
      <c r="FX245" s="143">
        <f>SUMIF('План (2)'!$B$5:$B$38,$B$241:$B$274,'План (2)'!AF$5:AF$38)</f>
        <v>3.4299999999999997</v>
      </c>
      <c r="FY245" s="143">
        <f>SUMIF('План (2)'!$B$5:$B$38,$B$241:$B$274,'План (2)'!AG$5:AG$38)</f>
        <v>4.7899999999999991</v>
      </c>
      <c r="FZ245" s="143">
        <f>SUMIF('План (2)'!$B$5:$B$38,$B$241:$B$274,'План (2)'!AH$5:AH$38)</f>
        <v>0.2</v>
      </c>
      <c r="GA245" s="143">
        <f>SUMIF('План (2)'!$B$5:$B$38,$B$241:$B$274,'План (2)'!AI$5:AI$38)</f>
        <v>0.43</v>
      </c>
      <c r="GB245" s="143">
        <f>SUMIF('План (2)'!$B$5:$B$38,$B$241:$B$274,'План (2)'!AJ$5:AJ$38)</f>
        <v>0.5</v>
      </c>
      <c r="GC245" s="140">
        <f t="shared" si="76"/>
        <v>41.47</v>
      </c>
      <c r="GD245" s="157">
        <f t="shared" si="103"/>
        <v>0.84999999999999976</v>
      </c>
      <c r="GE245" s="157">
        <f t="shared" si="77"/>
        <v>0.68</v>
      </c>
      <c r="GF245" s="157">
        <f t="shared" si="78"/>
        <v>0.98999999999999988</v>
      </c>
      <c r="GG245" s="157">
        <f t="shared" si="79"/>
        <v>0.44</v>
      </c>
      <c r="GH245" s="157">
        <f t="shared" si="80"/>
        <v>0.43000000000000005</v>
      </c>
      <c r="GI245" s="157">
        <f t="shared" si="81"/>
        <v>1.4200000000000002</v>
      </c>
      <c r="GJ245" s="157">
        <f t="shared" si="82"/>
        <v>0.47000000000000003</v>
      </c>
      <c r="GK245" s="157">
        <f t="shared" si="83"/>
        <v>1.1600000000000001</v>
      </c>
      <c r="GL245" s="157">
        <f t="shared" si="84"/>
        <v>0.31000000000000005</v>
      </c>
      <c r="GM245" s="157">
        <f t="shared" si="85"/>
        <v>0.5</v>
      </c>
      <c r="GN245" s="157">
        <f t="shared" si="86"/>
        <v>0.26</v>
      </c>
      <c r="GO245" s="157">
        <f t="shared" si="87"/>
        <v>0.44999999999999996</v>
      </c>
      <c r="GP245" s="157">
        <f t="shared" si="88"/>
        <v>4.66</v>
      </c>
      <c r="GQ245" s="157">
        <f t="shared" si="89"/>
        <v>1.9400000000000002</v>
      </c>
      <c r="GR245" s="157">
        <f t="shared" si="90"/>
        <v>0.2</v>
      </c>
      <c r="GS245" s="157">
        <f t="shared" si="91"/>
        <v>3.6300000000000003</v>
      </c>
      <c r="GT245" s="157">
        <f t="shared" si="92"/>
        <v>1.56</v>
      </c>
      <c r="GU245" s="157">
        <f t="shared" si="93"/>
        <v>1.8299999999999998</v>
      </c>
      <c r="GV245" s="157">
        <f t="shared" si="94"/>
        <v>2.29</v>
      </c>
      <c r="GW245" s="157">
        <f t="shared" si="95"/>
        <v>8.0500000000000007</v>
      </c>
      <c r="GX245" s="157">
        <f t="shared" si="96"/>
        <v>0</v>
      </c>
      <c r="GY245" s="157">
        <f t="shared" si="97"/>
        <v>3.43</v>
      </c>
      <c r="GZ245" s="157">
        <f t="shared" si="98"/>
        <v>4.7899999999999991</v>
      </c>
      <c r="HA245" s="157">
        <f t="shared" si="99"/>
        <v>0.2</v>
      </c>
      <c r="HB245" s="157">
        <f t="shared" si="100"/>
        <v>0.43000000000000005</v>
      </c>
      <c r="HC245" s="157">
        <f t="shared" si="101"/>
        <v>0.5</v>
      </c>
    </row>
    <row r="246" spans="1:211" s="143" customFormat="1" ht="12" customHeight="1" x14ac:dyDescent="0.25">
      <c r="A246" s="126">
        <v>242</v>
      </c>
      <c r="B246" s="62" t="s">
        <v>350</v>
      </c>
      <c r="C246" s="153"/>
      <c r="D246" s="127">
        <v>11173.2</v>
      </c>
      <c r="E246" s="154">
        <v>11173.2</v>
      </c>
      <c r="F246" s="155">
        <v>0</v>
      </c>
      <c r="G246" s="154">
        <v>3618.4</v>
      </c>
      <c r="H246" s="127">
        <v>3</v>
      </c>
      <c r="I246" s="127">
        <v>3</v>
      </c>
      <c r="J246" s="127">
        <v>1</v>
      </c>
      <c r="K246" s="128">
        <v>11173.2</v>
      </c>
      <c r="L246" s="127"/>
      <c r="M246" s="126" t="s">
        <v>344</v>
      </c>
      <c r="N246" s="129">
        <v>1</v>
      </c>
      <c r="O246" s="129"/>
      <c r="P246" s="130">
        <v>41.47</v>
      </c>
      <c r="Q246" s="142"/>
      <c r="R246" s="130"/>
      <c r="S246" s="130"/>
      <c r="T246" s="130"/>
      <c r="U246" s="130"/>
      <c r="V246" s="130"/>
      <c r="W246" s="130"/>
      <c r="X246" s="130"/>
      <c r="Y246" s="130"/>
      <c r="Z246" s="132"/>
      <c r="AA246" s="132"/>
      <c r="AB246" s="132"/>
      <c r="AC246" s="130"/>
      <c r="AD246" s="132"/>
      <c r="AE246" s="132"/>
      <c r="AF246" s="130"/>
      <c r="AG246" s="133"/>
      <c r="AH246" s="130"/>
      <c r="AI246" s="130"/>
      <c r="AJ246" s="130"/>
      <c r="AK246" s="131"/>
      <c r="AL246" s="130"/>
      <c r="AM246" s="130"/>
      <c r="AN246" s="130"/>
      <c r="AO246" s="130"/>
      <c r="AP246" s="130"/>
      <c r="AQ246" s="130"/>
      <c r="AR246" s="130"/>
      <c r="AS246" s="130"/>
      <c r="AT246" s="146"/>
      <c r="AU246" s="131">
        <v>41.47</v>
      </c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47"/>
      <c r="BN246" s="147"/>
      <c r="BO246" s="147"/>
      <c r="BP246" s="147"/>
      <c r="BQ246" s="147"/>
      <c r="BR246" s="147"/>
      <c r="BS246" s="147"/>
      <c r="BT246" s="147"/>
      <c r="BU246" s="137"/>
      <c r="BV246" s="137"/>
      <c r="BW246" s="137"/>
      <c r="BX246" s="137"/>
      <c r="BY246" s="137"/>
      <c r="BZ246" s="137"/>
      <c r="CA246" s="137"/>
      <c r="CB246" s="137"/>
      <c r="CC246" s="137"/>
      <c r="CD246" s="137"/>
      <c r="CE246" s="137"/>
      <c r="CF246" s="137"/>
      <c r="CG246" s="137"/>
      <c r="CJ246" s="137">
        <v>481164.95</v>
      </c>
      <c r="CK246" s="134">
        <v>5545700.8800000018</v>
      </c>
      <c r="CL246" s="134">
        <v>5592713.9199999999</v>
      </c>
      <c r="CM246" s="134">
        <v>6061916.7579945605</v>
      </c>
      <c r="CN246" s="138">
        <v>1491963.0773907516</v>
      </c>
      <c r="CO246" s="136">
        <v>0</v>
      </c>
      <c r="CP246" s="136">
        <v>761991.94799999997</v>
      </c>
      <c r="CQ246" s="136">
        <v>0</v>
      </c>
      <c r="CR246" s="136">
        <v>0</v>
      </c>
      <c r="CS246" s="136">
        <v>0</v>
      </c>
      <c r="CT246" s="136">
        <v>0</v>
      </c>
      <c r="CU246" s="136">
        <v>0</v>
      </c>
      <c r="CV246" s="136">
        <v>11899.055999999999</v>
      </c>
      <c r="CW246" s="136">
        <v>0</v>
      </c>
      <c r="CX246" s="136">
        <v>568896.73199999996</v>
      </c>
      <c r="CY246" s="136">
        <v>0</v>
      </c>
      <c r="CZ246" s="136">
        <v>0</v>
      </c>
      <c r="DA246" s="136">
        <v>0</v>
      </c>
      <c r="DB246" s="136">
        <v>0</v>
      </c>
      <c r="DC246" s="136">
        <v>149175.34139075162</v>
      </c>
      <c r="DD246" s="139">
        <v>1670483.0782191446</v>
      </c>
      <c r="DE246" s="136">
        <v>72066.999668387376</v>
      </c>
      <c r="DF246" s="136">
        <v>92268.954750584744</v>
      </c>
      <c r="DG246" s="136">
        <v>0</v>
      </c>
      <c r="DH246" s="136">
        <v>113367.31420882192</v>
      </c>
      <c r="DI246" s="136">
        <v>16327.037982947892</v>
      </c>
      <c r="DJ246" s="136">
        <v>198919.66068428243</v>
      </c>
      <c r="DK246" s="136">
        <v>101021.78790425362</v>
      </c>
      <c r="DL246" s="136">
        <v>0</v>
      </c>
      <c r="DM246" s="136">
        <v>0</v>
      </c>
      <c r="DN246" s="136">
        <v>1052946.3609150946</v>
      </c>
      <c r="DO246" s="136">
        <v>23564.962104772025</v>
      </c>
      <c r="DP246" s="136"/>
      <c r="DQ246" s="136">
        <v>724280.72993095603</v>
      </c>
      <c r="DR246" s="136">
        <v>438395.41329507896</v>
      </c>
      <c r="DS246" s="136">
        <v>67269.781442542226</v>
      </c>
      <c r="DT246" s="136">
        <v>10509.84161115469</v>
      </c>
      <c r="DU246" s="136">
        <v>81435.685449023294</v>
      </c>
      <c r="DV246" s="136">
        <v>126670.00813315691</v>
      </c>
      <c r="DW246" s="136"/>
      <c r="DX246" s="136">
        <v>682567.48165804346</v>
      </c>
      <c r="DY246" s="136">
        <v>600281.46123379224</v>
      </c>
      <c r="DZ246" s="136">
        <v>111069.91471373566</v>
      </c>
      <c r="EA246" s="139">
        <v>493648.78707346879</v>
      </c>
      <c r="EB246" s="136"/>
      <c r="EC246" s="136">
        <v>493648.78707346879</v>
      </c>
      <c r="ED246" s="136"/>
      <c r="EE246" s="138">
        <v>232352.53213302486</v>
      </c>
      <c r="EF246" s="136">
        <v>18676.698635415272</v>
      </c>
      <c r="EG246" s="136">
        <v>203048.86519982398</v>
      </c>
      <c r="EH246" s="136">
        <v>10626.968297785616</v>
      </c>
      <c r="EI246" s="136">
        <v>55269.695641643819</v>
      </c>
      <c r="EJ246" s="136">
        <v>0</v>
      </c>
      <c r="EK246" s="136">
        <v>0</v>
      </c>
      <c r="EL246" s="152"/>
      <c r="EM246" s="134">
        <v>0</v>
      </c>
      <c r="EN246" s="136">
        <v>440730.27</v>
      </c>
      <c r="EP246" s="170"/>
      <c r="EQ246" s="170"/>
      <c r="ER246" s="170"/>
      <c r="ES246" s="170"/>
      <c r="ET246" s="170"/>
      <c r="EU246" s="170"/>
      <c r="EV246" s="170"/>
      <c r="EW246" s="170"/>
      <c r="EX246" s="170"/>
      <c r="EY246" s="170"/>
      <c r="EZ246" s="170"/>
      <c r="FA246" s="170"/>
      <c r="FB246" s="170">
        <f t="shared" si="102"/>
        <v>41.47</v>
      </c>
      <c r="FC246" s="143">
        <f>SUMIF('План (2)'!$B$5:$B$38,$B$241:$B$274,'План (2)'!K$5:K$38)</f>
        <v>0.84999999999999987</v>
      </c>
      <c r="FD246" s="143">
        <f>SUMIF('План (2)'!$B$5:$B$38,$B$241:$B$274,'План (2)'!L$5:L$38)</f>
        <v>0.68</v>
      </c>
      <c r="FE246" s="143">
        <f>SUMIF('План (2)'!$B$5:$B$38,$B$241:$B$274,'План (2)'!M$5:M$38)</f>
        <v>0.99</v>
      </c>
      <c r="FF246" s="143">
        <f>SUMIF('План (2)'!$B$5:$B$38,$B$241:$B$274,'План (2)'!N$5:N$38)</f>
        <v>0.44</v>
      </c>
      <c r="FG246" s="143">
        <f>SUMIF('План (2)'!$B$5:$B$38,$B$241:$B$274,'План (2)'!O$5:O$38)</f>
        <v>0.43000000000000005</v>
      </c>
      <c r="FH246" s="143">
        <f>SUMIF('План (2)'!$B$5:$B$38,$B$241:$B$274,'План (2)'!P$5:P$38)</f>
        <v>1.4200000000000002</v>
      </c>
      <c r="FI246" s="143">
        <f>SUMIF('План (2)'!$B$5:$B$38,$B$241:$B$274,'План (2)'!Q$5:Q$38)</f>
        <v>0.47000000000000003</v>
      </c>
      <c r="FJ246" s="143">
        <f>SUMIF('План (2)'!$B$5:$B$38,$B$241:$B$274,'План (2)'!R$5:R$38)</f>
        <v>1.1600000000000001</v>
      </c>
      <c r="FK246" s="143">
        <f>SUMIF('План (2)'!$B$5:$B$38,$B$241:$B$274,'План (2)'!S$5:S$38)</f>
        <v>0.31000000000000005</v>
      </c>
      <c r="FL246" s="143">
        <f>SUMIF('План (2)'!$B$5:$B$38,$B$241:$B$274,'План (2)'!T$5:T$38)</f>
        <v>0.5</v>
      </c>
      <c r="FM246" s="143">
        <f>SUMIF('План (2)'!$B$5:$B$38,$B$241:$B$274,'План (2)'!U$5:U$38)</f>
        <v>0.26</v>
      </c>
      <c r="FN246" s="143">
        <f>SUMIF('План (2)'!$B$5:$B$38,$B$241:$B$274,'План (2)'!V$5:V$38)</f>
        <v>0.44999999999999996</v>
      </c>
      <c r="FO246" s="143">
        <f>SUMIF('План (2)'!$B$5:$B$38,$B$241:$B$274,'План (2)'!W$5:W$38)</f>
        <v>4.66</v>
      </c>
      <c r="FP246" s="143">
        <f>SUMIF('План (2)'!$B$5:$B$38,$B$241:$B$274,'План (2)'!X$5:X$38)</f>
        <v>1.9400000000000002</v>
      </c>
      <c r="FQ246" s="143">
        <f>SUMIF('План (2)'!$B$5:$B$38,$B$241:$B$274,'План (2)'!Y$5:Y$38)</f>
        <v>0.2</v>
      </c>
      <c r="FR246" s="143">
        <f>SUMIF('План (2)'!$B$5:$B$38,$B$241:$B$274,'План (2)'!Z$5:Z$38)</f>
        <v>3.63</v>
      </c>
      <c r="FS246" s="143">
        <f>SUMIF('План (2)'!$B$5:$B$38,$B$241:$B$274,'План (2)'!AA$5:AA$38)</f>
        <v>1.56</v>
      </c>
      <c r="FT246" s="143">
        <f>SUMIF('План (2)'!$B$5:$B$38,$B$241:$B$274,'План (2)'!AB$5:AB$38)</f>
        <v>1.8299999999999998</v>
      </c>
      <c r="FU246" s="143">
        <f>SUMIF('План (2)'!$B$5:$B$38,$B$241:$B$274,'План (2)'!AC$5:AC$38)</f>
        <v>2.29</v>
      </c>
      <c r="FV246" s="143">
        <f>SUMIF('План (2)'!$B$5:$B$38,$B$241:$B$274,'План (2)'!AD$5:AD$38)</f>
        <v>8.0500000000000007</v>
      </c>
      <c r="FW246" s="143">
        <f>SUMIF('План (2)'!$B$5:$B$38,$B$241:$B$274,'План (2)'!AE$5:AE$38)</f>
        <v>0</v>
      </c>
      <c r="FX246" s="143">
        <f>SUMIF('План (2)'!$B$5:$B$38,$B$241:$B$274,'План (2)'!AF$5:AF$38)</f>
        <v>3.4299999999999997</v>
      </c>
      <c r="FY246" s="143">
        <f>SUMIF('План (2)'!$B$5:$B$38,$B$241:$B$274,'План (2)'!AG$5:AG$38)</f>
        <v>4.7899999999999991</v>
      </c>
      <c r="FZ246" s="143">
        <f>SUMIF('План (2)'!$B$5:$B$38,$B$241:$B$274,'План (2)'!AH$5:AH$38)</f>
        <v>0.2</v>
      </c>
      <c r="GA246" s="143">
        <f>SUMIF('План (2)'!$B$5:$B$38,$B$241:$B$274,'План (2)'!AI$5:AI$38)</f>
        <v>0.43</v>
      </c>
      <c r="GB246" s="143">
        <f>SUMIF('План (2)'!$B$5:$B$38,$B$241:$B$274,'План (2)'!AJ$5:AJ$38)</f>
        <v>0.5</v>
      </c>
      <c r="GC246" s="140">
        <f t="shared" si="76"/>
        <v>41.47</v>
      </c>
      <c r="GD246" s="157">
        <f t="shared" si="103"/>
        <v>0.84999999999999976</v>
      </c>
      <c r="GE246" s="157">
        <f t="shared" si="77"/>
        <v>0.68</v>
      </c>
      <c r="GF246" s="157">
        <f t="shared" si="78"/>
        <v>0.98999999999999988</v>
      </c>
      <c r="GG246" s="157">
        <f t="shared" si="79"/>
        <v>0.44</v>
      </c>
      <c r="GH246" s="157">
        <f t="shared" si="80"/>
        <v>0.43000000000000005</v>
      </c>
      <c r="GI246" s="157">
        <f t="shared" si="81"/>
        <v>1.4200000000000002</v>
      </c>
      <c r="GJ246" s="157">
        <f t="shared" si="82"/>
        <v>0.47000000000000003</v>
      </c>
      <c r="GK246" s="157">
        <f t="shared" si="83"/>
        <v>1.1600000000000001</v>
      </c>
      <c r="GL246" s="157">
        <f t="shared" si="84"/>
        <v>0.31000000000000005</v>
      </c>
      <c r="GM246" s="157">
        <f t="shared" si="85"/>
        <v>0.5</v>
      </c>
      <c r="GN246" s="157">
        <f t="shared" si="86"/>
        <v>0.26</v>
      </c>
      <c r="GO246" s="157">
        <f t="shared" si="87"/>
        <v>0.44999999999999996</v>
      </c>
      <c r="GP246" s="157">
        <f t="shared" si="88"/>
        <v>4.66</v>
      </c>
      <c r="GQ246" s="157">
        <f t="shared" si="89"/>
        <v>1.9400000000000002</v>
      </c>
      <c r="GR246" s="157">
        <f t="shared" si="90"/>
        <v>0.2</v>
      </c>
      <c r="GS246" s="157">
        <f t="shared" si="91"/>
        <v>3.6300000000000003</v>
      </c>
      <c r="GT246" s="157">
        <f t="shared" si="92"/>
        <v>1.56</v>
      </c>
      <c r="GU246" s="157">
        <f t="shared" si="93"/>
        <v>1.8299999999999998</v>
      </c>
      <c r="GV246" s="157">
        <f t="shared" si="94"/>
        <v>2.29</v>
      </c>
      <c r="GW246" s="157">
        <f t="shared" si="95"/>
        <v>8.0500000000000007</v>
      </c>
      <c r="GX246" s="157">
        <f t="shared" si="96"/>
        <v>0</v>
      </c>
      <c r="GY246" s="157">
        <f t="shared" si="97"/>
        <v>3.43</v>
      </c>
      <c r="GZ246" s="157">
        <f t="shared" si="98"/>
        <v>4.7899999999999991</v>
      </c>
      <c r="HA246" s="157">
        <f t="shared" si="99"/>
        <v>0.2</v>
      </c>
      <c r="HB246" s="157">
        <f t="shared" si="100"/>
        <v>0.43000000000000005</v>
      </c>
      <c r="HC246" s="157">
        <f t="shared" si="101"/>
        <v>0.5</v>
      </c>
    </row>
    <row r="247" spans="1:211" s="143" customFormat="1" ht="12" customHeight="1" x14ac:dyDescent="0.25">
      <c r="A247" s="126">
        <v>243</v>
      </c>
      <c r="B247" s="62" t="s">
        <v>351</v>
      </c>
      <c r="C247" s="153"/>
      <c r="D247" s="127">
        <v>20369.2</v>
      </c>
      <c r="E247" s="154">
        <v>19781.400000000001</v>
      </c>
      <c r="F247" s="155">
        <v>587.79999999999995</v>
      </c>
      <c r="G247" s="154">
        <v>4227.8999999999996</v>
      </c>
      <c r="H247" s="127">
        <v>5</v>
      </c>
      <c r="I247" s="127">
        <v>5</v>
      </c>
      <c r="J247" s="127">
        <v>1</v>
      </c>
      <c r="K247" s="128">
        <v>20369.2</v>
      </c>
      <c r="L247" s="127"/>
      <c r="M247" s="126" t="s">
        <v>344</v>
      </c>
      <c r="N247" s="129">
        <v>1</v>
      </c>
      <c r="O247" s="129"/>
      <c r="P247" s="130">
        <v>41.47</v>
      </c>
      <c r="Q247" s="142"/>
      <c r="R247" s="130"/>
      <c r="S247" s="130"/>
      <c r="T247" s="130"/>
      <c r="U247" s="130"/>
      <c r="V247" s="130"/>
      <c r="W247" s="130"/>
      <c r="X247" s="130"/>
      <c r="Y247" s="130"/>
      <c r="Z247" s="132"/>
      <c r="AA247" s="132"/>
      <c r="AB247" s="132"/>
      <c r="AC247" s="130"/>
      <c r="AD247" s="132"/>
      <c r="AE247" s="132"/>
      <c r="AF247" s="130"/>
      <c r="AG247" s="133"/>
      <c r="AH247" s="130"/>
      <c r="AI247" s="130"/>
      <c r="AJ247" s="130"/>
      <c r="AK247" s="131"/>
      <c r="AL247" s="130"/>
      <c r="AM247" s="130"/>
      <c r="AN247" s="130"/>
      <c r="AO247" s="130"/>
      <c r="AP247" s="130"/>
      <c r="AQ247" s="130"/>
      <c r="AR247" s="130"/>
      <c r="AS247" s="130"/>
      <c r="AT247" s="146"/>
      <c r="AU247" s="131">
        <v>41.47</v>
      </c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147"/>
      <c r="BN247" s="147"/>
      <c r="BO247" s="147"/>
      <c r="BP247" s="147"/>
      <c r="BQ247" s="147"/>
      <c r="BR247" s="147"/>
      <c r="BS247" s="147"/>
      <c r="BT247" s="147"/>
      <c r="BU247" s="137"/>
      <c r="BV247" s="137"/>
      <c r="BW247" s="137"/>
      <c r="BX247" s="137"/>
      <c r="BY247" s="137"/>
      <c r="BZ247" s="137"/>
      <c r="CA247" s="137"/>
      <c r="CB247" s="137"/>
      <c r="CC247" s="137"/>
      <c r="CD247" s="137"/>
      <c r="CE247" s="137"/>
      <c r="CF247" s="137"/>
      <c r="CG247" s="137"/>
      <c r="CJ247" s="137">
        <v>1036122.45</v>
      </c>
      <c r="CK247" s="134">
        <v>9840931.3200000003</v>
      </c>
      <c r="CL247" s="134">
        <v>9638512.7200000007</v>
      </c>
      <c r="CM247" s="134">
        <v>9506935.6848646775</v>
      </c>
      <c r="CN247" s="138">
        <v>1175723.4528313195</v>
      </c>
      <c r="CO247" s="136">
        <v>0</v>
      </c>
      <c r="CP247" s="136">
        <v>269160.38400000002</v>
      </c>
      <c r="CQ247" s="136">
        <v>0</v>
      </c>
      <c r="CR247" s="136">
        <v>0</v>
      </c>
      <c r="CS247" s="136">
        <v>0</v>
      </c>
      <c r="CT247" s="136">
        <v>0</v>
      </c>
      <c r="CU247" s="136">
        <v>0</v>
      </c>
      <c r="CV247" s="136">
        <v>11899.055999999999</v>
      </c>
      <c r="CW247" s="136">
        <v>0</v>
      </c>
      <c r="CX247" s="136">
        <v>622711.272</v>
      </c>
      <c r="CY247" s="136">
        <v>0</v>
      </c>
      <c r="CZ247" s="136">
        <v>0</v>
      </c>
      <c r="DA247" s="136">
        <v>0</v>
      </c>
      <c r="DB247" s="136">
        <v>0</v>
      </c>
      <c r="DC247" s="136">
        <v>271952.74083131942</v>
      </c>
      <c r="DD247" s="139">
        <v>3045358.8870566529</v>
      </c>
      <c r="DE247" s="136">
        <v>131381.08416973797</v>
      </c>
      <c r="DF247" s="136">
        <v>168210.07348884927</v>
      </c>
      <c r="DG247" s="136">
        <v>0</v>
      </c>
      <c r="DH247" s="136">
        <v>206673.24460157659</v>
      </c>
      <c r="DI247" s="136">
        <v>29764.857165562436</v>
      </c>
      <c r="DJ247" s="136">
        <v>362638.66684658697</v>
      </c>
      <c r="DK247" s="136">
        <v>184166.8458614652</v>
      </c>
      <c r="DL247" s="136">
        <v>0</v>
      </c>
      <c r="DM247" s="136">
        <v>0</v>
      </c>
      <c r="DN247" s="136">
        <v>1919564.226430364</v>
      </c>
      <c r="DO247" s="136">
        <v>42959.888492510865</v>
      </c>
      <c r="DP247" s="136"/>
      <c r="DQ247" s="136">
        <v>1320393.3558971139</v>
      </c>
      <c r="DR247" s="136">
        <v>799212.74590002198</v>
      </c>
      <c r="DS247" s="136">
        <v>122635.55938848596</v>
      </c>
      <c r="DT247" s="136">
        <v>19159.870560442141</v>
      </c>
      <c r="DU247" s="136">
        <v>148460.58103750451</v>
      </c>
      <c r="DV247" s="136">
        <v>230924.59901065944</v>
      </c>
      <c r="DW247" s="136"/>
      <c r="DX247" s="136">
        <v>1244348.4004035566</v>
      </c>
      <c r="DY247" s="136">
        <v>1094337.6239719472</v>
      </c>
      <c r="DZ247" s="136">
        <v>202484.9914784506</v>
      </c>
      <c r="EA247" s="139">
        <v>899941.90327362798</v>
      </c>
      <c r="EB247" s="136"/>
      <c r="EC247" s="136">
        <v>899941.90327362798</v>
      </c>
      <c r="ED247" s="136"/>
      <c r="EE247" s="138">
        <v>423588.15715497889</v>
      </c>
      <c r="EF247" s="136">
        <v>34048.384513344499</v>
      </c>
      <c r="EG247" s="136">
        <v>370166.37534710328</v>
      </c>
      <c r="EH247" s="136">
        <v>19373.397294531089</v>
      </c>
      <c r="EI247" s="136">
        <v>100758.91279702961</v>
      </c>
      <c r="EJ247" s="136">
        <v>0</v>
      </c>
      <c r="EK247" s="136">
        <v>0</v>
      </c>
      <c r="EL247" s="152"/>
      <c r="EM247" s="134">
        <v>0</v>
      </c>
      <c r="EN247" s="136">
        <v>1268248.05</v>
      </c>
      <c r="EP247" s="170"/>
      <c r="EQ247" s="170"/>
      <c r="ER247" s="170"/>
      <c r="ES247" s="170"/>
      <c r="ET247" s="170"/>
      <c r="EU247" s="170"/>
      <c r="EV247" s="170"/>
      <c r="EW247" s="170"/>
      <c r="EX247" s="170"/>
      <c r="EY247" s="170"/>
      <c r="EZ247" s="170"/>
      <c r="FA247" s="170"/>
      <c r="FB247" s="170">
        <f t="shared" si="102"/>
        <v>41.47</v>
      </c>
      <c r="FC247" s="143">
        <f>SUMIF('План (2)'!$B$5:$B$38,$B$241:$B$274,'План (2)'!K$5:K$38)</f>
        <v>0.84999999999999987</v>
      </c>
      <c r="FD247" s="143">
        <f>SUMIF('План (2)'!$B$5:$B$38,$B$241:$B$274,'План (2)'!L$5:L$38)</f>
        <v>0.68</v>
      </c>
      <c r="FE247" s="143">
        <f>SUMIF('План (2)'!$B$5:$B$38,$B$241:$B$274,'План (2)'!M$5:M$38)</f>
        <v>0.99</v>
      </c>
      <c r="FF247" s="143">
        <f>SUMIF('План (2)'!$B$5:$B$38,$B$241:$B$274,'План (2)'!N$5:N$38)</f>
        <v>0.44</v>
      </c>
      <c r="FG247" s="143">
        <f>SUMIF('План (2)'!$B$5:$B$38,$B$241:$B$274,'План (2)'!O$5:O$38)</f>
        <v>0.43000000000000005</v>
      </c>
      <c r="FH247" s="143">
        <f>SUMIF('План (2)'!$B$5:$B$38,$B$241:$B$274,'План (2)'!P$5:P$38)</f>
        <v>1.4200000000000002</v>
      </c>
      <c r="FI247" s="143">
        <f>SUMIF('План (2)'!$B$5:$B$38,$B$241:$B$274,'План (2)'!Q$5:Q$38)</f>
        <v>0.47000000000000003</v>
      </c>
      <c r="FJ247" s="143">
        <f>SUMIF('План (2)'!$B$5:$B$38,$B$241:$B$274,'План (2)'!R$5:R$38)</f>
        <v>1.1600000000000001</v>
      </c>
      <c r="FK247" s="143">
        <f>SUMIF('План (2)'!$B$5:$B$38,$B$241:$B$274,'План (2)'!S$5:S$38)</f>
        <v>0.31000000000000005</v>
      </c>
      <c r="FL247" s="143">
        <f>SUMIF('План (2)'!$B$5:$B$38,$B$241:$B$274,'План (2)'!T$5:T$38)</f>
        <v>0.5</v>
      </c>
      <c r="FM247" s="143">
        <f>SUMIF('План (2)'!$B$5:$B$38,$B$241:$B$274,'План (2)'!U$5:U$38)</f>
        <v>0.26</v>
      </c>
      <c r="FN247" s="143">
        <f>SUMIF('План (2)'!$B$5:$B$38,$B$241:$B$274,'План (2)'!V$5:V$38)</f>
        <v>0.44999999999999996</v>
      </c>
      <c r="FO247" s="143">
        <f>SUMIF('План (2)'!$B$5:$B$38,$B$241:$B$274,'План (2)'!W$5:W$38)</f>
        <v>4.66</v>
      </c>
      <c r="FP247" s="143">
        <f>SUMIF('План (2)'!$B$5:$B$38,$B$241:$B$274,'План (2)'!X$5:X$38)</f>
        <v>1.9400000000000002</v>
      </c>
      <c r="FQ247" s="143">
        <f>SUMIF('План (2)'!$B$5:$B$38,$B$241:$B$274,'План (2)'!Y$5:Y$38)</f>
        <v>0.2</v>
      </c>
      <c r="FR247" s="143">
        <f>SUMIF('План (2)'!$B$5:$B$38,$B$241:$B$274,'План (2)'!Z$5:Z$38)</f>
        <v>3.63</v>
      </c>
      <c r="FS247" s="143">
        <f>SUMIF('План (2)'!$B$5:$B$38,$B$241:$B$274,'План (2)'!AA$5:AA$38)</f>
        <v>1.56</v>
      </c>
      <c r="FT247" s="143">
        <f>SUMIF('План (2)'!$B$5:$B$38,$B$241:$B$274,'План (2)'!AB$5:AB$38)</f>
        <v>1.8299999999999998</v>
      </c>
      <c r="FU247" s="143">
        <f>SUMIF('План (2)'!$B$5:$B$38,$B$241:$B$274,'План (2)'!AC$5:AC$38)</f>
        <v>2.29</v>
      </c>
      <c r="FV247" s="143">
        <f>SUMIF('План (2)'!$B$5:$B$38,$B$241:$B$274,'План (2)'!AD$5:AD$38)</f>
        <v>8.0500000000000007</v>
      </c>
      <c r="FW247" s="143">
        <f>SUMIF('План (2)'!$B$5:$B$38,$B$241:$B$274,'План (2)'!AE$5:AE$38)</f>
        <v>0</v>
      </c>
      <c r="FX247" s="143">
        <f>SUMIF('План (2)'!$B$5:$B$38,$B$241:$B$274,'План (2)'!AF$5:AF$38)</f>
        <v>3.4299999999999997</v>
      </c>
      <c r="FY247" s="143">
        <f>SUMIF('План (2)'!$B$5:$B$38,$B$241:$B$274,'План (2)'!AG$5:AG$38)</f>
        <v>4.7899999999999991</v>
      </c>
      <c r="FZ247" s="143">
        <f>SUMIF('План (2)'!$B$5:$B$38,$B$241:$B$274,'План (2)'!AH$5:AH$38)</f>
        <v>0.2</v>
      </c>
      <c r="GA247" s="143">
        <f>SUMIF('План (2)'!$B$5:$B$38,$B$241:$B$274,'План (2)'!AI$5:AI$38)</f>
        <v>0.43</v>
      </c>
      <c r="GB247" s="143">
        <f>SUMIF('План (2)'!$B$5:$B$38,$B$241:$B$274,'План (2)'!AJ$5:AJ$38)</f>
        <v>0.5</v>
      </c>
      <c r="GC247" s="140">
        <f t="shared" si="76"/>
        <v>41.47</v>
      </c>
      <c r="GD247" s="157">
        <f t="shared" si="103"/>
        <v>0.84999999999999976</v>
      </c>
      <c r="GE247" s="157">
        <f t="shared" si="77"/>
        <v>0.68</v>
      </c>
      <c r="GF247" s="157">
        <f t="shared" si="78"/>
        <v>0.98999999999999988</v>
      </c>
      <c r="GG247" s="157">
        <f t="shared" si="79"/>
        <v>0.44</v>
      </c>
      <c r="GH247" s="157">
        <f t="shared" si="80"/>
        <v>0.43000000000000005</v>
      </c>
      <c r="GI247" s="157">
        <f t="shared" si="81"/>
        <v>1.4200000000000002</v>
      </c>
      <c r="GJ247" s="157">
        <f t="shared" si="82"/>
        <v>0.47000000000000003</v>
      </c>
      <c r="GK247" s="157">
        <f t="shared" si="83"/>
        <v>1.1600000000000001</v>
      </c>
      <c r="GL247" s="157">
        <f t="shared" si="84"/>
        <v>0.31000000000000005</v>
      </c>
      <c r="GM247" s="157">
        <f t="shared" si="85"/>
        <v>0.5</v>
      </c>
      <c r="GN247" s="157">
        <f t="shared" si="86"/>
        <v>0.26</v>
      </c>
      <c r="GO247" s="157">
        <f t="shared" si="87"/>
        <v>0.44999999999999996</v>
      </c>
      <c r="GP247" s="157">
        <f t="shared" si="88"/>
        <v>4.66</v>
      </c>
      <c r="GQ247" s="157">
        <f t="shared" si="89"/>
        <v>1.9400000000000002</v>
      </c>
      <c r="GR247" s="157">
        <f t="shared" si="90"/>
        <v>0.2</v>
      </c>
      <c r="GS247" s="157">
        <f t="shared" si="91"/>
        <v>3.6300000000000003</v>
      </c>
      <c r="GT247" s="157">
        <f t="shared" si="92"/>
        <v>1.56</v>
      </c>
      <c r="GU247" s="157">
        <f t="shared" si="93"/>
        <v>1.8299999999999998</v>
      </c>
      <c r="GV247" s="157">
        <f t="shared" si="94"/>
        <v>2.29</v>
      </c>
      <c r="GW247" s="157">
        <f t="shared" si="95"/>
        <v>8.0500000000000007</v>
      </c>
      <c r="GX247" s="157">
        <f t="shared" si="96"/>
        <v>0</v>
      </c>
      <c r="GY247" s="157">
        <f t="shared" si="97"/>
        <v>3.43</v>
      </c>
      <c r="GZ247" s="157">
        <f t="shared" si="98"/>
        <v>4.7899999999999991</v>
      </c>
      <c r="HA247" s="157">
        <f t="shared" si="99"/>
        <v>0.2</v>
      </c>
      <c r="HB247" s="157">
        <f t="shared" si="100"/>
        <v>0.43000000000000005</v>
      </c>
      <c r="HC247" s="157">
        <f t="shared" si="101"/>
        <v>0.5</v>
      </c>
    </row>
    <row r="248" spans="1:211" s="143" customFormat="1" ht="12" customHeight="1" x14ac:dyDescent="0.25">
      <c r="A248" s="126">
        <v>244</v>
      </c>
      <c r="B248" s="62" t="s">
        <v>352</v>
      </c>
      <c r="C248" s="153"/>
      <c r="D248" s="127">
        <v>11104.1</v>
      </c>
      <c r="E248" s="154">
        <v>11104.1</v>
      </c>
      <c r="F248" s="155">
        <v>0</v>
      </c>
      <c r="G248" s="154">
        <v>4403.6000000000004</v>
      </c>
      <c r="H248" s="127">
        <v>3</v>
      </c>
      <c r="I248" s="127">
        <v>3</v>
      </c>
      <c r="J248" s="127">
        <v>1</v>
      </c>
      <c r="K248" s="128">
        <v>11104.1</v>
      </c>
      <c r="L248" s="127"/>
      <c r="M248" s="126" t="s">
        <v>344</v>
      </c>
      <c r="N248" s="129">
        <v>1</v>
      </c>
      <c r="O248" s="129"/>
      <c r="P248" s="130">
        <v>41.47</v>
      </c>
      <c r="Q248" s="142"/>
      <c r="R248" s="130"/>
      <c r="S248" s="130"/>
      <c r="T248" s="130"/>
      <c r="U248" s="130"/>
      <c r="V248" s="130"/>
      <c r="W248" s="130"/>
      <c r="X248" s="130"/>
      <c r="Y248" s="130"/>
      <c r="Z248" s="132"/>
      <c r="AA248" s="132"/>
      <c r="AB248" s="132"/>
      <c r="AC248" s="130"/>
      <c r="AD248" s="132"/>
      <c r="AE248" s="132"/>
      <c r="AF248" s="130"/>
      <c r="AG248" s="133"/>
      <c r="AH248" s="130"/>
      <c r="AI248" s="130"/>
      <c r="AJ248" s="130"/>
      <c r="AK248" s="131"/>
      <c r="AL248" s="130"/>
      <c r="AM248" s="130"/>
      <c r="AN248" s="130"/>
      <c r="AO248" s="130"/>
      <c r="AP248" s="130"/>
      <c r="AQ248" s="130"/>
      <c r="AR248" s="130"/>
      <c r="AS248" s="130"/>
      <c r="AT248" s="146"/>
      <c r="AU248" s="131">
        <v>41.47</v>
      </c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147"/>
      <c r="BN248" s="147"/>
      <c r="BO248" s="147"/>
      <c r="BP248" s="147"/>
      <c r="BQ248" s="147"/>
      <c r="BR248" s="147"/>
      <c r="BS248" s="147"/>
      <c r="BT248" s="147"/>
      <c r="BU248" s="137"/>
      <c r="BV248" s="137"/>
      <c r="BW248" s="137"/>
      <c r="BX248" s="137"/>
      <c r="BY248" s="137"/>
      <c r="BZ248" s="137"/>
      <c r="CA248" s="137"/>
      <c r="CB248" s="137"/>
      <c r="CC248" s="137"/>
      <c r="CD248" s="137"/>
      <c r="CE248" s="137"/>
      <c r="CF248" s="137"/>
      <c r="CG248" s="137"/>
      <c r="CJ248" s="137">
        <v>520737.69000000006</v>
      </c>
      <c r="CK248" s="134">
        <v>5529826.8100000005</v>
      </c>
      <c r="CL248" s="134">
        <v>5525606.3099999987</v>
      </c>
      <c r="CM248" s="134">
        <v>5155546.8093737336</v>
      </c>
      <c r="CN248" s="138">
        <v>613855.73924228013</v>
      </c>
      <c r="CO248" s="136">
        <v>0</v>
      </c>
      <c r="CP248" s="136">
        <v>436183.45199999999</v>
      </c>
      <c r="CQ248" s="136">
        <v>16200</v>
      </c>
      <c r="CR248" s="136">
        <v>0</v>
      </c>
      <c r="CS248" s="136">
        <v>0</v>
      </c>
      <c r="CT248" s="136">
        <v>0</v>
      </c>
      <c r="CU248" s="136">
        <v>0</v>
      </c>
      <c r="CV248" s="136">
        <v>13219.512000000001</v>
      </c>
      <c r="CW248" s="136">
        <v>0</v>
      </c>
      <c r="CX248" s="136">
        <v>0</v>
      </c>
      <c r="CY248" s="136">
        <v>0</v>
      </c>
      <c r="CZ248" s="136">
        <v>0</v>
      </c>
      <c r="DA248" s="136">
        <v>0</v>
      </c>
      <c r="DB248" s="136">
        <v>0</v>
      </c>
      <c r="DC248" s="136">
        <v>148252.77524228019</v>
      </c>
      <c r="DD248" s="139">
        <v>1660152.0736094583</v>
      </c>
      <c r="DE248" s="136">
        <v>71621.305536259999</v>
      </c>
      <c r="DF248" s="136">
        <v>91698.322812262209</v>
      </c>
      <c r="DG248" s="136">
        <v>0</v>
      </c>
      <c r="DH248" s="136">
        <v>112666.20070402208</v>
      </c>
      <c r="DI248" s="136">
        <v>16226.064374257303</v>
      </c>
      <c r="DJ248" s="136">
        <v>197689.4537110533</v>
      </c>
      <c r="DK248" s="136">
        <v>100397.02458271783</v>
      </c>
      <c r="DL248" s="136">
        <v>0</v>
      </c>
      <c r="DM248" s="136">
        <v>0</v>
      </c>
      <c r="DN248" s="136">
        <v>1046434.475909972</v>
      </c>
      <c r="DO248" s="136">
        <v>23419.225978913746</v>
      </c>
      <c r="DP248" s="136"/>
      <c r="DQ248" s="136">
        <v>719801.4582417151</v>
      </c>
      <c r="DR248" s="136">
        <v>435684.1825770493</v>
      </c>
      <c r="DS248" s="136">
        <v>66853.755425136333</v>
      </c>
      <c r="DT248" s="136">
        <v>10444.844112199084</v>
      </c>
      <c r="DU248" s="136">
        <v>80932.051229235993</v>
      </c>
      <c r="DV248" s="136">
        <v>125886.62489809435</v>
      </c>
      <c r="DW248" s="136"/>
      <c r="DX248" s="136">
        <v>678346.18310592137</v>
      </c>
      <c r="DY248" s="136">
        <v>596569.05574823252</v>
      </c>
      <c r="DZ248" s="136">
        <v>110383.0093413518</v>
      </c>
      <c r="EA248" s="139">
        <v>490595.84510637104</v>
      </c>
      <c r="EB248" s="136"/>
      <c r="EC248" s="136">
        <v>490595.84510637104</v>
      </c>
      <c r="ED248" s="136"/>
      <c r="EE248" s="138">
        <v>230915.5615274336</v>
      </c>
      <c r="EF248" s="136">
        <v>18561.193688246403</v>
      </c>
      <c r="EG248" s="136">
        <v>201793.12140348024</v>
      </c>
      <c r="EH248" s="136">
        <v>10561.246435706982</v>
      </c>
      <c r="EI248" s="136">
        <v>54927.883450969923</v>
      </c>
      <c r="EJ248" s="136">
        <v>0</v>
      </c>
      <c r="EK248" s="136">
        <v>0</v>
      </c>
      <c r="EL248" s="152"/>
      <c r="EM248" s="134">
        <v>0</v>
      </c>
      <c r="EN248" s="136">
        <v>541802.71</v>
      </c>
      <c r="EP248" s="170"/>
      <c r="EQ248" s="170"/>
      <c r="ER248" s="170"/>
      <c r="ES248" s="170"/>
      <c r="ET248" s="170"/>
      <c r="EU248" s="170"/>
      <c r="EV248" s="170"/>
      <c r="EW248" s="170"/>
      <c r="EX248" s="170"/>
      <c r="EY248" s="170"/>
      <c r="EZ248" s="170"/>
      <c r="FA248" s="170"/>
      <c r="FB248" s="170">
        <f t="shared" si="102"/>
        <v>41.47</v>
      </c>
      <c r="FC248" s="143">
        <f>SUMIF('План (2)'!$B$5:$B$38,$B$241:$B$274,'План (2)'!K$5:K$38)</f>
        <v>0.84999999999999987</v>
      </c>
      <c r="FD248" s="143">
        <f>SUMIF('План (2)'!$B$5:$B$38,$B$241:$B$274,'План (2)'!L$5:L$38)</f>
        <v>0.68</v>
      </c>
      <c r="FE248" s="143">
        <f>SUMIF('План (2)'!$B$5:$B$38,$B$241:$B$274,'План (2)'!M$5:M$38)</f>
        <v>0.99</v>
      </c>
      <c r="FF248" s="143">
        <f>SUMIF('План (2)'!$B$5:$B$38,$B$241:$B$274,'План (2)'!N$5:N$38)</f>
        <v>0.44</v>
      </c>
      <c r="FG248" s="143">
        <f>SUMIF('План (2)'!$B$5:$B$38,$B$241:$B$274,'План (2)'!O$5:O$38)</f>
        <v>0.43000000000000005</v>
      </c>
      <c r="FH248" s="143">
        <f>SUMIF('План (2)'!$B$5:$B$38,$B$241:$B$274,'План (2)'!P$5:P$38)</f>
        <v>1.4200000000000002</v>
      </c>
      <c r="FI248" s="143">
        <f>SUMIF('План (2)'!$B$5:$B$38,$B$241:$B$274,'План (2)'!Q$5:Q$38)</f>
        <v>0.47000000000000003</v>
      </c>
      <c r="FJ248" s="143">
        <f>SUMIF('План (2)'!$B$5:$B$38,$B$241:$B$274,'План (2)'!R$5:R$38)</f>
        <v>1.1600000000000001</v>
      </c>
      <c r="FK248" s="143">
        <f>SUMIF('План (2)'!$B$5:$B$38,$B$241:$B$274,'План (2)'!S$5:S$38)</f>
        <v>0.31000000000000005</v>
      </c>
      <c r="FL248" s="143">
        <f>SUMIF('План (2)'!$B$5:$B$38,$B$241:$B$274,'План (2)'!T$5:T$38)</f>
        <v>0.5</v>
      </c>
      <c r="FM248" s="143">
        <f>SUMIF('План (2)'!$B$5:$B$38,$B$241:$B$274,'План (2)'!U$5:U$38)</f>
        <v>0.26</v>
      </c>
      <c r="FN248" s="143">
        <f>SUMIF('План (2)'!$B$5:$B$38,$B$241:$B$274,'План (2)'!V$5:V$38)</f>
        <v>0.44999999999999996</v>
      </c>
      <c r="FO248" s="143">
        <f>SUMIF('План (2)'!$B$5:$B$38,$B$241:$B$274,'План (2)'!W$5:W$38)</f>
        <v>4.66</v>
      </c>
      <c r="FP248" s="143">
        <f>SUMIF('План (2)'!$B$5:$B$38,$B$241:$B$274,'План (2)'!X$5:X$38)</f>
        <v>1.9400000000000002</v>
      </c>
      <c r="FQ248" s="143">
        <f>SUMIF('План (2)'!$B$5:$B$38,$B$241:$B$274,'План (2)'!Y$5:Y$38)</f>
        <v>0.2</v>
      </c>
      <c r="FR248" s="143">
        <f>SUMIF('План (2)'!$B$5:$B$38,$B$241:$B$274,'План (2)'!Z$5:Z$38)</f>
        <v>3.63</v>
      </c>
      <c r="FS248" s="143">
        <f>SUMIF('План (2)'!$B$5:$B$38,$B$241:$B$274,'План (2)'!AA$5:AA$38)</f>
        <v>1.56</v>
      </c>
      <c r="FT248" s="143">
        <f>SUMIF('План (2)'!$B$5:$B$38,$B$241:$B$274,'План (2)'!AB$5:AB$38)</f>
        <v>1.8299999999999998</v>
      </c>
      <c r="FU248" s="143">
        <f>SUMIF('План (2)'!$B$5:$B$38,$B$241:$B$274,'План (2)'!AC$5:AC$38)</f>
        <v>2.29</v>
      </c>
      <c r="FV248" s="143">
        <f>SUMIF('План (2)'!$B$5:$B$38,$B$241:$B$274,'План (2)'!AD$5:AD$38)</f>
        <v>8.0500000000000007</v>
      </c>
      <c r="FW248" s="143">
        <f>SUMIF('План (2)'!$B$5:$B$38,$B$241:$B$274,'План (2)'!AE$5:AE$38)</f>
        <v>0</v>
      </c>
      <c r="FX248" s="143">
        <f>SUMIF('План (2)'!$B$5:$B$38,$B$241:$B$274,'План (2)'!AF$5:AF$38)</f>
        <v>3.4299999999999997</v>
      </c>
      <c r="FY248" s="143">
        <f>SUMIF('План (2)'!$B$5:$B$38,$B$241:$B$274,'План (2)'!AG$5:AG$38)</f>
        <v>4.7899999999999991</v>
      </c>
      <c r="FZ248" s="143">
        <f>SUMIF('План (2)'!$B$5:$B$38,$B$241:$B$274,'План (2)'!AH$5:AH$38)</f>
        <v>0.2</v>
      </c>
      <c r="GA248" s="143">
        <f>SUMIF('План (2)'!$B$5:$B$38,$B$241:$B$274,'План (2)'!AI$5:AI$38)</f>
        <v>0.43</v>
      </c>
      <c r="GB248" s="143">
        <f>SUMIF('План (2)'!$B$5:$B$38,$B$241:$B$274,'План (2)'!AJ$5:AJ$38)</f>
        <v>0.5</v>
      </c>
      <c r="GC248" s="140">
        <f t="shared" si="76"/>
        <v>41.47</v>
      </c>
      <c r="GD248" s="157">
        <f t="shared" si="103"/>
        <v>0.84999999999999976</v>
      </c>
      <c r="GE248" s="157">
        <f t="shared" si="77"/>
        <v>0.68</v>
      </c>
      <c r="GF248" s="157">
        <f t="shared" si="78"/>
        <v>0.98999999999999988</v>
      </c>
      <c r="GG248" s="157">
        <f t="shared" si="79"/>
        <v>0.44</v>
      </c>
      <c r="GH248" s="157">
        <f t="shared" si="80"/>
        <v>0.43000000000000005</v>
      </c>
      <c r="GI248" s="157">
        <f t="shared" si="81"/>
        <v>1.4200000000000002</v>
      </c>
      <c r="GJ248" s="157">
        <f t="shared" si="82"/>
        <v>0.47000000000000003</v>
      </c>
      <c r="GK248" s="157">
        <f t="shared" si="83"/>
        <v>1.1600000000000001</v>
      </c>
      <c r="GL248" s="157">
        <f t="shared" si="84"/>
        <v>0.31000000000000005</v>
      </c>
      <c r="GM248" s="157">
        <f t="shared" si="85"/>
        <v>0.5</v>
      </c>
      <c r="GN248" s="157">
        <f t="shared" si="86"/>
        <v>0.26</v>
      </c>
      <c r="GO248" s="157">
        <f t="shared" si="87"/>
        <v>0.44999999999999996</v>
      </c>
      <c r="GP248" s="157">
        <f t="shared" si="88"/>
        <v>4.66</v>
      </c>
      <c r="GQ248" s="157">
        <f t="shared" si="89"/>
        <v>1.9400000000000002</v>
      </c>
      <c r="GR248" s="157">
        <f t="shared" si="90"/>
        <v>0.2</v>
      </c>
      <c r="GS248" s="157">
        <f t="shared" si="91"/>
        <v>3.6300000000000003</v>
      </c>
      <c r="GT248" s="157">
        <f t="shared" si="92"/>
        <v>1.56</v>
      </c>
      <c r="GU248" s="157">
        <f t="shared" si="93"/>
        <v>1.8299999999999998</v>
      </c>
      <c r="GV248" s="157">
        <f t="shared" si="94"/>
        <v>2.29</v>
      </c>
      <c r="GW248" s="157">
        <f t="shared" si="95"/>
        <v>8.0500000000000007</v>
      </c>
      <c r="GX248" s="157">
        <f t="shared" si="96"/>
        <v>0</v>
      </c>
      <c r="GY248" s="157">
        <f t="shared" si="97"/>
        <v>3.43</v>
      </c>
      <c r="GZ248" s="157">
        <f t="shared" si="98"/>
        <v>4.7899999999999991</v>
      </c>
      <c r="HA248" s="157">
        <f t="shared" si="99"/>
        <v>0.2</v>
      </c>
      <c r="HB248" s="157">
        <f t="shared" si="100"/>
        <v>0.43000000000000005</v>
      </c>
      <c r="HC248" s="157">
        <f t="shared" si="101"/>
        <v>0.5</v>
      </c>
    </row>
    <row r="249" spans="1:211" s="143" customFormat="1" ht="12" customHeight="1" x14ac:dyDescent="0.25">
      <c r="A249" s="126">
        <v>245</v>
      </c>
      <c r="B249" s="62" t="s">
        <v>353</v>
      </c>
      <c r="C249" s="153"/>
      <c r="D249" s="127">
        <v>11161.5</v>
      </c>
      <c r="E249" s="154">
        <v>11078.7</v>
      </c>
      <c r="F249" s="155">
        <v>82.8</v>
      </c>
      <c r="G249" s="154">
        <v>2389.9</v>
      </c>
      <c r="H249" s="127">
        <v>3</v>
      </c>
      <c r="I249" s="127">
        <v>3</v>
      </c>
      <c r="J249" s="127">
        <v>1</v>
      </c>
      <c r="K249" s="128">
        <v>11161.5</v>
      </c>
      <c r="L249" s="127"/>
      <c r="M249" s="126" t="s">
        <v>344</v>
      </c>
      <c r="N249" s="129">
        <v>1</v>
      </c>
      <c r="O249" s="129"/>
      <c r="P249" s="130">
        <v>41.47</v>
      </c>
      <c r="Q249" s="142"/>
      <c r="R249" s="130"/>
      <c r="S249" s="130"/>
      <c r="T249" s="130"/>
      <c r="U249" s="130"/>
      <c r="V249" s="130"/>
      <c r="W249" s="130"/>
      <c r="X249" s="130"/>
      <c r="Y249" s="130"/>
      <c r="Z249" s="132"/>
      <c r="AA249" s="132"/>
      <c r="AB249" s="132"/>
      <c r="AC249" s="130"/>
      <c r="AD249" s="132"/>
      <c r="AE249" s="132"/>
      <c r="AF249" s="130"/>
      <c r="AG249" s="133"/>
      <c r="AH249" s="130"/>
      <c r="AI249" s="130"/>
      <c r="AJ249" s="130"/>
      <c r="AK249" s="131"/>
      <c r="AL249" s="130"/>
      <c r="AM249" s="130"/>
      <c r="AN249" s="130"/>
      <c r="AO249" s="130"/>
      <c r="AP249" s="130"/>
      <c r="AQ249" s="130"/>
      <c r="AR249" s="130"/>
      <c r="AS249" s="130"/>
      <c r="AT249" s="146"/>
      <c r="AU249" s="131">
        <v>41.47</v>
      </c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  <c r="BI249" s="147"/>
      <c r="BJ249" s="147"/>
      <c r="BK249" s="147"/>
      <c r="BL249" s="147"/>
      <c r="BM249" s="147"/>
      <c r="BN249" s="147"/>
      <c r="BO249" s="147"/>
      <c r="BP249" s="147"/>
      <c r="BQ249" s="147"/>
      <c r="BR249" s="147"/>
      <c r="BS249" s="147"/>
      <c r="BT249" s="147"/>
      <c r="BU249" s="137"/>
      <c r="BV249" s="137"/>
      <c r="BW249" s="137"/>
      <c r="BX249" s="137"/>
      <c r="BY249" s="137"/>
      <c r="BZ249" s="137"/>
      <c r="CA249" s="137"/>
      <c r="CB249" s="137"/>
      <c r="CC249" s="137"/>
      <c r="CD249" s="137"/>
      <c r="CE249" s="137"/>
      <c r="CF249" s="137"/>
      <c r="CG249" s="137"/>
      <c r="CJ249" s="137">
        <v>749065.77</v>
      </c>
      <c r="CK249" s="134">
        <v>5512404.1399999997</v>
      </c>
      <c r="CL249" s="134">
        <v>5423720.8600000003</v>
      </c>
      <c r="CM249" s="134">
        <v>5718780.8135886388</v>
      </c>
      <c r="CN249" s="138">
        <v>1153612.5486507064</v>
      </c>
      <c r="CO249" s="136">
        <v>0</v>
      </c>
      <c r="CP249" s="136">
        <v>821189.38799999992</v>
      </c>
      <c r="CQ249" s="136">
        <v>0</v>
      </c>
      <c r="CR249" s="136">
        <v>0</v>
      </c>
      <c r="CS249" s="136">
        <v>0</v>
      </c>
      <c r="CT249" s="136">
        <v>0</v>
      </c>
      <c r="CU249" s="136">
        <v>0</v>
      </c>
      <c r="CV249" s="136">
        <v>11899.055999999999</v>
      </c>
      <c r="CW249" s="136">
        <v>125897.90399999999</v>
      </c>
      <c r="CX249" s="136">
        <v>45607.067999999999</v>
      </c>
      <c r="CY249" s="136">
        <v>0</v>
      </c>
      <c r="CZ249" s="136">
        <v>0</v>
      </c>
      <c r="DA249" s="136">
        <v>0</v>
      </c>
      <c r="DB249" s="136">
        <v>0</v>
      </c>
      <c r="DC249" s="136">
        <v>149019.13265070651</v>
      </c>
      <c r="DD249" s="139">
        <v>1668733.8389439075</v>
      </c>
      <c r="DE249" s="136">
        <v>71991.534815335413</v>
      </c>
      <c r="DF249" s="136">
        <v>92172.340081063754</v>
      </c>
      <c r="DG249" s="136">
        <v>0</v>
      </c>
      <c r="DH249" s="136">
        <v>113248.60179194553</v>
      </c>
      <c r="DI249" s="136">
        <v>16309.941149059616</v>
      </c>
      <c r="DJ249" s="136">
        <v>198711.3622532147</v>
      </c>
      <c r="DK249" s="136">
        <v>100916.00308714843</v>
      </c>
      <c r="DL249" s="136">
        <v>0</v>
      </c>
      <c r="DM249" s="136">
        <v>0</v>
      </c>
      <c r="DN249" s="136">
        <v>1051843.7696768898</v>
      </c>
      <c r="DO249" s="136">
        <v>23540.286089250436</v>
      </c>
      <c r="DP249" s="136"/>
      <c r="DQ249" s="136">
        <v>723522.30042641028</v>
      </c>
      <c r="DR249" s="136">
        <v>437936.34818073828</v>
      </c>
      <c r="DS249" s="136">
        <v>67199.339989522705</v>
      </c>
      <c r="DT249" s="136">
        <v>10498.836245919083</v>
      </c>
      <c r="DU249" s="136">
        <v>81350.410190390714</v>
      </c>
      <c r="DV249" s="136">
        <v>126537.36581983951</v>
      </c>
      <c r="DW249" s="136"/>
      <c r="DX249" s="136">
        <v>681852.73212027457</v>
      </c>
      <c r="DY249" s="136">
        <v>599652.87738167867</v>
      </c>
      <c r="DZ249" s="136">
        <v>110953.60801537253</v>
      </c>
      <c r="EA249" s="139">
        <v>493131.86346977786</v>
      </c>
      <c r="EB249" s="136"/>
      <c r="EC249" s="136">
        <v>493131.86346977786</v>
      </c>
      <c r="ED249" s="136"/>
      <c r="EE249" s="138">
        <v>232109.22451963241</v>
      </c>
      <c r="EF249" s="136">
        <v>18657.141357819386</v>
      </c>
      <c r="EG249" s="136">
        <v>202836.24287830121</v>
      </c>
      <c r="EH249" s="136">
        <v>10615.840283511809</v>
      </c>
      <c r="EI249" s="136">
        <v>55211.820060878483</v>
      </c>
      <c r="EJ249" s="136">
        <v>0</v>
      </c>
      <c r="EK249" s="136">
        <v>0</v>
      </c>
      <c r="EL249" s="152"/>
      <c r="EM249" s="134">
        <v>0</v>
      </c>
      <c r="EN249" s="136">
        <v>857968.41</v>
      </c>
      <c r="EP249" s="170"/>
      <c r="EQ249" s="170"/>
      <c r="ER249" s="170"/>
      <c r="ES249" s="170"/>
      <c r="ET249" s="170"/>
      <c r="EU249" s="170"/>
      <c r="EV249" s="170"/>
      <c r="EW249" s="170"/>
      <c r="EX249" s="170"/>
      <c r="EY249" s="170"/>
      <c r="EZ249" s="170"/>
      <c r="FA249" s="170"/>
      <c r="FB249" s="170">
        <f t="shared" si="102"/>
        <v>41.47</v>
      </c>
      <c r="FC249" s="143">
        <f>SUMIF('План (2)'!$B$5:$B$38,$B$241:$B$274,'План (2)'!K$5:K$38)</f>
        <v>0.84999999999999987</v>
      </c>
      <c r="FD249" s="143">
        <f>SUMIF('План (2)'!$B$5:$B$38,$B$241:$B$274,'План (2)'!L$5:L$38)</f>
        <v>0.68</v>
      </c>
      <c r="FE249" s="143">
        <f>SUMIF('План (2)'!$B$5:$B$38,$B$241:$B$274,'План (2)'!M$5:M$38)</f>
        <v>0.99</v>
      </c>
      <c r="FF249" s="143">
        <f>SUMIF('План (2)'!$B$5:$B$38,$B$241:$B$274,'План (2)'!N$5:N$38)</f>
        <v>0.44</v>
      </c>
      <c r="FG249" s="143">
        <f>SUMIF('План (2)'!$B$5:$B$38,$B$241:$B$274,'План (2)'!O$5:O$38)</f>
        <v>0.43000000000000005</v>
      </c>
      <c r="FH249" s="143">
        <f>SUMIF('План (2)'!$B$5:$B$38,$B$241:$B$274,'План (2)'!P$5:P$38)</f>
        <v>1.4200000000000002</v>
      </c>
      <c r="FI249" s="143">
        <f>SUMIF('План (2)'!$B$5:$B$38,$B$241:$B$274,'План (2)'!Q$5:Q$38)</f>
        <v>0.47000000000000003</v>
      </c>
      <c r="FJ249" s="143">
        <f>SUMIF('План (2)'!$B$5:$B$38,$B$241:$B$274,'План (2)'!R$5:R$38)</f>
        <v>1.1600000000000001</v>
      </c>
      <c r="FK249" s="143">
        <f>SUMIF('План (2)'!$B$5:$B$38,$B$241:$B$274,'План (2)'!S$5:S$38)</f>
        <v>0.31000000000000005</v>
      </c>
      <c r="FL249" s="143">
        <f>SUMIF('План (2)'!$B$5:$B$38,$B$241:$B$274,'План (2)'!T$5:T$38)</f>
        <v>0.5</v>
      </c>
      <c r="FM249" s="143">
        <f>SUMIF('План (2)'!$B$5:$B$38,$B$241:$B$274,'План (2)'!U$5:U$38)</f>
        <v>0.26</v>
      </c>
      <c r="FN249" s="143">
        <f>SUMIF('План (2)'!$B$5:$B$38,$B$241:$B$274,'План (2)'!V$5:V$38)</f>
        <v>0.44999999999999996</v>
      </c>
      <c r="FO249" s="143">
        <f>SUMIF('План (2)'!$B$5:$B$38,$B$241:$B$274,'План (2)'!W$5:W$38)</f>
        <v>4.66</v>
      </c>
      <c r="FP249" s="143">
        <f>SUMIF('План (2)'!$B$5:$B$38,$B$241:$B$274,'План (2)'!X$5:X$38)</f>
        <v>1.9400000000000002</v>
      </c>
      <c r="FQ249" s="143">
        <f>SUMIF('План (2)'!$B$5:$B$38,$B$241:$B$274,'План (2)'!Y$5:Y$38)</f>
        <v>0.2</v>
      </c>
      <c r="FR249" s="143">
        <f>SUMIF('План (2)'!$B$5:$B$38,$B$241:$B$274,'План (2)'!Z$5:Z$38)</f>
        <v>3.63</v>
      </c>
      <c r="FS249" s="143">
        <f>SUMIF('План (2)'!$B$5:$B$38,$B$241:$B$274,'План (2)'!AA$5:AA$38)</f>
        <v>1.56</v>
      </c>
      <c r="FT249" s="143">
        <f>SUMIF('План (2)'!$B$5:$B$38,$B$241:$B$274,'План (2)'!AB$5:AB$38)</f>
        <v>1.8299999999999998</v>
      </c>
      <c r="FU249" s="143">
        <f>SUMIF('План (2)'!$B$5:$B$38,$B$241:$B$274,'План (2)'!AC$5:AC$38)</f>
        <v>2.29</v>
      </c>
      <c r="FV249" s="143">
        <f>SUMIF('План (2)'!$B$5:$B$38,$B$241:$B$274,'План (2)'!AD$5:AD$38)</f>
        <v>8.0500000000000007</v>
      </c>
      <c r="FW249" s="143">
        <f>SUMIF('План (2)'!$B$5:$B$38,$B$241:$B$274,'План (2)'!AE$5:AE$38)</f>
        <v>0</v>
      </c>
      <c r="FX249" s="143">
        <f>SUMIF('План (2)'!$B$5:$B$38,$B$241:$B$274,'План (2)'!AF$5:AF$38)</f>
        <v>3.4299999999999997</v>
      </c>
      <c r="FY249" s="143">
        <f>SUMIF('План (2)'!$B$5:$B$38,$B$241:$B$274,'План (2)'!AG$5:AG$38)</f>
        <v>4.7899999999999991</v>
      </c>
      <c r="FZ249" s="143">
        <f>SUMIF('План (2)'!$B$5:$B$38,$B$241:$B$274,'План (2)'!AH$5:AH$38)</f>
        <v>0.2</v>
      </c>
      <c r="GA249" s="143">
        <f>SUMIF('План (2)'!$B$5:$B$38,$B$241:$B$274,'План (2)'!AI$5:AI$38)</f>
        <v>0.43</v>
      </c>
      <c r="GB249" s="143">
        <f>SUMIF('План (2)'!$B$5:$B$38,$B$241:$B$274,'План (2)'!AJ$5:AJ$38)</f>
        <v>0.5</v>
      </c>
      <c r="GC249" s="140">
        <f t="shared" si="76"/>
        <v>41.47</v>
      </c>
      <c r="GD249" s="157">
        <f t="shared" si="103"/>
        <v>0.84999999999999976</v>
      </c>
      <c r="GE249" s="157">
        <f t="shared" si="77"/>
        <v>0.68</v>
      </c>
      <c r="GF249" s="157">
        <f t="shared" si="78"/>
        <v>0.98999999999999988</v>
      </c>
      <c r="GG249" s="157">
        <f t="shared" si="79"/>
        <v>0.44</v>
      </c>
      <c r="GH249" s="157">
        <f t="shared" si="80"/>
        <v>0.43000000000000005</v>
      </c>
      <c r="GI249" s="157">
        <f t="shared" si="81"/>
        <v>1.4200000000000002</v>
      </c>
      <c r="GJ249" s="157">
        <f t="shared" si="82"/>
        <v>0.47000000000000003</v>
      </c>
      <c r="GK249" s="157">
        <f t="shared" si="83"/>
        <v>1.1600000000000001</v>
      </c>
      <c r="GL249" s="157">
        <f t="shared" si="84"/>
        <v>0.31000000000000005</v>
      </c>
      <c r="GM249" s="157">
        <f t="shared" si="85"/>
        <v>0.5</v>
      </c>
      <c r="GN249" s="157">
        <f t="shared" si="86"/>
        <v>0.26</v>
      </c>
      <c r="GO249" s="157">
        <f t="shared" si="87"/>
        <v>0.44999999999999996</v>
      </c>
      <c r="GP249" s="157">
        <f t="shared" si="88"/>
        <v>4.66</v>
      </c>
      <c r="GQ249" s="157">
        <f t="shared" si="89"/>
        <v>1.9400000000000002</v>
      </c>
      <c r="GR249" s="157">
        <f t="shared" si="90"/>
        <v>0.2</v>
      </c>
      <c r="GS249" s="157">
        <f t="shared" si="91"/>
        <v>3.6300000000000003</v>
      </c>
      <c r="GT249" s="157">
        <f t="shared" si="92"/>
        <v>1.56</v>
      </c>
      <c r="GU249" s="157">
        <f t="shared" si="93"/>
        <v>1.8299999999999998</v>
      </c>
      <c r="GV249" s="157">
        <f t="shared" si="94"/>
        <v>2.29</v>
      </c>
      <c r="GW249" s="157">
        <f t="shared" si="95"/>
        <v>8.0500000000000007</v>
      </c>
      <c r="GX249" s="157">
        <f t="shared" si="96"/>
        <v>0</v>
      </c>
      <c r="GY249" s="157">
        <f t="shared" si="97"/>
        <v>3.43</v>
      </c>
      <c r="GZ249" s="157">
        <f t="shared" si="98"/>
        <v>4.7899999999999991</v>
      </c>
      <c r="HA249" s="157">
        <f t="shared" si="99"/>
        <v>0.2</v>
      </c>
      <c r="HB249" s="157">
        <f t="shared" si="100"/>
        <v>0.43000000000000005</v>
      </c>
      <c r="HC249" s="157">
        <f t="shared" si="101"/>
        <v>0.5</v>
      </c>
    </row>
    <row r="250" spans="1:211" s="143" customFormat="1" ht="12" customHeight="1" x14ac:dyDescent="0.25">
      <c r="A250" s="126">
        <v>246</v>
      </c>
      <c r="B250" s="62" t="s">
        <v>354</v>
      </c>
      <c r="C250" s="153"/>
      <c r="D250" s="127">
        <v>6448.65</v>
      </c>
      <c r="E250" s="154">
        <v>4375.55</v>
      </c>
      <c r="F250" s="155">
        <v>2073.1</v>
      </c>
      <c r="G250" s="154">
        <v>1381.8</v>
      </c>
      <c r="H250" s="127">
        <v>1</v>
      </c>
      <c r="I250" s="127">
        <v>0</v>
      </c>
      <c r="J250" s="127">
        <v>1</v>
      </c>
      <c r="K250" s="128">
        <v>6448.65</v>
      </c>
      <c r="L250" s="127"/>
      <c r="M250" s="126" t="s">
        <v>344</v>
      </c>
      <c r="N250" s="129">
        <v>1</v>
      </c>
      <c r="O250" s="129"/>
      <c r="P250" s="130">
        <v>34.979999999999997</v>
      </c>
      <c r="Q250" s="142"/>
      <c r="R250" s="130"/>
      <c r="S250" s="130"/>
      <c r="T250" s="130"/>
      <c r="U250" s="130"/>
      <c r="V250" s="130"/>
      <c r="W250" s="130"/>
      <c r="X250" s="130"/>
      <c r="Y250" s="130"/>
      <c r="Z250" s="132"/>
      <c r="AA250" s="132"/>
      <c r="AB250" s="132"/>
      <c r="AC250" s="130"/>
      <c r="AD250" s="132"/>
      <c r="AE250" s="132"/>
      <c r="AF250" s="130"/>
      <c r="AG250" s="133"/>
      <c r="AH250" s="130"/>
      <c r="AI250" s="130"/>
      <c r="AJ250" s="130"/>
      <c r="AK250" s="131"/>
      <c r="AL250" s="130"/>
      <c r="AM250" s="130"/>
      <c r="AN250" s="130"/>
      <c r="AO250" s="130"/>
      <c r="AP250" s="130"/>
      <c r="AQ250" s="130"/>
      <c r="AR250" s="130"/>
      <c r="AS250" s="130"/>
      <c r="AT250" s="146"/>
      <c r="AU250" s="131">
        <v>34.979999999999997</v>
      </c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  <c r="BI250" s="147"/>
      <c r="BJ250" s="147"/>
      <c r="BK250" s="147"/>
      <c r="BL250" s="147"/>
      <c r="BM250" s="147"/>
      <c r="BN250" s="147"/>
      <c r="BO250" s="147"/>
      <c r="BP250" s="147"/>
      <c r="BQ250" s="147"/>
      <c r="BR250" s="147"/>
      <c r="BS250" s="147"/>
      <c r="BT250" s="147"/>
      <c r="BU250" s="137"/>
      <c r="BV250" s="137"/>
      <c r="BW250" s="137"/>
      <c r="BX250" s="137"/>
      <c r="BY250" s="137"/>
      <c r="BZ250" s="137"/>
      <c r="CA250" s="137"/>
      <c r="CB250" s="137"/>
      <c r="CC250" s="137"/>
      <c r="CD250" s="137"/>
      <c r="CE250" s="137"/>
      <c r="CF250" s="137"/>
      <c r="CG250" s="137"/>
      <c r="CJ250" s="137">
        <v>457996.74</v>
      </c>
      <c r="CK250" s="134">
        <v>1523637.09</v>
      </c>
      <c r="CL250" s="134">
        <v>1242935.6300000001</v>
      </c>
      <c r="CM250" s="134">
        <v>2681155.3217287464</v>
      </c>
      <c r="CN250" s="138">
        <v>86097.050554851812</v>
      </c>
      <c r="CO250" s="136">
        <v>0</v>
      </c>
      <c r="CP250" s="136">
        <v>0</v>
      </c>
      <c r="CQ250" s="136">
        <v>0</v>
      </c>
      <c r="CR250" s="136">
        <v>0</v>
      </c>
      <c r="CS250" s="136">
        <v>0</v>
      </c>
      <c r="CT250" s="136">
        <v>0</v>
      </c>
      <c r="CU250" s="136">
        <v>0</v>
      </c>
      <c r="CV250" s="136">
        <v>0</v>
      </c>
      <c r="CW250" s="136">
        <v>0</v>
      </c>
      <c r="CX250" s="136">
        <v>0</v>
      </c>
      <c r="CY250" s="136">
        <v>0</v>
      </c>
      <c r="CZ250" s="136">
        <v>0</v>
      </c>
      <c r="DA250" s="136">
        <v>0</v>
      </c>
      <c r="DB250" s="136">
        <v>0</v>
      </c>
      <c r="DC250" s="136">
        <v>86097.050554851812</v>
      </c>
      <c r="DD250" s="139">
        <v>921619.05053272925</v>
      </c>
      <c r="DE250" s="136">
        <v>0</v>
      </c>
      <c r="DF250" s="136">
        <v>52341.166856255171</v>
      </c>
      <c r="DG250" s="136">
        <v>0</v>
      </c>
      <c r="DH250" s="136">
        <v>65430.327101700444</v>
      </c>
      <c r="DI250" s="136">
        <v>9423.2049447550307</v>
      </c>
      <c r="DJ250" s="136">
        <v>114807.15192350427</v>
      </c>
      <c r="DK250" s="136">
        <v>58305.065027813442</v>
      </c>
      <c r="DL250" s="136">
        <v>0</v>
      </c>
      <c r="DM250" s="136">
        <v>0</v>
      </c>
      <c r="DN250" s="136">
        <v>607711.5374570511</v>
      </c>
      <c r="DO250" s="136">
        <v>13600.59722164985</v>
      </c>
      <c r="DP250" s="136"/>
      <c r="DQ250" s="136">
        <v>418021.06192221207</v>
      </c>
      <c r="DR250" s="136">
        <v>253021.38885416096</v>
      </c>
      <c r="DS250" s="136">
        <v>38824.98085592757</v>
      </c>
      <c r="DT250" s="136">
        <v>6065.790472359995</v>
      </c>
      <c r="DU250" s="136">
        <v>47000.880049658474</v>
      </c>
      <c r="DV250" s="136">
        <v>73108.021690105103</v>
      </c>
      <c r="DW250" s="136"/>
      <c r="DX250" s="136">
        <v>393946.12023360736</v>
      </c>
      <c r="DY250" s="136">
        <v>346454.4664899307</v>
      </c>
      <c r="DZ250" s="136">
        <v>64104.375247801108</v>
      </c>
      <c r="EA250" s="139">
        <v>284911.05956765509</v>
      </c>
      <c r="EB250" s="136"/>
      <c r="EC250" s="136">
        <v>284911.05956765509</v>
      </c>
      <c r="ED250" s="136"/>
      <c r="EE250" s="138">
        <v>134103.04624813219</v>
      </c>
      <c r="EF250" s="136">
        <v>10779.319501599424</v>
      </c>
      <c r="EG250" s="136">
        <v>117190.33621261991</v>
      </c>
      <c r="EH250" s="136">
        <v>6133.3905339128632</v>
      </c>
      <c r="EI250" s="136">
        <v>31899.09093182673</v>
      </c>
      <c r="EJ250" s="136">
        <v>0</v>
      </c>
      <c r="EK250" s="136">
        <v>0</v>
      </c>
      <c r="EL250" s="152"/>
      <c r="EM250" s="134">
        <v>0</v>
      </c>
      <c r="EN250" s="136">
        <v>746904.02</v>
      </c>
      <c r="EP250" s="170"/>
      <c r="EQ250" s="170"/>
      <c r="ER250" s="170"/>
      <c r="ES250" s="170"/>
      <c r="ET250" s="170"/>
      <c r="EU250" s="170"/>
      <c r="EV250" s="170"/>
      <c r="EW250" s="170"/>
      <c r="EX250" s="170"/>
      <c r="EY250" s="170"/>
      <c r="EZ250" s="170"/>
      <c r="FA250" s="170"/>
      <c r="FB250" s="170">
        <f t="shared" si="102"/>
        <v>34.980000000000011</v>
      </c>
      <c r="FC250" s="143">
        <f>SUMIF('План (2)'!$B$5:$B$38,$B$241:$B$274,'План (2)'!K$5:K$38)</f>
        <v>0.84999999999999987</v>
      </c>
      <c r="FD250" s="143">
        <f>SUMIF('План (2)'!$B$5:$B$38,$B$241:$B$274,'План (2)'!L$5:L$38)</f>
        <v>0.68</v>
      </c>
      <c r="FE250" s="143">
        <f>SUMIF('План (2)'!$B$5:$B$38,$B$241:$B$274,'План (2)'!M$5:M$38)</f>
        <v>0.99</v>
      </c>
      <c r="FF250" s="143">
        <f>SUMIF('План (2)'!$B$5:$B$38,$B$241:$B$274,'План (2)'!N$5:N$38)</f>
        <v>0.44</v>
      </c>
      <c r="FG250" s="143">
        <f>SUMIF('План (2)'!$B$5:$B$38,$B$241:$B$274,'План (2)'!O$5:O$38)</f>
        <v>0.43000000000000005</v>
      </c>
      <c r="FH250" s="143">
        <f>SUMIF('План (2)'!$B$5:$B$38,$B$241:$B$274,'План (2)'!P$5:P$38)</f>
        <v>1.4200000000000002</v>
      </c>
      <c r="FI250" s="143">
        <f>SUMIF('План (2)'!$B$5:$B$38,$B$241:$B$274,'План (2)'!Q$5:Q$38)</f>
        <v>0.47000000000000003</v>
      </c>
      <c r="FJ250" s="143">
        <f>SUMIF('План (2)'!$B$5:$B$38,$B$241:$B$274,'План (2)'!R$5:R$38)</f>
        <v>1.1600000000000001</v>
      </c>
      <c r="FK250" s="143">
        <f>SUMIF('План (2)'!$B$5:$B$38,$B$241:$B$274,'План (2)'!S$5:S$38)</f>
        <v>0.31000000000000005</v>
      </c>
      <c r="FL250" s="143">
        <f>SUMIF('План (2)'!$B$5:$B$38,$B$241:$B$274,'План (2)'!T$5:T$38)</f>
        <v>0.5</v>
      </c>
      <c r="FM250" s="143">
        <f>SUMIF('План (2)'!$B$5:$B$38,$B$241:$B$274,'План (2)'!U$5:U$38)</f>
        <v>0.26</v>
      </c>
      <c r="FN250" s="143">
        <f>SUMIF('План (2)'!$B$5:$B$38,$B$241:$B$274,'План (2)'!V$5:V$38)</f>
        <v>0.44999999999999996</v>
      </c>
      <c r="FO250" s="143">
        <f>SUMIF('План (2)'!$B$5:$B$38,$B$241:$B$274,'План (2)'!W$5:W$38)</f>
        <v>0</v>
      </c>
      <c r="FP250" s="143">
        <f>SUMIF('План (2)'!$B$5:$B$38,$B$241:$B$274,'План (2)'!X$5:X$38)</f>
        <v>1.9400000000000002</v>
      </c>
      <c r="FQ250" s="143">
        <f>SUMIF('План (2)'!$B$5:$B$38,$B$241:$B$274,'План (2)'!Y$5:Y$38)</f>
        <v>0.2</v>
      </c>
      <c r="FR250" s="143">
        <f>SUMIF('План (2)'!$B$5:$B$38,$B$241:$B$274,'План (2)'!Z$5:Z$38)</f>
        <v>3.63</v>
      </c>
      <c r="FS250" s="143">
        <f>SUMIF('План (2)'!$B$5:$B$38,$B$241:$B$274,'План (2)'!AA$5:AA$38)</f>
        <v>1.56</v>
      </c>
      <c r="FT250" s="143">
        <f>SUMIF('План (2)'!$B$5:$B$38,$B$241:$B$274,'План (2)'!AB$5:AB$38)</f>
        <v>0</v>
      </c>
      <c r="FU250" s="143">
        <f>SUMIF('План (2)'!$B$5:$B$38,$B$241:$B$274,'План (2)'!AC$5:AC$38)</f>
        <v>2.29</v>
      </c>
      <c r="FV250" s="143">
        <f>SUMIF('План (2)'!$B$5:$B$38,$B$241:$B$274,'План (2)'!AD$5:AD$38)</f>
        <v>8.0500000000000007</v>
      </c>
      <c r="FW250" s="143">
        <f>SUMIF('План (2)'!$B$5:$B$38,$B$241:$B$274,'План (2)'!AE$5:AE$38)</f>
        <v>0</v>
      </c>
      <c r="FX250" s="143">
        <f>SUMIF('План (2)'!$B$5:$B$38,$B$241:$B$274,'План (2)'!AF$5:AF$38)</f>
        <v>3.59</v>
      </c>
      <c r="FY250" s="143">
        <f>SUMIF('План (2)'!$B$5:$B$38,$B$241:$B$274,'План (2)'!AG$5:AG$38)</f>
        <v>4.7899999999999991</v>
      </c>
      <c r="FZ250" s="143">
        <f>SUMIF('План (2)'!$B$5:$B$38,$B$241:$B$274,'План (2)'!AH$5:AH$38)</f>
        <v>0.2</v>
      </c>
      <c r="GA250" s="143">
        <f>SUMIF('План (2)'!$B$5:$B$38,$B$241:$B$274,'План (2)'!AI$5:AI$38)</f>
        <v>0.31</v>
      </c>
      <c r="GB250" s="143">
        <f>SUMIF('План (2)'!$B$5:$B$38,$B$241:$B$274,'План (2)'!AJ$5:AJ$38)</f>
        <v>0.46</v>
      </c>
      <c r="GC250" s="140">
        <f t="shared" si="76"/>
        <v>34.979999999999997</v>
      </c>
      <c r="GD250" s="157">
        <f t="shared" si="103"/>
        <v>0.84999999999999953</v>
      </c>
      <c r="GE250" s="157">
        <f t="shared" si="77"/>
        <v>0.67999999999999983</v>
      </c>
      <c r="GF250" s="157">
        <f t="shared" si="78"/>
        <v>0.98999999999999955</v>
      </c>
      <c r="GG250" s="157">
        <f t="shared" si="79"/>
        <v>0.43999999999999984</v>
      </c>
      <c r="GH250" s="157">
        <f t="shared" si="80"/>
        <v>0.42999999999999988</v>
      </c>
      <c r="GI250" s="157">
        <f t="shared" si="81"/>
        <v>1.4199999999999995</v>
      </c>
      <c r="GJ250" s="157">
        <f t="shared" si="82"/>
        <v>0.46999999999999986</v>
      </c>
      <c r="GK250" s="157">
        <f t="shared" si="83"/>
        <v>1.1599999999999997</v>
      </c>
      <c r="GL250" s="157">
        <f t="shared" si="84"/>
        <v>0.30999999999999994</v>
      </c>
      <c r="GM250" s="157">
        <f t="shared" si="85"/>
        <v>0.49999999999999978</v>
      </c>
      <c r="GN250" s="157">
        <f t="shared" si="86"/>
        <v>0.2599999999999999</v>
      </c>
      <c r="GO250" s="157">
        <f t="shared" si="87"/>
        <v>0.44999999999999979</v>
      </c>
      <c r="GP250" s="157">
        <f t="shared" si="88"/>
        <v>0</v>
      </c>
      <c r="GQ250" s="157">
        <f t="shared" si="89"/>
        <v>1.9399999999999993</v>
      </c>
      <c r="GR250" s="157">
        <f t="shared" si="90"/>
        <v>0.19999999999999993</v>
      </c>
      <c r="GS250" s="157">
        <f t="shared" si="91"/>
        <v>3.6299999999999986</v>
      </c>
      <c r="GT250" s="157">
        <f t="shared" si="92"/>
        <v>1.5599999999999994</v>
      </c>
      <c r="GU250" s="157">
        <f t="shared" si="93"/>
        <v>0</v>
      </c>
      <c r="GV250" s="157">
        <f t="shared" si="94"/>
        <v>2.2899999999999991</v>
      </c>
      <c r="GW250" s="157">
        <f t="shared" si="95"/>
        <v>8.0499999999999972</v>
      </c>
      <c r="GX250" s="157">
        <f t="shared" si="96"/>
        <v>0</v>
      </c>
      <c r="GY250" s="157">
        <f t="shared" si="97"/>
        <v>3.5899999999999985</v>
      </c>
      <c r="GZ250" s="157">
        <f t="shared" si="98"/>
        <v>4.7899999999999974</v>
      </c>
      <c r="HA250" s="157">
        <f t="shared" si="99"/>
        <v>0.19999999999999993</v>
      </c>
      <c r="HB250" s="157">
        <f t="shared" si="100"/>
        <v>0.30999999999999983</v>
      </c>
      <c r="HC250" s="157">
        <f t="shared" si="101"/>
        <v>0.4599999999999998</v>
      </c>
    </row>
    <row r="251" spans="1:211" s="143" customFormat="1" ht="12" customHeight="1" x14ac:dyDescent="0.25">
      <c r="A251" s="126">
        <v>247</v>
      </c>
      <c r="B251" s="62" t="s">
        <v>355</v>
      </c>
      <c r="C251" s="153"/>
      <c r="D251" s="127">
        <v>3124.7</v>
      </c>
      <c r="E251" s="154">
        <v>3124.7</v>
      </c>
      <c r="F251" s="155">
        <v>0</v>
      </c>
      <c r="G251" s="154">
        <v>1469.5</v>
      </c>
      <c r="H251" s="127">
        <v>1</v>
      </c>
      <c r="I251" s="127">
        <v>0</v>
      </c>
      <c r="J251" s="127">
        <v>1</v>
      </c>
      <c r="K251" s="128">
        <v>3124.7</v>
      </c>
      <c r="L251" s="127"/>
      <c r="M251" s="126" t="s">
        <v>344</v>
      </c>
      <c r="N251" s="129">
        <v>3</v>
      </c>
      <c r="O251" s="129"/>
      <c r="P251" s="130">
        <v>36.799999999999997</v>
      </c>
      <c r="Q251" s="142"/>
      <c r="R251" s="130"/>
      <c r="S251" s="130"/>
      <c r="T251" s="130"/>
      <c r="U251" s="130"/>
      <c r="V251" s="130"/>
      <c r="W251" s="130"/>
      <c r="X251" s="130"/>
      <c r="Y251" s="130"/>
      <c r="Z251" s="132"/>
      <c r="AA251" s="132"/>
      <c r="AB251" s="132"/>
      <c r="AC251" s="130"/>
      <c r="AD251" s="132"/>
      <c r="AE251" s="132"/>
      <c r="AF251" s="130"/>
      <c r="AG251" s="133"/>
      <c r="AH251" s="130"/>
      <c r="AI251" s="130"/>
      <c r="AJ251" s="130"/>
      <c r="AK251" s="131"/>
      <c r="AL251" s="130"/>
      <c r="AM251" s="130"/>
      <c r="AN251" s="130"/>
      <c r="AO251" s="130"/>
      <c r="AP251" s="130"/>
      <c r="AQ251" s="130"/>
      <c r="AR251" s="130"/>
      <c r="AS251" s="130"/>
      <c r="AT251" s="146"/>
      <c r="AU251" s="131">
        <v>40.33</v>
      </c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>
        <v>0.24</v>
      </c>
      <c r="BH251" s="147"/>
      <c r="BI251" s="147"/>
      <c r="BJ251" s="147"/>
      <c r="BK251" s="147"/>
      <c r="BL251" s="147"/>
      <c r="BM251" s="147"/>
      <c r="BN251" s="147"/>
      <c r="BO251" s="147"/>
      <c r="BP251" s="147"/>
      <c r="BQ251" s="147"/>
      <c r="BR251" s="147"/>
      <c r="BS251" s="147"/>
      <c r="BT251" s="147"/>
      <c r="BU251" s="137"/>
      <c r="BV251" s="137"/>
      <c r="BW251" s="137"/>
      <c r="BX251" s="137"/>
      <c r="BY251" s="137"/>
      <c r="BZ251" s="137"/>
      <c r="CA251" s="137"/>
      <c r="CB251" s="137"/>
      <c r="CC251" s="137"/>
      <c r="CD251" s="137"/>
      <c r="CE251" s="137"/>
      <c r="CF251" s="137"/>
      <c r="CG251" s="137"/>
      <c r="CJ251" s="137">
        <v>159304.01999999999</v>
      </c>
      <c r="CK251" s="134">
        <v>1437039.21</v>
      </c>
      <c r="CL251" s="134">
        <v>1427644.7600000002</v>
      </c>
      <c r="CM251" s="134">
        <v>1360067.6280396753</v>
      </c>
      <c r="CN251" s="138">
        <v>56651.442531529152</v>
      </c>
      <c r="CO251" s="136">
        <v>0</v>
      </c>
      <c r="CP251" s="136">
        <v>0</v>
      </c>
      <c r="CQ251" s="136">
        <v>0</v>
      </c>
      <c r="CR251" s="136">
        <v>0</v>
      </c>
      <c r="CS251" s="136">
        <v>0</v>
      </c>
      <c r="CT251" s="136">
        <v>0</v>
      </c>
      <c r="CU251" s="136">
        <v>0</v>
      </c>
      <c r="CV251" s="136">
        <v>0</v>
      </c>
      <c r="CW251" s="136">
        <v>0</v>
      </c>
      <c r="CX251" s="136">
        <v>14933.028</v>
      </c>
      <c r="CY251" s="136">
        <v>0</v>
      </c>
      <c r="CZ251" s="136">
        <v>0</v>
      </c>
      <c r="DA251" s="136">
        <v>0</v>
      </c>
      <c r="DB251" s="136">
        <v>0</v>
      </c>
      <c r="DC251" s="136">
        <v>41718.414531529153</v>
      </c>
      <c r="DD251" s="139">
        <v>446571.46025906492</v>
      </c>
      <c r="DE251" s="136">
        <v>0</v>
      </c>
      <c r="DF251" s="136">
        <v>25361.966314769841</v>
      </c>
      <c r="DG251" s="136">
        <v>0</v>
      </c>
      <c r="DH251" s="136">
        <v>31704.332394328019</v>
      </c>
      <c r="DI251" s="136">
        <v>4566.0236624527679</v>
      </c>
      <c r="DJ251" s="136">
        <v>55629.923722852654</v>
      </c>
      <c r="DK251" s="136">
        <v>28251.779316974662</v>
      </c>
      <c r="DL251" s="136">
        <v>0</v>
      </c>
      <c r="DM251" s="136">
        <v>0</v>
      </c>
      <c r="DN251" s="136">
        <v>294467.2514544978</v>
      </c>
      <c r="DO251" s="136">
        <v>6590.1833931891615</v>
      </c>
      <c r="DP251" s="136"/>
      <c r="DQ251" s="136">
        <v>202552.53614141504</v>
      </c>
      <c r="DR251" s="136">
        <v>122601.77459663598</v>
      </c>
      <c r="DS251" s="136">
        <v>18812.684465821043</v>
      </c>
      <c r="DT251" s="136">
        <v>2939.1850215135378</v>
      </c>
      <c r="DU251" s="136">
        <v>22774.324841814614</v>
      </c>
      <c r="DV251" s="136">
        <v>35424.567215629846</v>
      </c>
      <c r="DW251" s="136"/>
      <c r="DX251" s="136">
        <v>190886.9983475538</v>
      </c>
      <c r="DY251" s="136">
        <v>167874.86860677606</v>
      </c>
      <c r="DZ251" s="136">
        <v>31061.841057710393</v>
      </c>
      <c r="EA251" s="139">
        <v>138053.94738915149</v>
      </c>
      <c r="EB251" s="136"/>
      <c r="EC251" s="136">
        <v>138053.94738915149</v>
      </c>
      <c r="ED251" s="136"/>
      <c r="EE251" s="138">
        <v>64979.769193790737</v>
      </c>
      <c r="EF251" s="136">
        <v>5223.1303678518325</v>
      </c>
      <c r="EG251" s="136">
        <v>56784.69812496777</v>
      </c>
      <c r="EH251" s="136">
        <v>2971.9407009711372</v>
      </c>
      <c r="EI251" s="136">
        <v>15456.737369011958</v>
      </c>
      <c r="EJ251" s="136">
        <v>45978.027143671803</v>
      </c>
      <c r="EK251" s="136">
        <v>45978.027143671803</v>
      </c>
      <c r="EL251" s="140"/>
      <c r="EM251" s="134">
        <v>0</v>
      </c>
      <c r="EN251" s="136">
        <v>168933.99000000002</v>
      </c>
      <c r="EP251" s="170"/>
      <c r="EQ251" s="170"/>
      <c r="ER251" s="170"/>
      <c r="ES251" s="170"/>
      <c r="ET251" s="170"/>
      <c r="EU251" s="170"/>
      <c r="EV251" s="170"/>
      <c r="EW251" s="170"/>
      <c r="EX251" s="170"/>
      <c r="EY251" s="170"/>
      <c r="EZ251" s="170"/>
      <c r="FA251" s="170"/>
      <c r="FB251" s="170">
        <f t="shared" si="102"/>
        <v>40.330000000000005</v>
      </c>
      <c r="FC251" s="143">
        <f>SUMIF('План (2)'!$B$5:$B$38,$B$241:$B$274,'План (2)'!K$5:K$38)</f>
        <v>0.84999999999999987</v>
      </c>
      <c r="FD251" s="143">
        <f>SUMIF('План (2)'!$B$5:$B$38,$B$241:$B$274,'План (2)'!L$5:L$38)</f>
        <v>0.68</v>
      </c>
      <c r="FE251" s="143">
        <f>SUMIF('План (2)'!$B$5:$B$38,$B$241:$B$274,'План (2)'!M$5:M$38)</f>
        <v>0.99</v>
      </c>
      <c r="FF251" s="143">
        <f>SUMIF('План (2)'!$B$5:$B$38,$B$241:$B$274,'План (2)'!N$5:N$38)</f>
        <v>0.44</v>
      </c>
      <c r="FG251" s="143">
        <f>SUMIF('План (2)'!$B$5:$B$38,$B$241:$B$274,'План (2)'!O$5:O$38)</f>
        <v>0.43000000000000005</v>
      </c>
      <c r="FH251" s="143">
        <f>SUMIF('План (2)'!$B$5:$B$38,$B$241:$B$274,'План (2)'!P$5:P$38)</f>
        <v>1.4200000000000002</v>
      </c>
      <c r="FI251" s="143">
        <f>SUMIF('План (2)'!$B$5:$B$38,$B$241:$B$274,'План (2)'!Q$5:Q$38)</f>
        <v>0.47000000000000003</v>
      </c>
      <c r="FJ251" s="143">
        <f>SUMIF('План (2)'!$B$5:$B$38,$B$241:$B$274,'План (2)'!R$5:R$38)</f>
        <v>1.1600000000000001</v>
      </c>
      <c r="FK251" s="143">
        <f>SUMIF('План (2)'!$B$5:$B$38,$B$241:$B$274,'План (2)'!S$5:S$38)</f>
        <v>0.31000000000000005</v>
      </c>
      <c r="FL251" s="143">
        <f>SUMIF('План (2)'!$B$5:$B$38,$B$241:$B$274,'План (2)'!T$5:T$38)</f>
        <v>0.5</v>
      </c>
      <c r="FM251" s="143">
        <f>SUMIF('План (2)'!$B$5:$B$38,$B$241:$B$274,'План (2)'!U$5:U$38)</f>
        <v>0.26</v>
      </c>
      <c r="FN251" s="143">
        <f>SUMIF('План (2)'!$B$5:$B$38,$B$241:$B$274,'План (2)'!V$5:V$38)</f>
        <v>0.44999999999999996</v>
      </c>
      <c r="FO251" s="143">
        <f>SUMIF('План (2)'!$B$5:$B$38,$B$241:$B$274,'План (2)'!W$5:W$38)</f>
        <v>4.66</v>
      </c>
      <c r="FP251" s="143">
        <f>SUMIF('План (2)'!$B$5:$B$38,$B$241:$B$274,'План (2)'!X$5:X$38)</f>
        <v>1.9400000000000002</v>
      </c>
      <c r="FQ251" s="143">
        <f>SUMIF('План (2)'!$B$5:$B$38,$B$241:$B$274,'План (2)'!Y$5:Y$38)</f>
        <v>0.2</v>
      </c>
      <c r="FR251" s="143">
        <f>SUMIF('План (2)'!$B$5:$B$38,$B$241:$B$274,'План (2)'!Z$5:Z$38)</f>
        <v>3.63</v>
      </c>
      <c r="FS251" s="143">
        <f>SUMIF('План (2)'!$B$5:$B$38,$B$241:$B$274,'План (2)'!AA$5:AA$38)</f>
        <v>1.56</v>
      </c>
      <c r="FT251" s="143">
        <f>SUMIF('План (2)'!$B$5:$B$38,$B$241:$B$274,'План (2)'!AB$5:AB$38)</f>
        <v>0</v>
      </c>
      <c r="FU251" s="143">
        <f>SUMIF('План (2)'!$B$5:$B$38,$B$241:$B$274,'План (2)'!AC$5:AC$38)</f>
        <v>2.29</v>
      </c>
      <c r="FV251" s="143">
        <f>SUMIF('План (2)'!$B$5:$B$38,$B$241:$B$274,'План (2)'!AD$5:AD$38)</f>
        <v>8.0500000000000007</v>
      </c>
      <c r="FW251" s="143">
        <f>SUMIF('План (2)'!$B$5:$B$38,$B$241:$B$274,'План (2)'!AE$5:AE$38)</f>
        <v>0.69000000000000006</v>
      </c>
      <c r="FX251" s="143">
        <f>SUMIF('План (2)'!$B$5:$B$38,$B$241:$B$274,'План (2)'!AF$5:AF$38)</f>
        <v>3.59</v>
      </c>
      <c r="FY251" s="143">
        <f>SUMIF('План (2)'!$B$5:$B$38,$B$241:$B$274,'План (2)'!AG$5:AG$38)</f>
        <v>4.7899999999999991</v>
      </c>
      <c r="FZ251" s="143">
        <f>SUMIF('План (2)'!$B$5:$B$38,$B$241:$B$274,'План (2)'!AH$5:AH$38)</f>
        <v>0.2</v>
      </c>
      <c r="GA251" s="143">
        <f>SUMIF('План (2)'!$B$5:$B$38,$B$241:$B$274,'План (2)'!AI$5:AI$38)</f>
        <v>0.31</v>
      </c>
      <c r="GB251" s="143">
        <f>SUMIF('План (2)'!$B$5:$B$38,$B$241:$B$274,'План (2)'!AJ$5:AJ$38)</f>
        <v>0.46</v>
      </c>
      <c r="GC251" s="140">
        <f t="shared" si="76"/>
        <v>36.799999999999997</v>
      </c>
      <c r="GD251" s="157">
        <f t="shared" si="103"/>
        <v>0.77560128936275696</v>
      </c>
      <c r="GE251" s="157">
        <f t="shared" si="77"/>
        <v>0.62048103149020573</v>
      </c>
      <c r="GF251" s="157">
        <f t="shared" si="78"/>
        <v>0.90334738408132875</v>
      </c>
      <c r="GG251" s="157">
        <f t="shared" si="79"/>
        <v>0.40148772625836843</v>
      </c>
      <c r="GH251" s="157">
        <f t="shared" si="80"/>
        <v>0.39236300520704187</v>
      </c>
      <c r="GI251" s="157">
        <f t="shared" si="81"/>
        <v>1.2957103892883708</v>
      </c>
      <c r="GJ251" s="157">
        <f t="shared" si="82"/>
        <v>0.42886188941234804</v>
      </c>
      <c r="GK251" s="157">
        <f t="shared" si="83"/>
        <v>1.0584676419538803</v>
      </c>
      <c r="GL251" s="157">
        <f t="shared" si="84"/>
        <v>0.28286635259112325</v>
      </c>
      <c r="GM251" s="157">
        <f t="shared" si="85"/>
        <v>0.45623605256632771</v>
      </c>
      <c r="GN251" s="157">
        <f t="shared" si="86"/>
        <v>0.23724274733449041</v>
      </c>
      <c r="GO251" s="157">
        <f t="shared" si="87"/>
        <v>0.41061244730969493</v>
      </c>
      <c r="GP251" s="157">
        <f t="shared" si="88"/>
        <v>4.2521200099181744</v>
      </c>
      <c r="GQ251" s="157">
        <f t="shared" si="89"/>
        <v>1.7701958839573515</v>
      </c>
      <c r="GR251" s="157">
        <f t="shared" si="90"/>
        <v>0.18249442102653107</v>
      </c>
      <c r="GS251" s="157">
        <f t="shared" si="91"/>
        <v>3.3122737416315386</v>
      </c>
      <c r="GT251" s="157">
        <f t="shared" si="92"/>
        <v>1.4234564840069424</v>
      </c>
      <c r="GU251" s="157">
        <f t="shared" si="93"/>
        <v>0</v>
      </c>
      <c r="GV251" s="157">
        <f t="shared" si="94"/>
        <v>2.089561120753781</v>
      </c>
      <c r="GW251" s="157">
        <f t="shared" si="95"/>
        <v>7.3454004463178766</v>
      </c>
      <c r="GX251" s="157">
        <f t="shared" si="96"/>
        <v>0.62960575254153228</v>
      </c>
      <c r="GY251" s="157">
        <f t="shared" si="97"/>
        <v>3.2757748574262329</v>
      </c>
      <c r="GZ251" s="157">
        <f t="shared" si="98"/>
        <v>4.3707413835854192</v>
      </c>
      <c r="HA251" s="157">
        <f t="shared" si="99"/>
        <v>0.18249442102653107</v>
      </c>
      <c r="HB251" s="157">
        <f t="shared" si="100"/>
        <v>0.28286635259112319</v>
      </c>
      <c r="HC251" s="157">
        <f t="shared" si="101"/>
        <v>0.41973716836102154</v>
      </c>
    </row>
    <row r="252" spans="1:211" s="143" customFormat="1" ht="12" customHeight="1" x14ac:dyDescent="0.25">
      <c r="A252" s="126">
        <v>248</v>
      </c>
      <c r="B252" s="62" t="s">
        <v>356</v>
      </c>
      <c r="C252" s="153"/>
      <c r="D252" s="127">
        <v>595.5</v>
      </c>
      <c r="E252" s="154">
        <v>595.5</v>
      </c>
      <c r="F252" s="155">
        <v>0</v>
      </c>
      <c r="G252" s="154">
        <v>314.5</v>
      </c>
      <c r="H252" s="127">
        <v>0</v>
      </c>
      <c r="I252" s="127">
        <v>0</v>
      </c>
      <c r="J252" s="127">
        <v>1</v>
      </c>
      <c r="K252" s="128">
        <v>595.5</v>
      </c>
      <c r="L252" s="127"/>
      <c r="M252" s="126" t="s">
        <v>344</v>
      </c>
      <c r="N252" s="129">
        <v>6</v>
      </c>
      <c r="O252" s="129"/>
      <c r="P252" s="130">
        <v>23.78</v>
      </c>
      <c r="Q252" s="142"/>
      <c r="R252" s="130"/>
      <c r="S252" s="130"/>
      <c r="T252" s="130"/>
      <c r="U252" s="130"/>
      <c r="V252" s="130"/>
      <c r="W252" s="130"/>
      <c r="X252" s="130"/>
      <c r="Y252" s="130"/>
      <c r="Z252" s="132"/>
      <c r="AA252" s="132"/>
      <c r="AB252" s="132"/>
      <c r="AC252" s="130"/>
      <c r="AD252" s="132"/>
      <c r="AE252" s="132"/>
      <c r="AF252" s="130"/>
      <c r="AG252" s="133"/>
      <c r="AH252" s="130"/>
      <c r="AI252" s="130"/>
      <c r="AJ252" s="130"/>
      <c r="AK252" s="131"/>
      <c r="AL252" s="130"/>
      <c r="AM252" s="130"/>
      <c r="AN252" s="130"/>
      <c r="AO252" s="130"/>
      <c r="AP252" s="130"/>
      <c r="AQ252" s="130"/>
      <c r="AR252" s="130"/>
      <c r="AS252" s="130"/>
      <c r="AT252" s="146"/>
      <c r="AU252" s="131">
        <v>23.78</v>
      </c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>
        <v>0.24</v>
      </c>
      <c r="BH252" s="147"/>
      <c r="BI252" s="147"/>
      <c r="BJ252" s="147"/>
      <c r="BK252" s="147"/>
      <c r="BL252" s="147"/>
      <c r="BM252" s="147"/>
      <c r="BN252" s="147"/>
      <c r="BO252" s="147"/>
      <c r="BP252" s="147"/>
      <c r="BQ252" s="147"/>
      <c r="BR252" s="147"/>
      <c r="BS252" s="147"/>
      <c r="BT252" s="147"/>
      <c r="BU252" s="137"/>
      <c r="BV252" s="137"/>
      <c r="BW252" s="137"/>
      <c r="BX252" s="137"/>
      <c r="BY252" s="137"/>
      <c r="BZ252" s="137"/>
      <c r="CA252" s="137"/>
      <c r="CB252" s="137"/>
      <c r="CC252" s="137"/>
      <c r="CD252" s="137"/>
      <c r="CE252" s="137"/>
      <c r="CF252" s="137"/>
      <c r="CG252" s="137"/>
      <c r="CJ252" s="137">
        <v>41492.959999999999</v>
      </c>
      <c r="CK252" s="134">
        <v>140568.36000000002</v>
      </c>
      <c r="CL252" s="134">
        <v>113165.40999999997</v>
      </c>
      <c r="CM252" s="134">
        <v>303853.84098822949</v>
      </c>
      <c r="CN252" s="138">
        <v>83007.516333064181</v>
      </c>
      <c r="CO252" s="136">
        <v>0</v>
      </c>
      <c r="CP252" s="136">
        <v>0</v>
      </c>
      <c r="CQ252" s="136">
        <v>0</v>
      </c>
      <c r="CR252" s="136">
        <v>0</v>
      </c>
      <c r="CS252" s="136">
        <v>0</v>
      </c>
      <c r="CT252" s="136">
        <v>0</v>
      </c>
      <c r="CU252" s="136">
        <v>0</v>
      </c>
      <c r="CV252" s="136">
        <v>0</v>
      </c>
      <c r="CW252" s="136">
        <v>0</v>
      </c>
      <c r="CX252" s="136">
        <v>0</v>
      </c>
      <c r="CY252" s="136">
        <v>0</v>
      </c>
      <c r="CZ252" s="136">
        <v>75056.892000000007</v>
      </c>
      <c r="DA252" s="136">
        <v>0</v>
      </c>
      <c r="DB252" s="136">
        <v>0</v>
      </c>
      <c r="DC252" s="136">
        <v>7950.6243330641701</v>
      </c>
      <c r="DD252" s="139">
        <v>85106.827722428774</v>
      </c>
      <c r="DE252" s="136">
        <v>0</v>
      </c>
      <c r="DF252" s="136">
        <v>4833.4403112124173</v>
      </c>
      <c r="DG252" s="136">
        <v>0</v>
      </c>
      <c r="DH252" s="136">
        <v>6042.157628195454</v>
      </c>
      <c r="DI252" s="136">
        <v>870.18500687765993</v>
      </c>
      <c r="DJ252" s="136">
        <v>10601.856042806912</v>
      </c>
      <c r="DK252" s="136">
        <v>5384.1759475336548</v>
      </c>
      <c r="DL252" s="136">
        <v>0</v>
      </c>
      <c r="DM252" s="136">
        <v>0</v>
      </c>
      <c r="DN252" s="136">
        <v>56119.066867588394</v>
      </c>
      <c r="DO252" s="136">
        <v>1255.9459182142753</v>
      </c>
      <c r="DP252" s="136"/>
      <c r="DQ252" s="136">
        <v>38602.117090348729</v>
      </c>
      <c r="DR252" s="136">
        <v>23365.237229909031</v>
      </c>
      <c r="DS252" s="136">
        <v>3585.2893395834585</v>
      </c>
      <c r="DT252" s="136">
        <v>560.14487160729414</v>
      </c>
      <c r="DU252" s="136">
        <v>4340.2920098891427</v>
      </c>
      <c r="DV252" s="136">
        <v>6751.1536393598026</v>
      </c>
      <c r="DW252" s="136"/>
      <c r="DX252" s="136">
        <v>36378.918781312859</v>
      </c>
      <c r="DY252" s="136">
        <v>31993.306319113883</v>
      </c>
      <c r="DZ252" s="136">
        <v>0</v>
      </c>
      <c r="EA252" s="139">
        <v>0</v>
      </c>
      <c r="EB252" s="136"/>
      <c r="EC252" s="136">
        <v>0</v>
      </c>
      <c r="ED252" s="152"/>
      <c r="EE252" s="138">
        <v>12383.73365599974</v>
      </c>
      <c r="EF252" s="136">
        <v>995.41528276499071</v>
      </c>
      <c r="EG252" s="136">
        <v>10821.930980067946</v>
      </c>
      <c r="EH252" s="136">
        <v>566.38739316680392</v>
      </c>
      <c r="EI252" s="136">
        <v>2945.7186620304742</v>
      </c>
      <c r="EJ252" s="136">
        <v>13435.702423930796</v>
      </c>
      <c r="EK252" s="136">
        <v>13435.702423930796</v>
      </c>
      <c r="EL252" s="140"/>
      <c r="EM252" s="134">
        <v>0</v>
      </c>
      <c r="EN252" s="136">
        <v>68925.75</v>
      </c>
      <c r="EP252" s="170"/>
      <c r="EQ252" s="170"/>
      <c r="ER252" s="170"/>
      <c r="ES252" s="170"/>
      <c r="ET252" s="170"/>
      <c r="EU252" s="170"/>
      <c r="EV252" s="170"/>
      <c r="EW252" s="170"/>
      <c r="EX252" s="170"/>
      <c r="EY252" s="170"/>
      <c r="EZ252" s="170"/>
      <c r="FA252" s="170"/>
      <c r="FB252" s="170">
        <f t="shared" si="102"/>
        <v>23.78</v>
      </c>
      <c r="FC252" s="143">
        <f>SUMIF('План (2)'!$B$5:$B$38,$B$241:$B$274,'План (2)'!K$5:K$38)</f>
        <v>0.84999999999999987</v>
      </c>
      <c r="FD252" s="143">
        <f>SUMIF('План (2)'!$B$5:$B$38,$B$241:$B$274,'План (2)'!L$5:L$38)</f>
        <v>0</v>
      </c>
      <c r="FE252" s="143">
        <f>SUMIF('План (2)'!$B$5:$B$38,$B$241:$B$274,'План (2)'!M$5:M$38)</f>
        <v>0.99</v>
      </c>
      <c r="FF252" s="143">
        <f>SUMIF('План (2)'!$B$5:$B$38,$B$241:$B$274,'План (2)'!N$5:N$38)</f>
        <v>0.44</v>
      </c>
      <c r="FG252" s="143">
        <f>SUMIF('План (2)'!$B$5:$B$38,$B$241:$B$274,'План (2)'!O$5:O$38)</f>
        <v>0</v>
      </c>
      <c r="FH252" s="143">
        <f>SUMIF('План (2)'!$B$5:$B$38,$B$241:$B$274,'План (2)'!P$5:P$38)</f>
        <v>1.4200000000000002</v>
      </c>
      <c r="FI252" s="143">
        <f>SUMIF('План (2)'!$B$5:$B$38,$B$241:$B$274,'План (2)'!Q$5:Q$38)</f>
        <v>0.47000000000000003</v>
      </c>
      <c r="FJ252" s="143">
        <f>SUMIF('План (2)'!$B$5:$B$38,$B$241:$B$274,'План (2)'!R$5:R$38)</f>
        <v>1.1600000000000001</v>
      </c>
      <c r="FK252" s="143">
        <f>SUMIF('План (2)'!$B$5:$B$38,$B$241:$B$274,'План (2)'!S$5:S$38)</f>
        <v>0.31000000000000005</v>
      </c>
      <c r="FL252" s="143">
        <f>SUMIF('План (2)'!$B$5:$B$38,$B$241:$B$274,'План (2)'!T$5:T$38)</f>
        <v>0.5</v>
      </c>
      <c r="FM252" s="143">
        <f>SUMIF('План (2)'!$B$5:$B$38,$B$241:$B$274,'План (2)'!U$5:U$38)</f>
        <v>0.26</v>
      </c>
      <c r="FN252" s="143">
        <f>SUMIF('План (2)'!$B$5:$B$38,$B$241:$B$274,'План (2)'!V$5:V$38)</f>
        <v>0.44999999999999996</v>
      </c>
      <c r="FO252" s="143">
        <f>SUMIF('План (2)'!$B$5:$B$38,$B$241:$B$274,'План (2)'!W$5:W$38)</f>
        <v>0</v>
      </c>
      <c r="FP252" s="143">
        <f>SUMIF('План (2)'!$B$5:$B$38,$B$241:$B$274,'План (2)'!X$5:X$38)</f>
        <v>0.67</v>
      </c>
      <c r="FQ252" s="143">
        <f>SUMIF('План (2)'!$B$5:$B$38,$B$241:$B$274,'План (2)'!Y$5:Y$38)</f>
        <v>0.2</v>
      </c>
      <c r="FR252" s="143">
        <f>SUMIF('План (2)'!$B$5:$B$38,$B$241:$B$274,'План (2)'!Z$5:Z$38)</f>
        <v>3.63</v>
      </c>
      <c r="FS252" s="143">
        <f>SUMIF('План (2)'!$B$5:$B$38,$B$241:$B$274,'План (2)'!AA$5:AA$38)</f>
        <v>1.56</v>
      </c>
      <c r="FT252" s="143">
        <f>SUMIF('План (2)'!$B$5:$B$38,$B$241:$B$274,'План (2)'!AB$5:AB$38)</f>
        <v>0</v>
      </c>
      <c r="FU252" s="143">
        <f>SUMIF('План (2)'!$B$5:$B$38,$B$241:$B$274,'План (2)'!AC$5:AC$38)</f>
        <v>1.44</v>
      </c>
      <c r="FV252" s="143">
        <f>SUMIF('План (2)'!$B$5:$B$38,$B$241:$B$274,'План (2)'!AD$5:AD$38)</f>
        <v>0</v>
      </c>
      <c r="FW252" s="143">
        <f>SUMIF('План (2)'!$B$5:$B$38,$B$241:$B$274,'План (2)'!AE$5:AE$38)</f>
        <v>0</v>
      </c>
      <c r="FX252" s="143">
        <f>SUMIF('План (2)'!$B$5:$B$38,$B$241:$B$274,'План (2)'!AF$5:AF$38)</f>
        <v>3.59</v>
      </c>
      <c r="FY252" s="143">
        <f>SUMIF('План (2)'!$B$5:$B$38,$B$241:$B$274,'План (2)'!AG$5:AG$38)</f>
        <v>4.7899999999999991</v>
      </c>
      <c r="FZ252" s="143">
        <f>SUMIF('План (2)'!$B$5:$B$38,$B$241:$B$274,'План (2)'!AH$5:AH$38)</f>
        <v>0.2</v>
      </c>
      <c r="GA252" s="143">
        <f>SUMIF('План (2)'!$B$5:$B$38,$B$241:$B$274,'План (2)'!AI$5:AI$38)</f>
        <v>0.37</v>
      </c>
      <c r="GB252" s="143">
        <f>SUMIF('План (2)'!$B$5:$B$38,$B$241:$B$274,'План (2)'!AJ$5:AJ$38)</f>
        <v>0.48</v>
      </c>
      <c r="GC252" s="140">
        <f t="shared" si="76"/>
        <v>23.78</v>
      </c>
      <c r="GD252" s="157">
        <f>GD251</f>
        <v>0.77560128936275696</v>
      </c>
      <c r="GE252" s="157">
        <f t="shared" si="77"/>
        <v>0</v>
      </c>
      <c r="GF252" s="157">
        <f>GF251</f>
        <v>0.90334738408132875</v>
      </c>
      <c r="GG252" s="157">
        <f>GG251</f>
        <v>0.40148772625836843</v>
      </c>
      <c r="GH252" s="157">
        <f t="shared" si="80"/>
        <v>0</v>
      </c>
      <c r="GI252" s="157">
        <f t="shared" ref="GI252:GO252" si="104">GI251</f>
        <v>1.2957103892883708</v>
      </c>
      <c r="GJ252" s="157">
        <f t="shared" si="104"/>
        <v>0.42886188941234804</v>
      </c>
      <c r="GK252" s="157">
        <f t="shared" si="104"/>
        <v>1.0584676419538803</v>
      </c>
      <c r="GL252" s="157">
        <f t="shared" si="104"/>
        <v>0.28286635259112325</v>
      </c>
      <c r="GM252" s="157">
        <f t="shared" si="104"/>
        <v>0.45623605256632771</v>
      </c>
      <c r="GN252" s="157">
        <f t="shared" si="104"/>
        <v>0.23724274733449041</v>
      </c>
      <c r="GO252" s="157">
        <f t="shared" si="104"/>
        <v>0.41061244730969493</v>
      </c>
      <c r="GP252" s="157">
        <f t="shared" si="88"/>
        <v>0</v>
      </c>
      <c r="GQ252" s="157">
        <f t="shared" si="89"/>
        <v>0.67</v>
      </c>
      <c r="GR252" s="157">
        <f>GR251</f>
        <v>0.18249442102653107</v>
      </c>
      <c r="GS252" s="157">
        <f>GS251</f>
        <v>3.3122737416315386</v>
      </c>
      <c r="GT252" s="157">
        <f t="shared" si="92"/>
        <v>1.56</v>
      </c>
      <c r="GU252" s="157">
        <f t="shared" si="93"/>
        <v>0</v>
      </c>
      <c r="GV252" s="157">
        <f t="shared" si="94"/>
        <v>1.44</v>
      </c>
      <c r="GW252" s="157">
        <f t="shared" si="95"/>
        <v>0</v>
      </c>
      <c r="GX252" s="157">
        <f>GC252-SUM(GD252:GW252)-SUM(GY252:HC252)</f>
        <v>0.93479791718324456</v>
      </c>
      <c r="GY252" s="157">
        <f t="shared" si="97"/>
        <v>3.59</v>
      </c>
      <c r="GZ252" s="157">
        <f t="shared" si="98"/>
        <v>4.7899999999999991</v>
      </c>
      <c r="HA252" s="157">
        <f t="shared" si="99"/>
        <v>0.2</v>
      </c>
      <c r="HB252" s="157">
        <f t="shared" si="100"/>
        <v>0.37</v>
      </c>
      <c r="HC252" s="157">
        <f t="shared" si="101"/>
        <v>0.48</v>
      </c>
    </row>
    <row r="253" spans="1:211" s="143" customFormat="1" ht="12" customHeight="1" x14ac:dyDescent="0.25">
      <c r="A253" s="126">
        <v>249</v>
      </c>
      <c r="B253" s="62" t="s">
        <v>357</v>
      </c>
      <c r="C253" s="153"/>
      <c r="D253" s="127">
        <v>9375.2000000000007</v>
      </c>
      <c r="E253" s="154">
        <v>9375.2000000000007</v>
      </c>
      <c r="F253" s="155">
        <v>0</v>
      </c>
      <c r="G253" s="154">
        <v>2984.9</v>
      </c>
      <c r="H253" s="127">
        <v>2</v>
      </c>
      <c r="I253" s="127">
        <v>2</v>
      </c>
      <c r="J253" s="127">
        <v>1</v>
      </c>
      <c r="K253" s="128">
        <v>9375.2000000000007</v>
      </c>
      <c r="L253" s="127"/>
      <c r="M253" s="126" t="s">
        <v>344</v>
      </c>
      <c r="N253" s="129">
        <v>1</v>
      </c>
      <c r="O253" s="129"/>
      <c r="P253" s="130">
        <v>39.4</v>
      </c>
      <c r="Q253" s="142"/>
      <c r="R253" s="130"/>
      <c r="S253" s="130"/>
      <c r="T253" s="130"/>
      <c r="U253" s="130"/>
      <c r="V253" s="130"/>
      <c r="W253" s="130"/>
      <c r="X253" s="130"/>
      <c r="Y253" s="130"/>
      <c r="Z253" s="132"/>
      <c r="AA253" s="132"/>
      <c r="AB253" s="132"/>
      <c r="AC253" s="130"/>
      <c r="AD253" s="132"/>
      <c r="AE253" s="132"/>
      <c r="AF253" s="130"/>
      <c r="AG253" s="133"/>
      <c r="AH253" s="130"/>
      <c r="AI253" s="130"/>
      <c r="AJ253" s="130"/>
      <c r="AK253" s="131"/>
      <c r="AL253" s="130"/>
      <c r="AM253" s="130"/>
      <c r="AN253" s="130"/>
      <c r="AO253" s="130"/>
      <c r="AP253" s="130"/>
      <c r="AQ253" s="130"/>
      <c r="AR253" s="130"/>
      <c r="AS253" s="130"/>
      <c r="AT253" s="146"/>
      <c r="AU253" s="131">
        <v>41.47</v>
      </c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  <c r="BI253" s="147"/>
      <c r="BJ253" s="147"/>
      <c r="BK253" s="147"/>
      <c r="BL253" s="147"/>
      <c r="BM253" s="147"/>
      <c r="BN253" s="147"/>
      <c r="BO253" s="147"/>
      <c r="BP253" s="147"/>
      <c r="BQ253" s="147"/>
      <c r="BR253" s="147"/>
      <c r="BS253" s="147"/>
      <c r="BT253" s="147"/>
      <c r="BU253" s="137"/>
      <c r="BV253" s="137"/>
      <c r="BW253" s="137"/>
      <c r="BX253" s="137"/>
      <c r="BY253" s="137"/>
      <c r="BZ253" s="137"/>
      <c r="CA253" s="137"/>
      <c r="CB253" s="137"/>
      <c r="CC253" s="137"/>
      <c r="CD253" s="137"/>
      <c r="CE253" s="137"/>
      <c r="CF253" s="137"/>
      <c r="CG253" s="137"/>
      <c r="CJ253" s="137">
        <v>498335.22</v>
      </c>
      <c r="CK253" s="134">
        <v>4453093.5</v>
      </c>
      <c r="CL253" s="134">
        <v>4377467.2699999996</v>
      </c>
      <c r="CM253" s="134">
        <v>4270495.0519576436</v>
      </c>
      <c r="CN253" s="138">
        <v>437267.99388638663</v>
      </c>
      <c r="CO253" s="136">
        <v>0</v>
      </c>
      <c r="CP253" s="136">
        <v>146853.75599999999</v>
      </c>
      <c r="CQ253" s="136">
        <v>0</v>
      </c>
      <c r="CR253" s="136">
        <v>0</v>
      </c>
      <c r="CS253" s="136">
        <v>0</v>
      </c>
      <c r="CT253" s="136">
        <v>0</v>
      </c>
      <c r="CU253" s="136">
        <v>0</v>
      </c>
      <c r="CV253" s="136">
        <v>0</v>
      </c>
      <c r="CW253" s="136">
        <v>0</v>
      </c>
      <c r="CX253" s="136">
        <v>0</v>
      </c>
      <c r="CY253" s="136">
        <v>0</v>
      </c>
      <c r="CZ253" s="136">
        <v>165244.30799999999</v>
      </c>
      <c r="DA253" s="136">
        <v>0</v>
      </c>
      <c r="DB253" s="136">
        <v>0</v>
      </c>
      <c r="DC253" s="136">
        <v>125169.92988638658</v>
      </c>
      <c r="DD253" s="139">
        <v>1400341.511273857</v>
      </c>
      <c r="DE253" s="136">
        <v>60469.922250659198</v>
      </c>
      <c r="DF253" s="136">
        <v>76094.827213566183</v>
      </c>
      <c r="DG253" s="136">
        <v>0</v>
      </c>
      <c r="DH253" s="136">
        <v>95124.158179442529</v>
      </c>
      <c r="DI253" s="136">
        <v>13699.678381997375</v>
      </c>
      <c r="DJ253" s="136">
        <v>166909.35478173528</v>
      </c>
      <c r="DK253" s="136">
        <v>84765.283532019355</v>
      </c>
      <c r="DL253" s="136">
        <v>0</v>
      </c>
      <c r="DM253" s="136">
        <v>0</v>
      </c>
      <c r="DN253" s="136">
        <v>883505.4167875984</v>
      </c>
      <c r="DO253" s="136">
        <v>19772.870146838748</v>
      </c>
      <c r="DP253" s="136"/>
      <c r="DQ253" s="136">
        <v>607728.91376227932</v>
      </c>
      <c r="DR253" s="136">
        <v>367848.48375792301</v>
      </c>
      <c r="DS253" s="136">
        <v>56444.676098174379</v>
      </c>
      <c r="DT253" s="136">
        <v>8818.5897569986628</v>
      </c>
      <c r="DU253" s="136">
        <v>68330.991857452042</v>
      </c>
      <c r="DV253" s="136">
        <v>106286.17229173135</v>
      </c>
      <c r="DW253" s="136"/>
      <c r="DX253" s="136">
        <v>572728.19371715258</v>
      </c>
      <c r="DY253" s="136">
        <v>503683.70344745001</v>
      </c>
      <c r="DZ253" s="136">
        <v>93196.457990926006</v>
      </c>
      <c r="EA253" s="139">
        <v>414210.44182250253</v>
      </c>
      <c r="EB253" s="136"/>
      <c r="EC253" s="136">
        <v>414210.44182250253</v>
      </c>
      <c r="ED253" s="136"/>
      <c r="EE253" s="138">
        <v>194962.18265613564</v>
      </c>
      <c r="EF253" s="136">
        <v>15671.22982196195</v>
      </c>
      <c r="EG253" s="136">
        <v>170374.08450769607</v>
      </c>
      <c r="EH253" s="136">
        <v>8916.8683264776155</v>
      </c>
      <c r="EI253" s="136">
        <v>46375.65340095399</v>
      </c>
      <c r="EJ253" s="136">
        <v>0</v>
      </c>
      <c r="EK253" s="136">
        <v>0</v>
      </c>
      <c r="EL253" s="152"/>
      <c r="EM253" s="134">
        <v>0</v>
      </c>
      <c r="EN253" s="136">
        <v>594771.63</v>
      </c>
      <c r="EP253" s="170"/>
      <c r="EQ253" s="170"/>
      <c r="ER253" s="170"/>
      <c r="ES253" s="170"/>
      <c r="ET253" s="170"/>
      <c r="EU253" s="170"/>
      <c r="EV253" s="170"/>
      <c r="EW253" s="170"/>
      <c r="EX253" s="170"/>
      <c r="EY253" s="170"/>
      <c r="EZ253" s="170"/>
      <c r="FA253" s="170"/>
      <c r="FB253" s="170">
        <f t="shared" si="102"/>
        <v>41.47</v>
      </c>
      <c r="FC253" s="143">
        <f>SUMIF('План (2)'!$B$5:$B$38,$B$241:$B$274,'План (2)'!K$5:K$38)</f>
        <v>0.84999999999999987</v>
      </c>
      <c r="FD253" s="143">
        <f>SUMIF('План (2)'!$B$5:$B$38,$B$241:$B$274,'План (2)'!L$5:L$38)</f>
        <v>0.68</v>
      </c>
      <c r="FE253" s="143">
        <f>SUMIF('План (2)'!$B$5:$B$38,$B$241:$B$274,'План (2)'!M$5:M$38)</f>
        <v>0.99</v>
      </c>
      <c r="FF253" s="143">
        <f>SUMIF('План (2)'!$B$5:$B$38,$B$241:$B$274,'План (2)'!N$5:N$38)</f>
        <v>0.44</v>
      </c>
      <c r="FG253" s="143">
        <f>SUMIF('План (2)'!$B$5:$B$38,$B$241:$B$274,'План (2)'!O$5:O$38)</f>
        <v>0.43000000000000005</v>
      </c>
      <c r="FH253" s="143">
        <f>SUMIF('План (2)'!$B$5:$B$38,$B$241:$B$274,'План (2)'!P$5:P$38)</f>
        <v>1.4200000000000002</v>
      </c>
      <c r="FI253" s="143">
        <f>SUMIF('План (2)'!$B$5:$B$38,$B$241:$B$274,'План (2)'!Q$5:Q$38)</f>
        <v>0.47000000000000003</v>
      </c>
      <c r="FJ253" s="143">
        <f>SUMIF('План (2)'!$B$5:$B$38,$B$241:$B$274,'План (2)'!R$5:R$38)</f>
        <v>1.1600000000000001</v>
      </c>
      <c r="FK253" s="143">
        <f>SUMIF('План (2)'!$B$5:$B$38,$B$241:$B$274,'План (2)'!S$5:S$38)</f>
        <v>0.31000000000000005</v>
      </c>
      <c r="FL253" s="143">
        <f>SUMIF('План (2)'!$B$5:$B$38,$B$241:$B$274,'План (2)'!T$5:T$38)</f>
        <v>0.5</v>
      </c>
      <c r="FM253" s="143">
        <f>SUMIF('План (2)'!$B$5:$B$38,$B$241:$B$274,'План (2)'!U$5:U$38)</f>
        <v>0.26</v>
      </c>
      <c r="FN253" s="143">
        <f>SUMIF('План (2)'!$B$5:$B$38,$B$241:$B$274,'План (2)'!V$5:V$38)</f>
        <v>0.44999999999999996</v>
      </c>
      <c r="FO253" s="143">
        <f>SUMIF('План (2)'!$B$5:$B$38,$B$241:$B$274,'План (2)'!W$5:W$38)</f>
        <v>4.66</v>
      </c>
      <c r="FP253" s="143">
        <f>SUMIF('План (2)'!$B$5:$B$38,$B$241:$B$274,'План (2)'!X$5:X$38)</f>
        <v>1.9400000000000002</v>
      </c>
      <c r="FQ253" s="143">
        <f>SUMIF('План (2)'!$B$5:$B$38,$B$241:$B$274,'План (2)'!Y$5:Y$38)</f>
        <v>0.2</v>
      </c>
      <c r="FR253" s="143">
        <f>SUMIF('План (2)'!$B$5:$B$38,$B$241:$B$274,'План (2)'!Z$5:Z$38)</f>
        <v>3.63</v>
      </c>
      <c r="FS253" s="143">
        <f>SUMIF('План (2)'!$B$5:$B$38,$B$241:$B$274,'План (2)'!AA$5:AA$38)</f>
        <v>1.56</v>
      </c>
      <c r="FT253" s="143">
        <f>SUMIF('План (2)'!$B$5:$B$38,$B$241:$B$274,'План (2)'!AB$5:AB$38)</f>
        <v>1.8299999999999998</v>
      </c>
      <c r="FU253" s="143">
        <f>SUMIF('План (2)'!$B$5:$B$38,$B$241:$B$274,'План (2)'!AC$5:AC$38)</f>
        <v>2.29</v>
      </c>
      <c r="FV253" s="143">
        <f>SUMIF('План (2)'!$B$5:$B$38,$B$241:$B$274,'План (2)'!AD$5:AD$38)</f>
        <v>8.0500000000000007</v>
      </c>
      <c r="FW253" s="143">
        <f>SUMIF('План (2)'!$B$5:$B$38,$B$241:$B$274,'План (2)'!AE$5:AE$38)</f>
        <v>0</v>
      </c>
      <c r="FX253" s="143">
        <f>SUMIF('План (2)'!$B$5:$B$38,$B$241:$B$274,'План (2)'!AF$5:AF$38)</f>
        <v>3.4299999999999997</v>
      </c>
      <c r="FY253" s="143">
        <f>SUMIF('План (2)'!$B$5:$B$38,$B$241:$B$274,'План (2)'!AG$5:AG$38)</f>
        <v>4.7899999999999991</v>
      </c>
      <c r="FZ253" s="143">
        <f>SUMIF('План (2)'!$B$5:$B$38,$B$241:$B$274,'План (2)'!AH$5:AH$38)</f>
        <v>0.2</v>
      </c>
      <c r="GA253" s="143">
        <f>SUMIF('План (2)'!$B$5:$B$38,$B$241:$B$274,'План (2)'!AI$5:AI$38)</f>
        <v>0.43</v>
      </c>
      <c r="GB253" s="143">
        <f>SUMIF('План (2)'!$B$5:$B$38,$B$241:$B$274,'План (2)'!AJ$5:AJ$38)</f>
        <v>0.5</v>
      </c>
      <c r="GC253" s="140">
        <f t="shared" si="76"/>
        <v>39.4</v>
      </c>
      <c r="GD253" s="157">
        <f t="shared" si="103"/>
        <v>0.80757173860622122</v>
      </c>
      <c r="GE253" s="157">
        <f t="shared" si="77"/>
        <v>0.64605739088497716</v>
      </c>
      <c r="GF253" s="157">
        <f t="shared" si="78"/>
        <v>0.94058355437665786</v>
      </c>
      <c r="GG253" s="157">
        <f t="shared" si="79"/>
        <v>0.41803713527851455</v>
      </c>
      <c r="GH253" s="157">
        <f t="shared" si="80"/>
        <v>0.40853629129491198</v>
      </c>
      <c r="GI253" s="157">
        <f t="shared" si="81"/>
        <v>1.3491198456715698</v>
      </c>
      <c r="GJ253" s="157">
        <f t="shared" si="82"/>
        <v>0.44653966722932242</v>
      </c>
      <c r="GK253" s="157">
        <f t="shared" si="83"/>
        <v>1.102097902097902</v>
      </c>
      <c r="GL253" s="157">
        <f t="shared" si="84"/>
        <v>0.29452616349168081</v>
      </c>
      <c r="GM253" s="157">
        <f t="shared" si="85"/>
        <v>0.47504219918013019</v>
      </c>
      <c r="GN253" s="157">
        <f t="shared" si="86"/>
        <v>0.24702194357366772</v>
      </c>
      <c r="GO253" s="157">
        <f t="shared" si="87"/>
        <v>0.42753797926211712</v>
      </c>
      <c r="GP253" s="157">
        <f t="shared" si="88"/>
        <v>4.4273932963588134</v>
      </c>
      <c r="GQ253" s="157">
        <f t="shared" si="89"/>
        <v>1.8431637328189054</v>
      </c>
      <c r="GR253" s="157">
        <f t="shared" si="90"/>
        <v>0.19001687967205208</v>
      </c>
      <c r="GS253" s="157">
        <f t="shared" si="91"/>
        <v>3.4488063660477453</v>
      </c>
      <c r="GT253" s="157">
        <f t="shared" si="92"/>
        <v>1.4821316614420064</v>
      </c>
      <c r="GU253" s="157">
        <f t="shared" si="93"/>
        <v>1.7386544489992763</v>
      </c>
      <c r="GV253" s="157">
        <f t="shared" si="94"/>
        <v>2.1756932722449962</v>
      </c>
      <c r="GW253" s="157">
        <f t="shared" si="95"/>
        <v>7.6481794068000974</v>
      </c>
      <c r="GX253" s="157">
        <f t="shared" si="96"/>
        <v>0</v>
      </c>
      <c r="GY253" s="157">
        <f t="shared" si="97"/>
        <v>3.2587894863756932</v>
      </c>
      <c r="GZ253" s="157">
        <f t="shared" si="98"/>
        <v>4.5509042681456471</v>
      </c>
      <c r="HA253" s="157">
        <f t="shared" si="99"/>
        <v>0.19001687967205208</v>
      </c>
      <c r="HB253" s="157">
        <f t="shared" si="100"/>
        <v>0.40853629129491198</v>
      </c>
      <c r="HC253" s="157">
        <f t="shared" si="101"/>
        <v>0.47504219918013019</v>
      </c>
    </row>
    <row r="254" spans="1:211" s="143" customFormat="1" ht="12" customHeight="1" x14ac:dyDescent="0.25">
      <c r="A254" s="126">
        <v>250</v>
      </c>
      <c r="B254" s="62" t="s">
        <v>358</v>
      </c>
      <c r="C254" s="153"/>
      <c r="D254" s="127">
        <v>6810.3</v>
      </c>
      <c r="E254" s="154">
        <v>5657.3</v>
      </c>
      <c r="F254" s="155">
        <v>1153</v>
      </c>
      <c r="G254" s="154">
        <v>1542.1</v>
      </c>
      <c r="H254" s="127">
        <v>1</v>
      </c>
      <c r="I254" s="127">
        <v>1</v>
      </c>
      <c r="J254" s="127">
        <v>1</v>
      </c>
      <c r="K254" s="128">
        <v>6810.3</v>
      </c>
      <c r="L254" s="127"/>
      <c r="M254" s="126" t="s">
        <v>344</v>
      </c>
      <c r="N254" s="129">
        <v>1</v>
      </c>
      <c r="O254" s="129"/>
      <c r="P254" s="130">
        <v>39.4</v>
      </c>
      <c r="Q254" s="142"/>
      <c r="R254" s="130"/>
      <c r="S254" s="130"/>
      <c r="T254" s="130"/>
      <c r="U254" s="130"/>
      <c r="V254" s="130"/>
      <c r="W254" s="130"/>
      <c r="X254" s="130"/>
      <c r="Y254" s="130"/>
      <c r="Z254" s="132"/>
      <c r="AA254" s="132"/>
      <c r="AB254" s="132"/>
      <c r="AC254" s="130"/>
      <c r="AD254" s="132"/>
      <c r="AE254" s="132"/>
      <c r="AF254" s="130"/>
      <c r="AG254" s="133"/>
      <c r="AH254" s="130"/>
      <c r="AI254" s="130"/>
      <c r="AJ254" s="130"/>
      <c r="AK254" s="131"/>
      <c r="AL254" s="130"/>
      <c r="AM254" s="130"/>
      <c r="AN254" s="130"/>
      <c r="AO254" s="130"/>
      <c r="AP254" s="130"/>
      <c r="AQ254" s="130"/>
      <c r="AR254" s="130"/>
      <c r="AS254" s="130"/>
      <c r="AT254" s="146"/>
      <c r="AU254" s="131">
        <v>41.47</v>
      </c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  <c r="BI254" s="147"/>
      <c r="BJ254" s="147"/>
      <c r="BK254" s="147"/>
      <c r="BL254" s="147"/>
      <c r="BM254" s="147"/>
      <c r="BN254" s="147"/>
      <c r="BO254" s="147"/>
      <c r="BP254" s="147"/>
      <c r="BQ254" s="147"/>
      <c r="BR254" s="147"/>
      <c r="BS254" s="147"/>
      <c r="BT254" s="147"/>
      <c r="BU254" s="137"/>
      <c r="BV254" s="137"/>
      <c r="BW254" s="137"/>
      <c r="BX254" s="137"/>
      <c r="BY254" s="137"/>
      <c r="BZ254" s="137"/>
      <c r="CA254" s="137"/>
      <c r="CB254" s="137"/>
      <c r="CC254" s="137"/>
      <c r="CD254" s="137"/>
      <c r="CE254" s="137"/>
      <c r="CF254" s="137"/>
      <c r="CG254" s="137"/>
      <c r="CJ254" s="137">
        <v>362707.76</v>
      </c>
      <c r="CK254" s="134">
        <v>2722960.9899999998</v>
      </c>
      <c r="CL254" s="134">
        <v>2603289.42</v>
      </c>
      <c r="CM254" s="134">
        <v>3234941.2339315577</v>
      </c>
      <c r="CN254" s="138">
        <v>450421.83876316866</v>
      </c>
      <c r="CO254" s="136">
        <v>0</v>
      </c>
      <c r="CP254" s="136">
        <v>39892.379999999997</v>
      </c>
      <c r="CQ254" s="136">
        <v>0</v>
      </c>
      <c r="CR254" s="136">
        <v>0</v>
      </c>
      <c r="CS254" s="136">
        <v>0</v>
      </c>
      <c r="CT254" s="136">
        <v>0</v>
      </c>
      <c r="CU254" s="136">
        <v>0</v>
      </c>
      <c r="CV254" s="136">
        <v>0</v>
      </c>
      <c r="CW254" s="136">
        <v>0</v>
      </c>
      <c r="CX254" s="136">
        <v>0</v>
      </c>
      <c r="CY254" s="136">
        <v>0</v>
      </c>
      <c r="CZ254" s="136">
        <v>319603.95600000001</v>
      </c>
      <c r="DA254" s="136">
        <v>0</v>
      </c>
      <c r="DB254" s="136">
        <v>0</v>
      </c>
      <c r="DC254" s="136">
        <v>90925.502763168624</v>
      </c>
      <c r="DD254" s="139">
        <v>1017231.1837857697</v>
      </c>
      <c r="DE254" s="136">
        <v>43926.349464935614</v>
      </c>
      <c r="DF254" s="136">
        <v>55276.538289588461</v>
      </c>
      <c r="DG254" s="136">
        <v>0</v>
      </c>
      <c r="DH254" s="136">
        <v>69099.758346430739</v>
      </c>
      <c r="DI254" s="136">
        <v>9951.6724640452176</v>
      </c>
      <c r="DJ254" s="136">
        <v>121245.70983766232</v>
      </c>
      <c r="DK254" s="136">
        <v>61574.900848847108</v>
      </c>
      <c r="DL254" s="136">
        <v>0</v>
      </c>
      <c r="DM254" s="136">
        <v>0</v>
      </c>
      <c r="DN254" s="136">
        <v>641792.91534565459</v>
      </c>
      <c r="DO254" s="136">
        <v>14363.339188605674</v>
      </c>
      <c r="DP254" s="136"/>
      <c r="DQ254" s="136">
        <v>441464.3123768295</v>
      </c>
      <c r="DR254" s="136">
        <v>267211.20924743824</v>
      </c>
      <c r="DS254" s="136">
        <v>41002.34423067209</v>
      </c>
      <c r="DT254" s="136">
        <v>6405.9691336812011</v>
      </c>
      <c r="DU254" s="136">
        <v>49636.760159442536</v>
      </c>
      <c r="DV254" s="136">
        <v>77208.02960559541</v>
      </c>
      <c r="DW254" s="136"/>
      <c r="DX254" s="136">
        <v>416039.21171515528</v>
      </c>
      <c r="DY254" s="136">
        <v>365884.15453410795</v>
      </c>
      <c r="DZ254" s="136">
        <v>67699.445116435207</v>
      </c>
      <c r="EA254" s="139">
        <v>300889.3007022558</v>
      </c>
      <c r="EB254" s="136"/>
      <c r="EC254" s="136">
        <v>300889.3007022558</v>
      </c>
      <c r="ED254" s="136"/>
      <c r="EE254" s="138">
        <v>141623.74696466001</v>
      </c>
      <c r="EF254" s="136">
        <v>11383.839966774838</v>
      </c>
      <c r="EG254" s="136">
        <v>123762.54668943195</v>
      </c>
      <c r="EH254" s="136">
        <v>6477.3603084532069</v>
      </c>
      <c r="EI254" s="136">
        <v>33688.039973175713</v>
      </c>
      <c r="EJ254" s="136">
        <v>0</v>
      </c>
      <c r="EK254" s="136">
        <v>0</v>
      </c>
      <c r="EL254" s="152"/>
      <c r="EM254" s="134">
        <v>0</v>
      </c>
      <c r="EN254" s="136">
        <v>486335.67</v>
      </c>
      <c r="EP254" s="170"/>
      <c r="EQ254" s="170"/>
      <c r="ER254" s="170"/>
      <c r="ES254" s="170"/>
      <c r="ET254" s="170"/>
      <c r="EU254" s="170"/>
      <c r="EV254" s="170"/>
      <c r="EW254" s="170"/>
      <c r="EX254" s="170"/>
      <c r="EY254" s="170"/>
      <c r="EZ254" s="170"/>
      <c r="FA254" s="170"/>
      <c r="FB254" s="170">
        <f t="shared" si="102"/>
        <v>41.47</v>
      </c>
      <c r="FC254" s="143">
        <f>SUMIF('План (2)'!$B$5:$B$38,$B$241:$B$274,'План (2)'!K$5:K$38)</f>
        <v>0.84999999999999987</v>
      </c>
      <c r="FD254" s="143">
        <f>SUMIF('План (2)'!$B$5:$B$38,$B$241:$B$274,'План (2)'!L$5:L$38)</f>
        <v>0.68</v>
      </c>
      <c r="FE254" s="143">
        <f>SUMIF('План (2)'!$B$5:$B$38,$B$241:$B$274,'План (2)'!M$5:M$38)</f>
        <v>0.99</v>
      </c>
      <c r="FF254" s="143">
        <f>SUMIF('План (2)'!$B$5:$B$38,$B$241:$B$274,'План (2)'!N$5:N$38)</f>
        <v>0.44</v>
      </c>
      <c r="FG254" s="143">
        <f>SUMIF('План (2)'!$B$5:$B$38,$B$241:$B$274,'План (2)'!O$5:O$38)</f>
        <v>0.43000000000000005</v>
      </c>
      <c r="FH254" s="143">
        <f>SUMIF('План (2)'!$B$5:$B$38,$B$241:$B$274,'План (2)'!P$5:P$38)</f>
        <v>1.4200000000000002</v>
      </c>
      <c r="FI254" s="143">
        <f>SUMIF('План (2)'!$B$5:$B$38,$B$241:$B$274,'План (2)'!Q$5:Q$38)</f>
        <v>0.47000000000000003</v>
      </c>
      <c r="FJ254" s="143">
        <f>SUMIF('План (2)'!$B$5:$B$38,$B$241:$B$274,'План (2)'!R$5:R$38)</f>
        <v>1.1600000000000001</v>
      </c>
      <c r="FK254" s="143">
        <f>SUMIF('План (2)'!$B$5:$B$38,$B$241:$B$274,'План (2)'!S$5:S$38)</f>
        <v>0.31000000000000005</v>
      </c>
      <c r="FL254" s="143">
        <f>SUMIF('План (2)'!$B$5:$B$38,$B$241:$B$274,'План (2)'!T$5:T$38)</f>
        <v>0.5</v>
      </c>
      <c r="FM254" s="143">
        <f>SUMIF('План (2)'!$B$5:$B$38,$B$241:$B$274,'План (2)'!U$5:U$38)</f>
        <v>0.26</v>
      </c>
      <c r="FN254" s="143">
        <f>SUMIF('План (2)'!$B$5:$B$38,$B$241:$B$274,'План (2)'!V$5:V$38)</f>
        <v>0.44999999999999996</v>
      </c>
      <c r="FO254" s="143">
        <f>SUMIF('План (2)'!$B$5:$B$38,$B$241:$B$274,'План (2)'!W$5:W$38)</f>
        <v>4.66</v>
      </c>
      <c r="FP254" s="143">
        <f>SUMIF('План (2)'!$B$5:$B$38,$B$241:$B$274,'План (2)'!X$5:X$38)</f>
        <v>1.9400000000000002</v>
      </c>
      <c r="FQ254" s="143">
        <f>SUMIF('План (2)'!$B$5:$B$38,$B$241:$B$274,'План (2)'!Y$5:Y$38)</f>
        <v>0.2</v>
      </c>
      <c r="FR254" s="143">
        <f>SUMIF('План (2)'!$B$5:$B$38,$B$241:$B$274,'План (2)'!Z$5:Z$38)</f>
        <v>3.63</v>
      </c>
      <c r="FS254" s="143">
        <f>SUMIF('План (2)'!$B$5:$B$38,$B$241:$B$274,'План (2)'!AA$5:AA$38)</f>
        <v>1.56</v>
      </c>
      <c r="FT254" s="143">
        <f>SUMIF('План (2)'!$B$5:$B$38,$B$241:$B$274,'План (2)'!AB$5:AB$38)</f>
        <v>1.8299999999999998</v>
      </c>
      <c r="FU254" s="143">
        <f>SUMIF('План (2)'!$B$5:$B$38,$B$241:$B$274,'План (2)'!AC$5:AC$38)</f>
        <v>2.29</v>
      </c>
      <c r="FV254" s="143">
        <f>SUMIF('План (2)'!$B$5:$B$38,$B$241:$B$274,'План (2)'!AD$5:AD$38)</f>
        <v>8.0500000000000007</v>
      </c>
      <c r="FW254" s="143">
        <f>SUMIF('План (2)'!$B$5:$B$38,$B$241:$B$274,'План (2)'!AE$5:AE$38)</f>
        <v>0</v>
      </c>
      <c r="FX254" s="143">
        <f>SUMIF('План (2)'!$B$5:$B$38,$B$241:$B$274,'План (2)'!AF$5:AF$38)</f>
        <v>3.4299999999999997</v>
      </c>
      <c r="FY254" s="143">
        <f>SUMIF('План (2)'!$B$5:$B$38,$B$241:$B$274,'План (2)'!AG$5:AG$38)</f>
        <v>4.7899999999999991</v>
      </c>
      <c r="FZ254" s="143">
        <f>SUMIF('План (2)'!$B$5:$B$38,$B$241:$B$274,'План (2)'!AH$5:AH$38)</f>
        <v>0.2</v>
      </c>
      <c r="GA254" s="143">
        <f>SUMIF('План (2)'!$B$5:$B$38,$B$241:$B$274,'План (2)'!AI$5:AI$38)</f>
        <v>0.43</v>
      </c>
      <c r="GB254" s="143">
        <f>SUMIF('План (2)'!$B$5:$B$38,$B$241:$B$274,'План (2)'!AJ$5:AJ$38)</f>
        <v>0.5</v>
      </c>
      <c r="GC254" s="140">
        <f t="shared" si="76"/>
        <v>39.4</v>
      </c>
      <c r="GD254" s="157">
        <f t="shared" si="103"/>
        <v>0.80757173860622122</v>
      </c>
      <c r="GE254" s="157">
        <f t="shared" si="77"/>
        <v>0.64605739088497716</v>
      </c>
      <c r="GF254" s="157">
        <f t="shared" si="78"/>
        <v>0.94058355437665786</v>
      </c>
      <c r="GG254" s="157">
        <f t="shared" si="79"/>
        <v>0.41803713527851455</v>
      </c>
      <c r="GH254" s="157">
        <f t="shared" si="80"/>
        <v>0.40853629129491198</v>
      </c>
      <c r="GI254" s="157">
        <f t="shared" si="81"/>
        <v>1.3491198456715698</v>
      </c>
      <c r="GJ254" s="157">
        <f t="shared" si="82"/>
        <v>0.44653966722932242</v>
      </c>
      <c r="GK254" s="157">
        <f t="shared" si="83"/>
        <v>1.102097902097902</v>
      </c>
      <c r="GL254" s="157">
        <f t="shared" si="84"/>
        <v>0.29452616349168081</v>
      </c>
      <c r="GM254" s="157">
        <f t="shared" si="85"/>
        <v>0.47504219918013019</v>
      </c>
      <c r="GN254" s="157">
        <f t="shared" si="86"/>
        <v>0.24702194357366772</v>
      </c>
      <c r="GO254" s="157">
        <f t="shared" si="87"/>
        <v>0.42753797926211712</v>
      </c>
      <c r="GP254" s="157">
        <f t="shared" si="88"/>
        <v>4.4273932963588134</v>
      </c>
      <c r="GQ254" s="157">
        <f t="shared" si="89"/>
        <v>1.8431637328189054</v>
      </c>
      <c r="GR254" s="157">
        <f t="shared" si="90"/>
        <v>0.19001687967205208</v>
      </c>
      <c r="GS254" s="157">
        <f t="shared" si="91"/>
        <v>3.4488063660477453</v>
      </c>
      <c r="GT254" s="157">
        <f t="shared" si="92"/>
        <v>1.4821316614420064</v>
      </c>
      <c r="GU254" s="157">
        <f t="shared" si="93"/>
        <v>1.7386544489992763</v>
      </c>
      <c r="GV254" s="157">
        <f t="shared" si="94"/>
        <v>2.1756932722449962</v>
      </c>
      <c r="GW254" s="157">
        <f t="shared" si="95"/>
        <v>7.6481794068000974</v>
      </c>
      <c r="GX254" s="157">
        <f t="shared" si="96"/>
        <v>0</v>
      </c>
      <c r="GY254" s="157">
        <f t="shared" si="97"/>
        <v>3.2587894863756932</v>
      </c>
      <c r="GZ254" s="157">
        <f t="shared" si="98"/>
        <v>4.5509042681456471</v>
      </c>
      <c r="HA254" s="157">
        <f t="shared" si="99"/>
        <v>0.19001687967205208</v>
      </c>
      <c r="HB254" s="157">
        <f t="shared" si="100"/>
        <v>0.40853629129491198</v>
      </c>
      <c r="HC254" s="157">
        <f t="shared" si="101"/>
        <v>0.47504219918013019</v>
      </c>
    </row>
    <row r="255" spans="1:211" s="143" customFormat="1" ht="12" customHeight="1" x14ac:dyDescent="0.25">
      <c r="A255" s="126">
        <v>251</v>
      </c>
      <c r="B255" s="62" t="s">
        <v>359</v>
      </c>
      <c r="C255" s="153"/>
      <c r="D255" s="127">
        <v>12320.1</v>
      </c>
      <c r="E255" s="154">
        <v>12320.1</v>
      </c>
      <c r="F255" s="155">
        <v>0</v>
      </c>
      <c r="G255" s="154">
        <v>2861.6</v>
      </c>
      <c r="H255" s="127">
        <v>3</v>
      </c>
      <c r="I255" s="127">
        <v>3</v>
      </c>
      <c r="J255" s="127">
        <v>1</v>
      </c>
      <c r="K255" s="128">
        <v>12320.1</v>
      </c>
      <c r="L255" s="127"/>
      <c r="M255" s="126" t="s">
        <v>344</v>
      </c>
      <c r="N255" s="129">
        <v>1</v>
      </c>
      <c r="O255" s="129"/>
      <c r="P255" s="130">
        <v>39.4</v>
      </c>
      <c r="Q255" s="142"/>
      <c r="R255" s="130"/>
      <c r="S255" s="130"/>
      <c r="T255" s="130"/>
      <c r="U255" s="130"/>
      <c r="V255" s="130"/>
      <c r="W255" s="130"/>
      <c r="X255" s="130"/>
      <c r="Y255" s="130"/>
      <c r="Z255" s="132"/>
      <c r="AA255" s="132"/>
      <c r="AB255" s="132"/>
      <c r="AC255" s="130"/>
      <c r="AD255" s="132"/>
      <c r="AE255" s="132"/>
      <c r="AF255" s="130"/>
      <c r="AG255" s="133"/>
      <c r="AH255" s="130"/>
      <c r="AI255" s="130"/>
      <c r="AJ255" s="130"/>
      <c r="AK255" s="131"/>
      <c r="AL255" s="130"/>
      <c r="AM255" s="130"/>
      <c r="AN255" s="130"/>
      <c r="AO255" s="130"/>
      <c r="AP255" s="130"/>
      <c r="AQ255" s="130"/>
      <c r="AR255" s="130"/>
      <c r="AS255" s="130"/>
      <c r="AT255" s="146"/>
      <c r="AU255" s="131">
        <v>41.47</v>
      </c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  <c r="BI255" s="147"/>
      <c r="BJ255" s="147"/>
      <c r="BK255" s="147"/>
      <c r="BL255" s="147"/>
      <c r="BM255" s="147"/>
      <c r="BN255" s="147"/>
      <c r="BO255" s="147"/>
      <c r="BP255" s="147"/>
      <c r="BQ255" s="147"/>
      <c r="BR255" s="147"/>
      <c r="BS255" s="147"/>
      <c r="BT255" s="147"/>
      <c r="BU255" s="137"/>
      <c r="BV255" s="137"/>
      <c r="BW255" s="137"/>
      <c r="BX255" s="137"/>
      <c r="BY255" s="137"/>
      <c r="BZ255" s="137"/>
      <c r="CA255" s="137"/>
      <c r="CB255" s="137"/>
      <c r="CC255" s="137"/>
      <c r="CD255" s="137"/>
      <c r="CE255" s="137"/>
      <c r="CF255" s="137"/>
      <c r="CG255" s="137"/>
      <c r="CJ255" s="137">
        <v>640944.5199999999</v>
      </c>
      <c r="CK255" s="134">
        <v>5854933.6800000006</v>
      </c>
      <c r="CL255" s="134">
        <v>5839609.1600000001</v>
      </c>
      <c r="CM255" s="134">
        <v>5653828.5637654429</v>
      </c>
      <c r="CN255" s="138">
        <v>616523.68726747925</v>
      </c>
      <c r="CO255" s="136">
        <v>0</v>
      </c>
      <c r="CP255" s="136">
        <v>91445.375999999989</v>
      </c>
      <c r="CQ255" s="136">
        <v>0</v>
      </c>
      <c r="CR255" s="136">
        <v>0</v>
      </c>
      <c r="CS255" s="136">
        <v>0</v>
      </c>
      <c r="CT255" s="136">
        <v>0</v>
      </c>
      <c r="CU255" s="136">
        <v>0</v>
      </c>
      <c r="CV255" s="136">
        <v>0</v>
      </c>
      <c r="CW255" s="136">
        <v>0</v>
      </c>
      <c r="CX255" s="136">
        <v>0</v>
      </c>
      <c r="CY255" s="136">
        <v>0</v>
      </c>
      <c r="CZ255" s="136">
        <v>360590.50800000003</v>
      </c>
      <c r="DA255" s="136">
        <v>0</v>
      </c>
      <c r="DB255" s="136">
        <v>0</v>
      </c>
      <c r="DC255" s="136">
        <v>164487.80326747923</v>
      </c>
      <c r="DD255" s="139">
        <v>1840211.1371538788</v>
      </c>
      <c r="DE255" s="136">
        <v>79464.490263711326</v>
      </c>
      <c r="DF255" s="136">
        <v>99997.427335294895</v>
      </c>
      <c r="DG255" s="136">
        <v>0</v>
      </c>
      <c r="DH255" s="136">
        <v>125004.17497083262</v>
      </c>
      <c r="DI255" s="136">
        <v>18002.966084355092</v>
      </c>
      <c r="DJ255" s="136">
        <v>219338.24791433327</v>
      </c>
      <c r="DK255" s="136">
        <v>111391.41241177059</v>
      </c>
      <c r="DL255" s="136">
        <v>0</v>
      </c>
      <c r="DM255" s="136">
        <v>0</v>
      </c>
      <c r="DN255" s="136">
        <v>1161028.5738293466</v>
      </c>
      <c r="DO255" s="136">
        <v>25983.844344234585</v>
      </c>
      <c r="DP255" s="136"/>
      <c r="DQ255" s="136">
        <v>798626.2682868269</v>
      </c>
      <c r="DR255" s="136">
        <v>483395.56540084351</v>
      </c>
      <c r="DS255" s="136">
        <v>74174.850029558642</v>
      </c>
      <c r="DT255" s="136">
        <v>11588.649593096599</v>
      </c>
      <c r="DU255" s="136">
        <v>89794.84734010954</v>
      </c>
      <c r="DV255" s="136">
        <v>139672.35592321865</v>
      </c>
      <c r="DW255" s="136"/>
      <c r="DX255" s="136">
        <v>752631.26327061735</v>
      </c>
      <c r="DY255" s="136">
        <v>661898.79627559194</v>
      </c>
      <c r="DZ255" s="136">
        <v>122470.95337635544</v>
      </c>
      <c r="EA255" s="139">
        <v>544320.55468655727</v>
      </c>
      <c r="EB255" s="136"/>
      <c r="EC255" s="136">
        <v>544320.55468655727</v>
      </c>
      <c r="ED255" s="136"/>
      <c r="EE255" s="138">
        <v>256202.91690223748</v>
      </c>
      <c r="EF255" s="136">
        <v>20593.813308468452</v>
      </c>
      <c r="EG255" s="136">
        <v>223891.30456345106</v>
      </c>
      <c r="EH255" s="136">
        <v>11717.799030317954</v>
      </c>
      <c r="EI255" s="136">
        <v>60942.986545896973</v>
      </c>
      <c r="EJ255" s="136">
        <v>0</v>
      </c>
      <c r="EK255" s="136">
        <v>0</v>
      </c>
      <c r="EL255" s="152"/>
      <c r="EM255" s="134">
        <v>0</v>
      </c>
      <c r="EN255" s="136">
        <v>675465.44</v>
      </c>
      <c r="EP255" s="170"/>
      <c r="EQ255" s="170"/>
      <c r="ER255" s="170"/>
      <c r="ES255" s="170"/>
      <c r="ET255" s="170"/>
      <c r="EU255" s="170"/>
      <c r="EV255" s="170"/>
      <c r="EW255" s="170"/>
      <c r="EX255" s="170"/>
      <c r="EY255" s="170"/>
      <c r="EZ255" s="170"/>
      <c r="FA255" s="170"/>
      <c r="FB255" s="170">
        <f t="shared" si="102"/>
        <v>41.47</v>
      </c>
      <c r="FC255" s="143">
        <f>SUMIF('План (2)'!$B$5:$B$38,$B$241:$B$274,'План (2)'!K$5:K$38)</f>
        <v>0.84999999999999987</v>
      </c>
      <c r="FD255" s="143">
        <f>SUMIF('План (2)'!$B$5:$B$38,$B$241:$B$274,'План (2)'!L$5:L$38)</f>
        <v>0.68</v>
      </c>
      <c r="FE255" s="143">
        <f>SUMIF('План (2)'!$B$5:$B$38,$B$241:$B$274,'План (2)'!M$5:M$38)</f>
        <v>0.99</v>
      </c>
      <c r="FF255" s="143">
        <f>SUMIF('План (2)'!$B$5:$B$38,$B$241:$B$274,'План (2)'!N$5:N$38)</f>
        <v>0.44</v>
      </c>
      <c r="FG255" s="143">
        <f>SUMIF('План (2)'!$B$5:$B$38,$B$241:$B$274,'План (2)'!O$5:O$38)</f>
        <v>0.43000000000000005</v>
      </c>
      <c r="FH255" s="143">
        <f>SUMIF('План (2)'!$B$5:$B$38,$B$241:$B$274,'План (2)'!P$5:P$38)</f>
        <v>1.4200000000000002</v>
      </c>
      <c r="FI255" s="143">
        <f>SUMIF('План (2)'!$B$5:$B$38,$B$241:$B$274,'План (2)'!Q$5:Q$38)</f>
        <v>0.47000000000000003</v>
      </c>
      <c r="FJ255" s="143">
        <f>SUMIF('План (2)'!$B$5:$B$38,$B$241:$B$274,'План (2)'!R$5:R$38)</f>
        <v>1.1600000000000001</v>
      </c>
      <c r="FK255" s="143">
        <f>SUMIF('План (2)'!$B$5:$B$38,$B$241:$B$274,'План (2)'!S$5:S$38)</f>
        <v>0.31000000000000005</v>
      </c>
      <c r="FL255" s="143">
        <f>SUMIF('План (2)'!$B$5:$B$38,$B$241:$B$274,'План (2)'!T$5:T$38)</f>
        <v>0.5</v>
      </c>
      <c r="FM255" s="143">
        <f>SUMIF('План (2)'!$B$5:$B$38,$B$241:$B$274,'План (2)'!U$5:U$38)</f>
        <v>0.26</v>
      </c>
      <c r="FN255" s="143">
        <f>SUMIF('План (2)'!$B$5:$B$38,$B$241:$B$274,'План (2)'!V$5:V$38)</f>
        <v>0.44999999999999996</v>
      </c>
      <c r="FO255" s="143">
        <f>SUMIF('План (2)'!$B$5:$B$38,$B$241:$B$274,'План (2)'!W$5:W$38)</f>
        <v>4.66</v>
      </c>
      <c r="FP255" s="143">
        <f>SUMIF('План (2)'!$B$5:$B$38,$B$241:$B$274,'План (2)'!X$5:X$38)</f>
        <v>1.9400000000000002</v>
      </c>
      <c r="FQ255" s="143">
        <f>SUMIF('План (2)'!$B$5:$B$38,$B$241:$B$274,'План (2)'!Y$5:Y$38)</f>
        <v>0.2</v>
      </c>
      <c r="FR255" s="143">
        <f>SUMIF('План (2)'!$B$5:$B$38,$B$241:$B$274,'План (2)'!Z$5:Z$38)</f>
        <v>3.63</v>
      </c>
      <c r="FS255" s="143">
        <f>SUMIF('План (2)'!$B$5:$B$38,$B$241:$B$274,'План (2)'!AA$5:AA$38)</f>
        <v>1.56</v>
      </c>
      <c r="FT255" s="143">
        <f>SUMIF('План (2)'!$B$5:$B$38,$B$241:$B$274,'План (2)'!AB$5:AB$38)</f>
        <v>1.8299999999999998</v>
      </c>
      <c r="FU255" s="143">
        <f>SUMIF('План (2)'!$B$5:$B$38,$B$241:$B$274,'План (2)'!AC$5:AC$38)</f>
        <v>2.29</v>
      </c>
      <c r="FV255" s="143">
        <f>SUMIF('План (2)'!$B$5:$B$38,$B$241:$B$274,'План (2)'!AD$5:AD$38)</f>
        <v>8.0500000000000007</v>
      </c>
      <c r="FW255" s="143">
        <f>SUMIF('План (2)'!$B$5:$B$38,$B$241:$B$274,'План (2)'!AE$5:AE$38)</f>
        <v>0</v>
      </c>
      <c r="FX255" s="143">
        <f>SUMIF('План (2)'!$B$5:$B$38,$B$241:$B$274,'План (2)'!AF$5:AF$38)</f>
        <v>3.4299999999999997</v>
      </c>
      <c r="FY255" s="143">
        <f>SUMIF('План (2)'!$B$5:$B$38,$B$241:$B$274,'План (2)'!AG$5:AG$38)</f>
        <v>4.7899999999999991</v>
      </c>
      <c r="FZ255" s="143">
        <f>SUMIF('План (2)'!$B$5:$B$38,$B$241:$B$274,'План (2)'!AH$5:AH$38)</f>
        <v>0.2</v>
      </c>
      <c r="GA255" s="143">
        <f>SUMIF('План (2)'!$B$5:$B$38,$B$241:$B$274,'План (2)'!AI$5:AI$38)</f>
        <v>0.43</v>
      </c>
      <c r="GB255" s="143">
        <f>SUMIF('План (2)'!$B$5:$B$38,$B$241:$B$274,'План (2)'!AJ$5:AJ$38)</f>
        <v>0.5</v>
      </c>
      <c r="GC255" s="140">
        <f t="shared" si="76"/>
        <v>39.4</v>
      </c>
      <c r="GD255" s="157">
        <f t="shared" si="103"/>
        <v>0.80757173860622122</v>
      </c>
      <c r="GE255" s="157">
        <f t="shared" si="77"/>
        <v>0.64605739088497716</v>
      </c>
      <c r="GF255" s="157">
        <f t="shared" si="78"/>
        <v>0.94058355437665786</v>
      </c>
      <c r="GG255" s="157">
        <f t="shared" si="79"/>
        <v>0.41803713527851455</v>
      </c>
      <c r="GH255" s="157">
        <f t="shared" si="80"/>
        <v>0.40853629129491198</v>
      </c>
      <c r="GI255" s="157">
        <f t="shared" si="81"/>
        <v>1.3491198456715698</v>
      </c>
      <c r="GJ255" s="157">
        <f t="shared" si="82"/>
        <v>0.44653966722932242</v>
      </c>
      <c r="GK255" s="157">
        <f t="shared" si="83"/>
        <v>1.102097902097902</v>
      </c>
      <c r="GL255" s="157">
        <f t="shared" si="84"/>
        <v>0.29452616349168081</v>
      </c>
      <c r="GM255" s="157">
        <f t="shared" si="85"/>
        <v>0.47504219918013019</v>
      </c>
      <c r="GN255" s="157">
        <f t="shared" si="86"/>
        <v>0.24702194357366772</v>
      </c>
      <c r="GO255" s="157">
        <f t="shared" si="87"/>
        <v>0.42753797926211712</v>
      </c>
      <c r="GP255" s="157">
        <f t="shared" si="88"/>
        <v>4.4273932963588134</v>
      </c>
      <c r="GQ255" s="157">
        <f t="shared" si="89"/>
        <v>1.8431637328189054</v>
      </c>
      <c r="GR255" s="157">
        <f t="shared" si="90"/>
        <v>0.19001687967205208</v>
      </c>
      <c r="GS255" s="157">
        <f t="shared" si="91"/>
        <v>3.4488063660477453</v>
      </c>
      <c r="GT255" s="157">
        <f t="shared" si="92"/>
        <v>1.4821316614420064</v>
      </c>
      <c r="GU255" s="157">
        <f t="shared" si="93"/>
        <v>1.7386544489992763</v>
      </c>
      <c r="GV255" s="157">
        <f t="shared" si="94"/>
        <v>2.1756932722449962</v>
      </c>
      <c r="GW255" s="157">
        <f t="shared" si="95"/>
        <v>7.6481794068000974</v>
      </c>
      <c r="GX255" s="157">
        <f t="shared" si="96"/>
        <v>0</v>
      </c>
      <c r="GY255" s="157">
        <f t="shared" si="97"/>
        <v>3.2587894863756932</v>
      </c>
      <c r="GZ255" s="157">
        <f t="shared" si="98"/>
        <v>4.5509042681456471</v>
      </c>
      <c r="HA255" s="157">
        <f t="shared" si="99"/>
        <v>0.19001687967205208</v>
      </c>
      <c r="HB255" s="157">
        <f t="shared" si="100"/>
        <v>0.40853629129491198</v>
      </c>
      <c r="HC255" s="157">
        <f t="shared" si="101"/>
        <v>0.47504219918013019</v>
      </c>
    </row>
    <row r="256" spans="1:211" s="143" customFormat="1" ht="12" customHeight="1" x14ac:dyDescent="0.25">
      <c r="A256" s="126">
        <v>252</v>
      </c>
      <c r="B256" s="62" t="s">
        <v>360</v>
      </c>
      <c r="C256" s="153"/>
      <c r="D256" s="127">
        <v>17962.04</v>
      </c>
      <c r="E256" s="154">
        <v>17849.54</v>
      </c>
      <c r="F256" s="155">
        <v>112.5</v>
      </c>
      <c r="G256" s="154">
        <v>4722.8999999999996</v>
      </c>
      <c r="H256" s="127">
        <v>4</v>
      </c>
      <c r="I256" s="127">
        <v>4</v>
      </c>
      <c r="J256" s="127">
        <v>1</v>
      </c>
      <c r="K256" s="128">
        <v>17962.04</v>
      </c>
      <c r="L256" s="127"/>
      <c r="M256" s="126" t="s">
        <v>344</v>
      </c>
      <c r="N256" s="129">
        <v>1</v>
      </c>
      <c r="O256" s="129"/>
      <c r="P256" s="130">
        <v>39.4</v>
      </c>
      <c r="Q256" s="142"/>
      <c r="R256" s="130"/>
      <c r="S256" s="130"/>
      <c r="T256" s="130"/>
      <c r="U256" s="130"/>
      <c r="V256" s="130"/>
      <c r="W256" s="130"/>
      <c r="X256" s="130"/>
      <c r="Y256" s="130"/>
      <c r="Z256" s="132"/>
      <c r="AA256" s="132"/>
      <c r="AB256" s="132"/>
      <c r="AC256" s="130"/>
      <c r="AD256" s="132"/>
      <c r="AE256" s="132"/>
      <c r="AF256" s="130"/>
      <c r="AG256" s="133"/>
      <c r="AH256" s="130"/>
      <c r="AI256" s="130"/>
      <c r="AJ256" s="130"/>
      <c r="AK256" s="131"/>
      <c r="AL256" s="130"/>
      <c r="AM256" s="130"/>
      <c r="AN256" s="130"/>
      <c r="AO256" s="130"/>
      <c r="AP256" s="130"/>
      <c r="AQ256" s="130"/>
      <c r="AR256" s="130"/>
      <c r="AS256" s="130"/>
      <c r="AT256" s="146"/>
      <c r="AU256" s="131">
        <v>41.47</v>
      </c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  <c r="BI256" s="147"/>
      <c r="BJ256" s="147"/>
      <c r="BK256" s="147"/>
      <c r="BL256" s="147"/>
      <c r="BM256" s="147"/>
      <c r="BN256" s="147"/>
      <c r="BO256" s="147"/>
      <c r="BP256" s="147"/>
      <c r="BQ256" s="147"/>
      <c r="BR256" s="147"/>
      <c r="BS256" s="147"/>
      <c r="BT256" s="147"/>
      <c r="BU256" s="137"/>
      <c r="BV256" s="137"/>
      <c r="BW256" s="137"/>
      <c r="BX256" s="137"/>
      <c r="BY256" s="137"/>
      <c r="BZ256" s="137"/>
      <c r="CA256" s="137"/>
      <c r="CB256" s="137"/>
      <c r="CC256" s="137"/>
      <c r="CD256" s="137"/>
      <c r="CE256" s="137"/>
      <c r="CF256" s="137"/>
      <c r="CG256" s="137"/>
      <c r="CJ256" s="137">
        <v>1043172.6399999999</v>
      </c>
      <c r="CK256" s="134">
        <v>8561733.3600000013</v>
      </c>
      <c r="CL256" s="134">
        <v>8320713.0499999998</v>
      </c>
      <c r="CM256" s="134">
        <v>7899683.2850188911</v>
      </c>
      <c r="CN256" s="138">
        <v>555564.99995209393</v>
      </c>
      <c r="CO256" s="136">
        <v>0</v>
      </c>
      <c r="CP256" s="136">
        <v>152128.872</v>
      </c>
      <c r="CQ256" s="136">
        <v>7944</v>
      </c>
      <c r="CR256" s="136">
        <v>0</v>
      </c>
      <c r="CS256" s="136">
        <v>0</v>
      </c>
      <c r="CT256" s="136">
        <v>0</v>
      </c>
      <c r="CU256" s="136">
        <v>0</v>
      </c>
      <c r="CV256" s="136">
        <v>0</v>
      </c>
      <c r="CW256" s="136">
        <v>0</v>
      </c>
      <c r="CX256" s="136">
        <v>155677.79999999999</v>
      </c>
      <c r="CY256" s="136">
        <v>0</v>
      </c>
      <c r="CZ256" s="136">
        <v>0</v>
      </c>
      <c r="DA256" s="136">
        <v>0</v>
      </c>
      <c r="DB256" s="136">
        <v>0</v>
      </c>
      <c r="DC256" s="136">
        <v>239814.32795209397</v>
      </c>
      <c r="DD256" s="139">
        <v>2682928.3897049101</v>
      </c>
      <c r="DE256" s="136">
        <v>115854.93240285333</v>
      </c>
      <c r="DF256" s="136">
        <v>145790.84501697714</v>
      </c>
      <c r="DG256" s="136">
        <v>0</v>
      </c>
      <c r="DH256" s="136">
        <v>182249.33166070844</v>
      </c>
      <c r="DI256" s="136">
        <v>26247.351638852731</v>
      </c>
      <c r="DJ256" s="136">
        <v>319783.31203214015</v>
      </c>
      <c r="DK256" s="136">
        <v>162402.65950736761</v>
      </c>
      <c r="DL256" s="136">
        <v>0</v>
      </c>
      <c r="DM256" s="136">
        <v>0</v>
      </c>
      <c r="DN256" s="136">
        <v>1692716.9166050341</v>
      </c>
      <c r="DO256" s="136">
        <v>37883.040840976559</v>
      </c>
      <c r="DP256" s="136"/>
      <c r="DQ256" s="136">
        <v>1164353.9399857724</v>
      </c>
      <c r="DR256" s="136">
        <v>704764.61080288026</v>
      </c>
      <c r="DS256" s="136">
        <v>108142.9228029751</v>
      </c>
      <c r="DT256" s="136">
        <v>16895.624835608865</v>
      </c>
      <c r="DU256" s="136">
        <v>130916.03474946966</v>
      </c>
      <c r="DV256" s="136">
        <v>203634.74679483852</v>
      </c>
      <c r="DW256" s="136"/>
      <c r="DX256" s="136">
        <v>1097295.7083235816</v>
      </c>
      <c r="DY256" s="136">
        <v>965012.67478786956</v>
      </c>
      <c r="DZ256" s="136">
        <v>178556.03147573734</v>
      </c>
      <c r="EA256" s="139">
        <v>793589.95268724533</v>
      </c>
      <c r="EB256" s="136"/>
      <c r="EC256" s="136">
        <v>793589.95268724533</v>
      </c>
      <c r="ED256" s="136"/>
      <c r="EE256" s="138">
        <v>373530.00718457362</v>
      </c>
      <c r="EF256" s="136">
        <v>30024.666877642441</v>
      </c>
      <c r="EG256" s="136">
        <v>326421.42257131764</v>
      </c>
      <c r="EH256" s="136">
        <v>17083.917735613533</v>
      </c>
      <c r="EI256" s="136">
        <v>88851.580917108076</v>
      </c>
      <c r="EJ256" s="136">
        <v>0</v>
      </c>
      <c r="EK256" s="136">
        <v>0</v>
      </c>
      <c r="EL256" s="152"/>
      <c r="EM256" s="134">
        <v>0</v>
      </c>
      <c r="EN256" s="136">
        <v>1319636.6700000002</v>
      </c>
      <c r="EP256" s="170"/>
      <c r="EQ256" s="170"/>
      <c r="ER256" s="170"/>
      <c r="ES256" s="170"/>
      <c r="ET256" s="170"/>
      <c r="EU256" s="170"/>
      <c r="EV256" s="170"/>
      <c r="EW256" s="170"/>
      <c r="EX256" s="170"/>
      <c r="EY256" s="170"/>
      <c r="EZ256" s="170"/>
      <c r="FA256" s="170"/>
      <c r="FB256" s="170">
        <f t="shared" si="102"/>
        <v>41.47</v>
      </c>
      <c r="FC256" s="143">
        <f>SUMIF('План (2)'!$B$5:$B$38,$B$241:$B$274,'План (2)'!K$5:K$38)</f>
        <v>0.84999999999999987</v>
      </c>
      <c r="FD256" s="143">
        <f>SUMIF('План (2)'!$B$5:$B$38,$B$241:$B$274,'План (2)'!L$5:L$38)</f>
        <v>0.68</v>
      </c>
      <c r="FE256" s="143">
        <f>SUMIF('План (2)'!$B$5:$B$38,$B$241:$B$274,'План (2)'!M$5:M$38)</f>
        <v>0.99</v>
      </c>
      <c r="FF256" s="143">
        <f>SUMIF('План (2)'!$B$5:$B$38,$B$241:$B$274,'План (2)'!N$5:N$38)</f>
        <v>0.44</v>
      </c>
      <c r="FG256" s="143">
        <f>SUMIF('План (2)'!$B$5:$B$38,$B$241:$B$274,'План (2)'!O$5:O$38)</f>
        <v>0.43000000000000005</v>
      </c>
      <c r="FH256" s="143">
        <f>SUMIF('План (2)'!$B$5:$B$38,$B$241:$B$274,'План (2)'!P$5:P$38)</f>
        <v>1.4200000000000002</v>
      </c>
      <c r="FI256" s="143">
        <f>SUMIF('План (2)'!$B$5:$B$38,$B$241:$B$274,'План (2)'!Q$5:Q$38)</f>
        <v>0.47000000000000003</v>
      </c>
      <c r="FJ256" s="143">
        <f>SUMIF('План (2)'!$B$5:$B$38,$B$241:$B$274,'План (2)'!R$5:R$38)</f>
        <v>1.1600000000000001</v>
      </c>
      <c r="FK256" s="143">
        <f>SUMIF('План (2)'!$B$5:$B$38,$B$241:$B$274,'План (2)'!S$5:S$38)</f>
        <v>0.31000000000000005</v>
      </c>
      <c r="FL256" s="143">
        <f>SUMIF('План (2)'!$B$5:$B$38,$B$241:$B$274,'План (2)'!T$5:T$38)</f>
        <v>0.5</v>
      </c>
      <c r="FM256" s="143">
        <f>SUMIF('План (2)'!$B$5:$B$38,$B$241:$B$274,'План (2)'!U$5:U$38)</f>
        <v>0.26</v>
      </c>
      <c r="FN256" s="143">
        <f>SUMIF('План (2)'!$B$5:$B$38,$B$241:$B$274,'План (2)'!V$5:V$38)</f>
        <v>0.44999999999999996</v>
      </c>
      <c r="FO256" s="143">
        <f>SUMIF('План (2)'!$B$5:$B$38,$B$241:$B$274,'План (2)'!W$5:W$38)</f>
        <v>4.66</v>
      </c>
      <c r="FP256" s="143">
        <f>SUMIF('План (2)'!$B$5:$B$38,$B$241:$B$274,'План (2)'!X$5:X$38)</f>
        <v>1.9400000000000002</v>
      </c>
      <c r="FQ256" s="143">
        <f>SUMIF('План (2)'!$B$5:$B$38,$B$241:$B$274,'План (2)'!Y$5:Y$38)</f>
        <v>0.2</v>
      </c>
      <c r="FR256" s="143">
        <f>SUMIF('План (2)'!$B$5:$B$38,$B$241:$B$274,'План (2)'!Z$5:Z$38)</f>
        <v>3.63</v>
      </c>
      <c r="FS256" s="143">
        <f>SUMIF('План (2)'!$B$5:$B$38,$B$241:$B$274,'План (2)'!AA$5:AA$38)</f>
        <v>1.56</v>
      </c>
      <c r="FT256" s="143">
        <f>SUMIF('План (2)'!$B$5:$B$38,$B$241:$B$274,'План (2)'!AB$5:AB$38)</f>
        <v>1.8299999999999998</v>
      </c>
      <c r="FU256" s="143">
        <f>SUMIF('План (2)'!$B$5:$B$38,$B$241:$B$274,'План (2)'!AC$5:AC$38)</f>
        <v>2.29</v>
      </c>
      <c r="FV256" s="143">
        <f>SUMIF('План (2)'!$B$5:$B$38,$B$241:$B$274,'План (2)'!AD$5:AD$38)</f>
        <v>8.0500000000000007</v>
      </c>
      <c r="FW256" s="143">
        <f>SUMIF('План (2)'!$B$5:$B$38,$B$241:$B$274,'План (2)'!AE$5:AE$38)</f>
        <v>0</v>
      </c>
      <c r="FX256" s="143">
        <f>SUMIF('План (2)'!$B$5:$B$38,$B$241:$B$274,'План (2)'!AF$5:AF$38)</f>
        <v>3.4299999999999997</v>
      </c>
      <c r="FY256" s="143">
        <f>SUMIF('План (2)'!$B$5:$B$38,$B$241:$B$274,'План (2)'!AG$5:AG$38)</f>
        <v>4.7899999999999991</v>
      </c>
      <c r="FZ256" s="143">
        <f>SUMIF('План (2)'!$B$5:$B$38,$B$241:$B$274,'План (2)'!AH$5:AH$38)</f>
        <v>0.2</v>
      </c>
      <c r="GA256" s="143">
        <f>SUMIF('План (2)'!$B$5:$B$38,$B$241:$B$274,'План (2)'!AI$5:AI$38)</f>
        <v>0.43</v>
      </c>
      <c r="GB256" s="143">
        <f>SUMIF('План (2)'!$B$5:$B$38,$B$241:$B$274,'План (2)'!AJ$5:AJ$38)</f>
        <v>0.5</v>
      </c>
      <c r="GC256" s="140">
        <f t="shared" si="76"/>
        <v>39.4</v>
      </c>
      <c r="GD256" s="157">
        <f t="shared" si="103"/>
        <v>0.80757173860622122</v>
      </c>
      <c r="GE256" s="157">
        <f t="shared" si="77"/>
        <v>0.64605739088497716</v>
      </c>
      <c r="GF256" s="157">
        <f t="shared" si="78"/>
        <v>0.94058355437665786</v>
      </c>
      <c r="GG256" s="157">
        <f t="shared" si="79"/>
        <v>0.41803713527851455</v>
      </c>
      <c r="GH256" s="157">
        <f t="shared" si="80"/>
        <v>0.40853629129491198</v>
      </c>
      <c r="GI256" s="157">
        <f t="shared" si="81"/>
        <v>1.3491198456715698</v>
      </c>
      <c r="GJ256" s="157">
        <f t="shared" si="82"/>
        <v>0.44653966722932242</v>
      </c>
      <c r="GK256" s="157">
        <f t="shared" si="83"/>
        <v>1.102097902097902</v>
      </c>
      <c r="GL256" s="157">
        <f t="shared" si="84"/>
        <v>0.29452616349168081</v>
      </c>
      <c r="GM256" s="157">
        <f t="shared" si="85"/>
        <v>0.47504219918013019</v>
      </c>
      <c r="GN256" s="157">
        <f t="shared" si="86"/>
        <v>0.24702194357366772</v>
      </c>
      <c r="GO256" s="157">
        <f t="shared" si="87"/>
        <v>0.42753797926211712</v>
      </c>
      <c r="GP256" s="157">
        <f t="shared" si="88"/>
        <v>4.4273932963588134</v>
      </c>
      <c r="GQ256" s="157">
        <f t="shared" si="89"/>
        <v>1.8431637328189054</v>
      </c>
      <c r="GR256" s="157">
        <f t="shared" si="90"/>
        <v>0.19001687967205208</v>
      </c>
      <c r="GS256" s="157">
        <f t="shared" si="91"/>
        <v>3.4488063660477453</v>
      </c>
      <c r="GT256" s="157">
        <f t="shared" si="92"/>
        <v>1.4821316614420064</v>
      </c>
      <c r="GU256" s="157">
        <f t="shared" si="93"/>
        <v>1.7386544489992763</v>
      </c>
      <c r="GV256" s="157">
        <f t="shared" si="94"/>
        <v>2.1756932722449962</v>
      </c>
      <c r="GW256" s="157">
        <f t="shared" si="95"/>
        <v>7.6481794068000974</v>
      </c>
      <c r="GX256" s="157">
        <f t="shared" si="96"/>
        <v>0</v>
      </c>
      <c r="GY256" s="157">
        <f t="shared" si="97"/>
        <v>3.2587894863756932</v>
      </c>
      <c r="GZ256" s="157">
        <f t="shared" si="98"/>
        <v>4.5509042681456471</v>
      </c>
      <c r="HA256" s="157">
        <f t="shared" si="99"/>
        <v>0.19001687967205208</v>
      </c>
      <c r="HB256" s="157">
        <f t="shared" si="100"/>
        <v>0.40853629129491198</v>
      </c>
      <c r="HC256" s="157">
        <f t="shared" si="101"/>
        <v>0.47504219918013019</v>
      </c>
    </row>
    <row r="257" spans="1:211" s="143" customFormat="1" ht="12" customHeight="1" x14ac:dyDescent="0.25">
      <c r="A257" s="126">
        <v>253</v>
      </c>
      <c r="B257" s="62" t="s">
        <v>361</v>
      </c>
      <c r="C257" s="153"/>
      <c r="D257" s="127">
        <v>2990.6</v>
      </c>
      <c r="E257" s="154">
        <v>2990.6</v>
      </c>
      <c r="F257" s="155">
        <v>0</v>
      </c>
      <c r="G257" s="154">
        <v>1123.4000000000001</v>
      </c>
      <c r="H257" s="127">
        <v>1</v>
      </c>
      <c r="I257" s="127">
        <v>1</v>
      </c>
      <c r="J257" s="127">
        <v>1</v>
      </c>
      <c r="K257" s="128">
        <v>2990.6</v>
      </c>
      <c r="L257" s="127"/>
      <c r="M257" s="126" t="s">
        <v>344</v>
      </c>
      <c r="N257" s="129">
        <v>1</v>
      </c>
      <c r="O257" s="129"/>
      <c r="P257" s="130">
        <v>39.4</v>
      </c>
      <c r="Q257" s="142"/>
      <c r="R257" s="130"/>
      <c r="S257" s="130"/>
      <c r="T257" s="130"/>
      <c r="U257" s="130"/>
      <c r="V257" s="130"/>
      <c r="W257" s="130"/>
      <c r="X257" s="130"/>
      <c r="Y257" s="130"/>
      <c r="Z257" s="132"/>
      <c r="AA257" s="132"/>
      <c r="AB257" s="132"/>
      <c r="AC257" s="130"/>
      <c r="AD257" s="132"/>
      <c r="AE257" s="132"/>
      <c r="AF257" s="130"/>
      <c r="AG257" s="133"/>
      <c r="AH257" s="130"/>
      <c r="AI257" s="130"/>
      <c r="AJ257" s="130"/>
      <c r="AK257" s="131"/>
      <c r="AL257" s="130"/>
      <c r="AM257" s="130"/>
      <c r="AN257" s="130"/>
      <c r="AO257" s="130"/>
      <c r="AP257" s="130"/>
      <c r="AQ257" s="130"/>
      <c r="AR257" s="130"/>
      <c r="AS257" s="130"/>
      <c r="AT257" s="146"/>
      <c r="AU257" s="131">
        <v>41.47</v>
      </c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  <c r="BI257" s="147"/>
      <c r="BJ257" s="147"/>
      <c r="BK257" s="147"/>
      <c r="BL257" s="147"/>
      <c r="BM257" s="147"/>
      <c r="BN257" s="147"/>
      <c r="BO257" s="147"/>
      <c r="BP257" s="147"/>
      <c r="BQ257" s="147"/>
      <c r="BR257" s="147"/>
      <c r="BS257" s="147"/>
      <c r="BT257" s="147"/>
      <c r="BU257" s="137"/>
      <c r="BV257" s="137"/>
      <c r="BW257" s="137"/>
      <c r="BX257" s="137"/>
      <c r="BY257" s="137"/>
      <c r="BZ257" s="137"/>
      <c r="CA257" s="137"/>
      <c r="CB257" s="137"/>
      <c r="CC257" s="137"/>
      <c r="CD257" s="137"/>
      <c r="CE257" s="137"/>
      <c r="CF257" s="137"/>
      <c r="CG257" s="137"/>
      <c r="CJ257" s="137">
        <v>287693.93999999994</v>
      </c>
      <c r="CK257" s="134">
        <v>1450464.78</v>
      </c>
      <c r="CL257" s="134">
        <v>1453572.79</v>
      </c>
      <c r="CM257" s="134">
        <v>1405872.9980220718</v>
      </c>
      <c r="CN257" s="138">
        <v>183109.8740494739</v>
      </c>
      <c r="CO257" s="136">
        <v>0</v>
      </c>
      <c r="CP257" s="136">
        <v>0</v>
      </c>
      <c r="CQ257" s="136">
        <v>0</v>
      </c>
      <c r="CR257" s="136">
        <v>0</v>
      </c>
      <c r="CS257" s="136">
        <v>0</v>
      </c>
      <c r="CT257" s="136">
        <v>0</v>
      </c>
      <c r="CU257" s="136">
        <v>0</v>
      </c>
      <c r="CV257" s="136">
        <v>92967.203999999998</v>
      </c>
      <c r="CW257" s="136">
        <v>0</v>
      </c>
      <c r="CX257" s="136">
        <v>0</v>
      </c>
      <c r="CY257" s="136">
        <v>50214.648000000001</v>
      </c>
      <c r="CZ257" s="136">
        <v>0</v>
      </c>
      <c r="DA257" s="136">
        <v>0</v>
      </c>
      <c r="DB257" s="136">
        <v>0</v>
      </c>
      <c r="DC257" s="136">
        <v>39928.022049473897</v>
      </c>
      <c r="DD257" s="139">
        <v>446695.67834452563</v>
      </c>
      <c r="DE257" s="136">
        <v>19289.332439075581</v>
      </c>
      <c r="DF257" s="136">
        <v>24273.529126300346</v>
      </c>
      <c r="DG257" s="136">
        <v>0</v>
      </c>
      <c r="DH257" s="136">
        <v>30343.705462437152</v>
      </c>
      <c r="DI257" s="136">
        <v>4370.0676432717546</v>
      </c>
      <c r="DJ257" s="136">
        <v>53242.503243691615</v>
      </c>
      <c r="DK257" s="136">
        <v>27039.322567076659</v>
      </c>
      <c r="DL257" s="136">
        <v>0</v>
      </c>
      <c r="DM257" s="136">
        <v>0</v>
      </c>
      <c r="DN257" s="136">
        <v>281829.85957046156</v>
      </c>
      <c r="DO257" s="136">
        <v>6307.3582922109354</v>
      </c>
      <c r="DP257" s="136"/>
      <c r="DQ257" s="136">
        <v>193859.76720469672</v>
      </c>
      <c r="DR257" s="136">
        <v>117340.1821322686</v>
      </c>
      <c r="DS257" s="136">
        <v>18005.317042751118</v>
      </c>
      <c r="DT257" s="136">
        <v>2813.0466045823237</v>
      </c>
      <c r="DU257" s="136">
        <v>21796.939185179632</v>
      </c>
      <c r="DV257" s="136">
        <v>33904.282239915075</v>
      </c>
      <c r="DW257" s="136"/>
      <c r="DX257" s="136">
        <v>182694.8690300491</v>
      </c>
      <c r="DY257" s="136">
        <v>160670.33060947436</v>
      </c>
      <c r="DZ257" s="136">
        <v>29728.787361087048</v>
      </c>
      <c r="EA257" s="139">
        <v>132129.20762377078</v>
      </c>
      <c r="EB257" s="136"/>
      <c r="EC257" s="136">
        <v>132129.20762377078</v>
      </c>
      <c r="ED257" s="136"/>
      <c r="EE257" s="138">
        <v>62191.089624908185</v>
      </c>
      <c r="EF257" s="136">
        <v>4998.9738784835954</v>
      </c>
      <c r="EG257" s="136">
        <v>54347.719209053233</v>
      </c>
      <c r="EH257" s="136">
        <v>2844.3965373713581</v>
      </c>
      <c r="EI257" s="136">
        <v>14793.394174086206</v>
      </c>
      <c r="EJ257" s="136">
        <v>0</v>
      </c>
      <c r="EK257" s="136">
        <v>0</v>
      </c>
      <c r="EL257" s="152"/>
      <c r="EM257" s="134">
        <v>0</v>
      </c>
      <c r="EN257" s="136">
        <v>284585.93</v>
      </c>
      <c r="EP257" s="170"/>
      <c r="EQ257" s="170"/>
      <c r="ER257" s="170"/>
      <c r="ES257" s="170"/>
      <c r="ET257" s="170"/>
      <c r="EU257" s="170"/>
      <c r="EV257" s="170"/>
      <c r="EW257" s="170"/>
      <c r="EX257" s="170"/>
      <c r="EY257" s="170"/>
      <c r="EZ257" s="170"/>
      <c r="FA257" s="170"/>
      <c r="FB257" s="170">
        <f t="shared" si="102"/>
        <v>41.47</v>
      </c>
      <c r="FC257" s="143">
        <f>SUMIF('План (2)'!$B$5:$B$38,$B$241:$B$274,'План (2)'!K$5:K$38)</f>
        <v>0.84999999999999987</v>
      </c>
      <c r="FD257" s="143">
        <f>SUMIF('План (2)'!$B$5:$B$38,$B$241:$B$274,'План (2)'!L$5:L$38)</f>
        <v>0.68</v>
      </c>
      <c r="FE257" s="143">
        <f>SUMIF('План (2)'!$B$5:$B$38,$B$241:$B$274,'План (2)'!M$5:M$38)</f>
        <v>0.99</v>
      </c>
      <c r="FF257" s="143">
        <f>SUMIF('План (2)'!$B$5:$B$38,$B$241:$B$274,'План (2)'!N$5:N$38)</f>
        <v>0.44</v>
      </c>
      <c r="FG257" s="143">
        <f>SUMIF('План (2)'!$B$5:$B$38,$B$241:$B$274,'План (2)'!O$5:O$38)</f>
        <v>0.43000000000000005</v>
      </c>
      <c r="FH257" s="143">
        <f>SUMIF('План (2)'!$B$5:$B$38,$B$241:$B$274,'План (2)'!P$5:P$38)</f>
        <v>1.4200000000000002</v>
      </c>
      <c r="FI257" s="143">
        <f>SUMIF('План (2)'!$B$5:$B$38,$B$241:$B$274,'План (2)'!Q$5:Q$38)</f>
        <v>0.47000000000000003</v>
      </c>
      <c r="FJ257" s="143">
        <f>SUMIF('План (2)'!$B$5:$B$38,$B$241:$B$274,'План (2)'!R$5:R$38)</f>
        <v>1.1600000000000001</v>
      </c>
      <c r="FK257" s="143">
        <f>SUMIF('План (2)'!$B$5:$B$38,$B$241:$B$274,'План (2)'!S$5:S$38)</f>
        <v>0.31000000000000005</v>
      </c>
      <c r="FL257" s="143">
        <f>SUMIF('План (2)'!$B$5:$B$38,$B$241:$B$274,'План (2)'!T$5:T$38)</f>
        <v>0.5</v>
      </c>
      <c r="FM257" s="143">
        <f>SUMIF('План (2)'!$B$5:$B$38,$B$241:$B$274,'План (2)'!U$5:U$38)</f>
        <v>0.26</v>
      </c>
      <c r="FN257" s="143">
        <f>SUMIF('План (2)'!$B$5:$B$38,$B$241:$B$274,'План (2)'!V$5:V$38)</f>
        <v>0.44999999999999996</v>
      </c>
      <c r="FO257" s="143">
        <f>SUMIF('План (2)'!$B$5:$B$38,$B$241:$B$274,'План (2)'!W$5:W$38)</f>
        <v>4.66</v>
      </c>
      <c r="FP257" s="143">
        <f>SUMIF('План (2)'!$B$5:$B$38,$B$241:$B$274,'План (2)'!X$5:X$38)</f>
        <v>1.9400000000000002</v>
      </c>
      <c r="FQ257" s="143">
        <f>SUMIF('План (2)'!$B$5:$B$38,$B$241:$B$274,'План (2)'!Y$5:Y$38)</f>
        <v>0.2</v>
      </c>
      <c r="FR257" s="143">
        <f>SUMIF('План (2)'!$B$5:$B$38,$B$241:$B$274,'План (2)'!Z$5:Z$38)</f>
        <v>3.63</v>
      </c>
      <c r="FS257" s="143">
        <f>SUMIF('План (2)'!$B$5:$B$38,$B$241:$B$274,'План (2)'!AA$5:AA$38)</f>
        <v>1.56</v>
      </c>
      <c r="FT257" s="143">
        <f>SUMIF('План (2)'!$B$5:$B$38,$B$241:$B$274,'План (2)'!AB$5:AB$38)</f>
        <v>1.8299999999999998</v>
      </c>
      <c r="FU257" s="143">
        <f>SUMIF('План (2)'!$B$5:$B$38,$B$241:$B$274,'План (2)'!AC$5:AC$38)</f>
        <v>2.29</v>
      </c>
      <c r="FV257" s="143">
        <f>SUMIF('План (2)'!$B$5:$B$38,$B$241:$B$274,'План (2)'!AD$5:AD$38)</f>
        <v>8.0500000000000007</v>
      </c>
      <c r="FW257" s="143">
        <f>SUMIF('План (2)'!$B$5:$B$38,$B$241:$B$274,'План (2)'!AE$5:AE$38)</f>
        <v>0</v>
      </c>
      <c r="FX257" s="143">
        <f>SUMIF('План (2)'!$B$5:$B$38,$B$241:$B$274,'План (2)'!AF$5:AF$38)</f>
        <v>3.4299999999999997</v>
      </c>
      <c r="FY257" s="143">
        <f>SUMIF('План (2)'!$B$5:$B$38,$B$241:$B$274,'План (2)'!AG$5:AG$38)</f>
        <v>4.7899999999999991</v>
      </c>
      <c r="FZ257" s="143">
        <f>SUMIF('План (2)'!$B$5:$B$38,$B$241:$B$274,'План (2)'!AH$5:AH$38)</f>
        <v>0.2</v>
      </c>
      <c r="GA257" s="143">
        <f>SUMIF('План (2)'!$B$5:$B$38,$B$241:$B$274,'План (2)'!AI$5:AI$38)</f>
        <v>0.43</v>
      </c>
      <c r="GB257" s="143">
        <f>SUMIF('План (2)'!$B$5:$B$38,$B$241:$B$274,'План (2)'!AJ$5:AJ$38)</f>
        <v>0.5</v>
      </c>
      <c r="GC257" s="140">
        <f t="shared" si="76"/>
        <v>39.4</v>
      </c>
      <c r="GD257" s="157">
        <f t="shared" si="103"/>
        <v>0.80757173860622122</v>
      </c>
      <c r="GE257" s="157">
        <f t="shared" si="77"/>
        <v>0.64605739088497716</v>
      </c>
      <c r="GF257" s="157">
        <f t="shared" si="78"/>
        <v>0.94058355437665786</v>
      </c>
      <c r="GG257" s="157">
        <f t="shared" si="79"/>
        <v>0.41803713527851455</v>
      </c>
      <c r="GH257" s="157">
        <f t="shared" si="80"/>
        <v>0.40853629129491198</v>
      </c>
      <c r="GI257" s="157">
        <f t="shared" si="81"/>
        <v>1.3491198456715698</v>
      </c>
      <c r="GJ257" s="157">
        <f t="shared" si="82"/>
        <v>0.44653966722932242</v>
      </c>
      <c r="GK257" s="157">
        <f t="shared" si="83"/>
        <v>1.102097902097902</v>
      </c>
      <c r="GL257" s="157">
        <f t="shared" si="84"/>
        <v>0.29452616349168081</v>
      </c>
      <c r="GM257" s="157">
        <f t="shared" si="85"/>
        <v>0.47504219918013019</v>
      </c>
      <c r="GN257" s="157">
        <f t="shared" si="86"/>
        <v>0.24702194357366772</v>
      </c>
      <c r="GO257" s="157">
        <f t="shared" si="87"/>
        <v>0.42753797926211712</v>
      </c>
      <c r="GP257" s="157">
        <f t="shared" si="88"/>
        <v>4.4273932963588134</v>
      </c>
      <c r="GQ257" s="157">
        <f t="shared" si="89"/>
        <v>1.8431637328189054</v>
      </c>
      <c r="GR257" s="157">
        <f t="shared" si="90"/>
        <v>0.19001687967205208</v>
      </c>
      <c r="GS257" s="157">
        <f t="shared" si="91"/>
        <v>3.4488063660477453</v>
      </c>
      <c r="GT257" s="157">
        <f t="shared" si="92"/>
        <v>1.4821316614420064</v>
      </c>
      <c r="GU257" s="157">
        <f t="shared" si="93"/>
        <v>1.7386544489992763</v>
      </c>
      <c r="GV257" s="157">
        <f t="shared" si="94"/>
        <v>2.1756932722449962</v>
      </c>
      <c r="GW257" s="157">
        <f t="shared" si="95"/>
        <v>7.6481794068000974</v>
      </c>
      <c r="GX257" s="157">
        <f t="shared" si="96"/>
        <v>0</v>
      </c>
      <c r="GY257" s="157">
        <f t="shared" si="97"/>
        <v>3.2587894863756932</v>
      </c>
      <c r="GZ257" s="157">
        <f t="shared" si="98"/>
        <v>4.5509042681456471</v>
      </c>
      <c r="HA257" s="157">
        <f t="shared" si="99"/>
        <v>0.19001687967205208</v>
      </c>
      <c r="HB257" s="157">
        <f t="shared" si="100"/>
        <v>0.40853629129491198</v>
      </c>
      <c r="HC257" s="157">
        <f t="shared" si="101"/>
        <v>0.47504219918013019</v>
      </c>
    </row>
    <row r="258" spans="1:211" s="143" customFormat="1" ht="12" customHeight="1" x14ac:dyDescent="0.25">
      <c r="A258" s="126">
        <v>254</v>
      </c>
      <c r="B258" s="62" t="s">
        <v>362</v>
      </c>
      <c r="C258" s="153"/>
      <c r="D258" s="127">
        <v>8629.7999999999993</v>
      </c>
      <c r="E258" s="154">
        <v>6852.2</v>
      </c>
      <c r="F258" s="155">
        <v>1777.6</v>
      </c>
      <c r="G258" s="154">
        <v>2040</v>
      </c>
      <c r="H258" s="127">
        <v>1</v>
      </c>
      <c r="I258" s="127">
        <v>1</v>
      </c>
      <c r="J258" s="127">
        <v>1</v>
      </c>
      <c r="K258" s="128">
        <v>8629.7999999999993</v>
      </c>
      <c r="L258" s="127"/>
      <c r="M258" s="126" t="s">
        <v>344</v>
      </c>
      <c r="N258" s="129">
        <v>1</v>
      </c>
      <c r="O258" s="129"/>
      <c r="P258" s="130">
        <v>39.4</v>
      </c>
      <c r="Q258" s="142"/>
      <c r="R258" s="130"/>
      <c r="S258" s="130"/>
      <c r="T258" s="130"/>
      <c r="U258" s="130"/>
      <c r="V258" s="130"/>
      <c r="W258" s="130"/>
      <c r="X258" s="130"/>
      <c r="Y258" s="130"/>
      <c r="Z258" s="132"/>
      <c r="AA258" s="132"/>
      <c r="AB258" s="132"/>
      <c r="AC258" s="130"/>
      <c r="AD258" s="132"/>
      <c r="AE258" s="132"/>
      <c r="AF258" s="130"/>
      <c r="AG258" s="133"/>
      <c r="AH258" s="130"/>
      <c r="AI258" s="130"/>
      <c r="AJ258" s="130"/>
      <c r="AK258" s="131"/>
      <c r="AL258" s="130"/>
      <c r="AM258" s="130"/>
      <c r="AN258" s="130"/>
      <c r="AO258" s="130"/>
      <c r="AP258" s="130"/>
      <c r="AQ258" s="130"/>
      <c r="AR258" s="130"/>
      <c r="AS258" s="130"/>
      <c r="AT258" s="146"/>
      <c r="AU258" s="131">
        <v>41.47</v>
      </c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  <c r="BI258" s="147"/>
      <c r="BJ258" s="147"/>
      <c r="BK258" s="147"/>
      <c r="BL258" s="147"/>
      <c r="BM258" s="147"/>
      <c r="BN258" s="147"/>
      <c r="BO258" s="147"/>
      <c r="BP258" s="147"/>
      <c r="BQ258" s="147"/>
      <c r="BR258" s="147"/>
      <c r="BS258" s="147"/>
      <c r="BT258" s="147"/>
      <c r="BU258" s="137"/>
      <c r="BV258" s="137"/>
      <c r="BW258" s="137"/>
      <c r="BX258" s="137"/>
      <c r="BY258" s="137"/>
      <c r="BZ258" s="137"/>
      <c r="CA258" s="137"/>
      <c r="CB258" s="137"/>
      <c r="CC258" s="137"/>
      <c r="CD258" s="137"/>
      <c r="CE258" s="137"/>
      <c r="CF258" s="137"/>
      <c r="CG258" s="137"/>
      <c r="CJ258" s="137">
        <v>564467.64999999991</v>
      </c>
      <c r="CK258" s="134">
        <v>3296456.6000000006</v>
      </c>
      <c r="CL258" s="134">
        <v>3177469.19</v>
      </c>
      <c r="CM258" s="134">
        <v>4610334.3284626743</v>
      </c>
      <c r="CN258" s="138">
        <v>1081878.0965163345</v>
      </c>
      <c r="CO258" s="136">
        <v>0</v>
      </c>
      <c r="CP258" s="136">
        <v>34491.324000000001</v>
      </c>
      <c r="CQ258" s="136">
        <v>0</v>
      </c>
      <c r="CR258" s="136">
        <v>0</v>
      </c>
      <c r="CS258" s="136">
        <v>0</v>
      </c>
      <c r="CT258" s="136">
        <v>0</v>
      </c>
      <c r="CU258" s="136">
        <v>0</v>
      </c>
      <c r="CV258" s="136">
        <v>0</v>
      </c>
      <c r="CW258" s="136">
        <v>0</v>
      </c>
      <c r="CX258" s="136">
        <v>580563.06000000006</v>
      </c>
      <c r="CY258" s="136">
        <v>0</v>
      </c>
      <c r="CZ258" s="136">
        <v>351605.74799999996</v>
      </c>
      <c r="DA258" s="136">
        <v>0</v>
      </c>
      <c r="DB258" s="136">
        <v>0</v>
      </c>
      <c r="DC258" s="136">
        <v>115217.96451633445</v>
      </c>
      <c r="DD258" s="139">
        <v>1289003.6664808355</v>
      </c>
      <c r="DE258" s="136">
        <v>55662.101612631057</v>
      </c>
      <c r="DF258" s="136">
        <v>70044.707300925133</v>
      </c>
      <c r="DG258" s="136">
        <v>0</v>
      </c>
      <c r="DH258" s="136">
        <v>87561.061124770989</v>
      </c>
      <c r="DI258" s="136">
        <v>12610.449323850258</v>
      </c>
      <c r="DJ258" s="136">
        <v>153638.78636140234</v>
      </c>
      <c r="DK258" s="136">
        <v>78025.796124308879</v>
      </c>
      <c r="DL258" s="136">
        <v>0</v>
      </c>
      <c r="DM258" s="136">
        <v>0</v>
      </c>
      <c r="DN258" s="136">
        <v>813259.98867156066</v>
      </c>
      <c r="DO258" s="136">
        <v>18200.77596138632</v>
      </c>
      <c r="DP258" s="136"/>
      <c r="DQ258" s="136">
        <v>559409.82378890249</v>
      </c>
      <c r="DR258" s="136">
        <v>338601.71997761365</v>
      </c>
      <c r="DS258" s="136">
        <v>51956.893270759581</v>
      </c>
      <c r="DT258" s="136">
        <v>8117.4445222445447</v>
      </c>
      <c r="DU258" s="136">
        <v>62898.156149355709</v>
      </c>
      <c r="DV258" s="136">
        <v>97835.609868929008</v>
      </c>
      <c r="DW258" s="136"/>
      <c r="DX258" s="136">
        <v>527191.92829382652</v>
      </c>
      <c r="DY258" s="136">
        <v>463637.00230510323</v>
      </c>
      <c r="DZ258" s="136">
        <v>85786.627823416376</v>
      </c>
      <c r="EA258" s="139">
        <v>381277.5483018849</v>
      </c>
      <c r="EB258" s="136"/>
      <c r="EC258" s="136">
        <v>381277.5483018849</v>
      </c>
      <c r="ED258" s="136"/>
      <c r="EE258" s="138">
        <v>179461.20017556095</v>
      </c>
      <c r="EF258" s="136">
        <v>14425.247367263335</v>
      </c>
      <c r="EG258" s="136">
        <v>156828.04361341789</v>
      </c>
      <c r="EH258" s="136">
        <v>8207.9091948797395</v>
      </c>
      <c r="EI258" s="136">
        <v>42688.434776810383</v>
      </c>
      <c r="EJ258" s="136">
        <v>0</v>
      </c>
      <c r="EK258" s="136">
        <v>0</v>
      </c>
      <c r="EL258" s="152"/>
      <c r="EM258" s="134">
        <v>0</v>
      </c>
      <c r="EN258" s="136">
        <v>683612.06</v>
      </c>
      <c r="EP258" s="170"/>
      <c r="EQ258" s="170"/>
      <c r="ER258" s="170"/>
      <c r="ES258" s="170"/>
      <c r="ET258" s="170"/>
      <c r="EU258" s="170"/>
      <c r="EV258" s="170"/>
      <c r="EW258" s="170"/>
      <c r="EX258" s="170"/>
      <c r="EY258" s="170"/>
      <c r="EZ258" s="170"/>
      <c r="FA258" s="170"/>
      <c r="FB258" s="170">
        <f t="shared" si="102"/>
        <v>41.47</v>
      </c>
      <c r="FC258" s="143">
        <f>SUMIF('План (2)'!$B$5:$B$38,$B$241:$B$274,'План (2)'!K$5:K$38)</f>
        <v>0.84999999999999987</v>
      </c>
      <c r="FD258" s="143">
        <f>SUMIF('План (2)'!$B$5:$B$38,$B$241:$B$274,'План (2)'!L$5:L$38)</f>
        <v>0.68</v>
      </c>
      <c r="FE258" s="143">
        <f>SUMIF('План (2)'!$B$5:$B$38,$B$241:$B$274,'План (2)'!M$5:M$38)</f>
        <v>0.99</v>
      </c>
      <c r="FF258" s="143">
        <f>SUMIF('План (2)'!$B$5:$B$38,$B$241:$B$274,'План (2)'!N$5:N$38)</f>
        <v>0.44</v>
      </c>
      <c r="FG258" s="143">
        <f>SUMIF('План (2)'!$B$5:$B$38,$B$241:$B$274,'План (2)'!O$5:O$38)</f>
        <v>0.43000000000000005</v>
      </c>
      <c r="FH258" s="143">
        <f>SUMIF('План (2)'!$B$5:$B$38,$B$241:$B$274,'План (2)'!P$5:P$38)</f>
        <v>1.4200000000000002</v>
      </c>
      <c r="FI258" s="143">
        <f>SUMIF('План (2)'!$B$5:$B$38,$B$241:$B$274,'План (2)'!Q$5:Q$38)</f>
        <v>0.47000000000000003</v>
      </c>
      <c r="FJ258" s="143">
        <f>SUMIF('План (2)'!$B$5:$B$38,$B$241:$B$274,'План (2)'!R$5:R$38)</f>
        <v>1.1600000000000001</v>
      </c>
      <c r="FK258" s="143">
        <f>SUMIF('План (2)'!$B$5:$B$38,$B$241:$B$274,'План (2)'!S$5:S$38)</f>
        <v>0.31000000000000005</v>
      </c>
      <c r="FL258" s="143">
        <f>SUMIF('План (2)'!$B$5:$B$38,$B$241:$B$274,'План (2)'!T$5:T$38)</f>
        <v>0.5</v>
      </c>
      <c r="FM258" s="143">
        <f>SUMIF('План (2)'!$B$5:$B$38,$B$241:$B$274,'План (2)'!U$5:U$38)</f>
        <v>0.26</v>
      </c>
      <c r="FN258" s="143">
        <f>SUMIF('План (2)'!$B$5:$B$38,$B$241:$B$274,'План (2)'!V$5:V$38)</f>
        <v>0.44999999999999996</v>
      </c>
      <c r="FO258" s="143">
        <f>SUMIF('План (2)'!$B$5:$B$38,$B$241:$B$274,'План (2)'!W$5:W$38)</f>
        <v>4.66</v>
      </c>
      <c r="FP258" s="143">
        <f>SUMIF('План (2)'!$B$5:$B$38,$B$241:$B$274,'План (2)'!X$5:X$38)</f>
        <v>1.9400000000000002</v>
      </c>
      <c r="FQ258" s="143">
        <f>SUMIF('План (2)'!$B$5:$B$38,$B$241:$B$274,'План (2)'!Y$5:Y$38)</f>
        <v>0.2</v>
      </c>
      <c r="FR258" s="143">
        <f>SUMIF('План (2)'!$B$5:$B$38,$B$241:$B$274,'План (2)'!Z$5:Z$38)</f>
        <v>3.63</v>
      </c>
      <c r="FS258" s="143">
        <f>SUMIF('План (2)'!$B$5:$B$38,$B$241:$B$274,'План (2)'!AA$5:AA$38)</f>
        <v>1.56</v>
      </c>
      <c r="FT258" s="143">
        <f>SUMIF('План (2)'!$B$5:$B$38,$B$241:$B$274,'План (2)'!AB$5:AB$38)</f>
        <v>1.8299999999999998</v>
      </c>
      <c r="FU258" s="143">
        <f>SUMIF('План (2)'!$B$5:$B$38,$B$241:$B$274,'План (2)'!AC$5:AC$38)</f>
        <v>2.29</v>
      </c>
      <c r="FV258" s="143">
        <f>SUMIF('План (2)'!$B$5:$B$38,$B$241:$B$274,'План (2)'!AD$5:AD$38)</f>
        <v>8.0500000000000007</v>
      </c>
      <c r="FW258" s="143">
        <f>SUMIF('План (2)'!$B$5:$B$38,$B$241:$B$274,'План (2)'!AE$5:AE$38)</f>
        <v>0</v>
      </c>
      <c r="FX258" s="143">
        <f>SUMIF('План (2)'!$B$5:$B$38,$B$241:$B$274,'План (2)'!AF$5:AF$38)</f>
        <v>3.4299999999999997</v>
      </c>
      <c r="FY258" s="143">
        <f>SUMIF('План (2)'!$B$5:$B$38,$B$241:$B$274,'План (2)'!AG$5:AG$38)</f>
        <v>4.7899999999999991</v>
      </c>
      <c r="FZ258" s="143">
        <f>SUMIF('План (2)'!$B$5:$B$38,$B$241:$B$274,'План (2)'!AH$5:AH$38)</f>
        <v>0.2</v>
      </c>
      <c r="GA258" s="143">
        <f>SUMIF('План (2)'!$B$5:$B$38,$B$241:$B$274,'План (2)'!AI$5:AI$38)</f>
        <v>0.43</v>
      </c>
      <c r="GB258" s="143">
        <f>SUMIF('План (2)'!$B$5:$B$38,$B$241:$B$274,'План (2)'!AJ$5:AJ$38)</f>
        <v>0.5</v>
      </c>
      <c r="GC258" s="140">
        <f t="shared" si="76"/>
        <v>39.4</v>
      </c>
      <c r="GD258" s="157">
        <f t="shared" si="103"/>
        <v>0.80757173860622122</v>
      </c>
      <c r="GE258" s="157">
        <f t="shared" si="77"/>
        <v>0.64605739088497716</v>
      </c>
      <c r="GF258" s="157">
        <f t="shared" si="78"/>
        <v>0.94058355437665786</v>
      </c>
      <c r="GG258" s="157">
        <f t="shared" si="79"/>
        <v>0.41803713527851455</v>
      </c>
      <c r="GH258" s="157">
        <f t="shared" si="80"/>
        <v>0.40853629129491198</v>
      </c>
      <c r="GI258" s="157">
        <f t="shared" si="81"/>
        <v>1.3491198456715698</v>
      </c>
      <c r="GJ258" s="157">
        <f t="shared" si="82"/>
        <v>0.44653966722932242</v>
      </c>
      <c r="GK258" s="157">
        <f t="shared" si="83"/>
        <v>1.102097902097902</v>
      </c>
      <c r="GL258" s="157">
        <f t="shared" si="84"/>
        <v>0.29452616349168081</v>
      </c>
      <c r="GM258" s="157">
        <f t="shared" si="85"/>
        <v>0.47504219918013019</v>
      </c>
      <c r="GN258" s="157">
        <f t="shared" si="86"/>
        <v>0.24702194357366772</v>
      </c>
      <c r="GO258" s="157">
        <f t="shared" si="87"/>
        <v>0.42753797926211712</v>
      </c>
      <c r="GP258" s="157">
        <f t="shared" si="88"/>
        <v>4.4273932963588134</v>
      </c>
      <c r="GQ258" s="157">
        <f t="shared" si="89"/>
        <v>1.8431637328189054</v>
      </c>
      <c r="GR258" s="157">
        <f t="shared" si="90"/>
        <v>0.19001687967205208</v>
      </c>
      <c r="GS258" s="157">
        <f t="shared" si="91"/>
        <v>3.4488063660477453</v>
      </c>
      <c r="GT258" s="157">
        <f t="shared" si="92"/>
        <v>1.4821316614420064</v>
      </c>
      <c r="GU258" s="157">
        <f t="shared" si="93"/>
        <v>1.7386544489992763</v>
      </c>
      <c r="GV258" s="157">
        <f t="shared" si="94"/>
        <v>2.1756932722449962</v>
      </c>
      <c r="GW258" s="157">
        <f t="shared" si="95"/>
        <v>7.6481794068000974</v>
      </c>
      <c r="GX258" s="157">
        <f t="shared" si="96"/>
        <v>0</v>
      </c>
      <c r="GY258" s="157">
        <f t="shared" si="97"/>
        <v>3.2587894863756932</v>
      </c>
      <c r="GZ258" s="157">
        <f t="shared" si="98"/>
        <v>4.5509042681456471</v>
      </c>
      <c r="HA258" s="157">
        <f t="shared" si="99"/>
        <v>0.19001687967205208</v>
      </c>
      <c r="HB258" s="157">
        <f t="shared" si="100"/>
        <v>0.40853629129491198</v>
      </c>
      <c r="HC258" s="157">
        <f t="shared" si="101"/>
        <v>0.47504219918013019</v>
      </c>
    </row>
    <row r="259" spans="1:211" s="143" customFormat="1" ht="12" customHeight="1" x14ac:dyDescent="0.25">
      <c r="A259" s="126">
        <v>255</v>
      </c>
      <c r="B259" s="62" t="s">
        <v>363</v>
      </c>
      <c r="C259" s="153"/>
      <c r="D259" s="127">
        <v>9350.4</v>
      </c>
      <c r="E259" s="154">
        <v>9350.4</v>
      </c>
      <c r="F259" s="155">
        <v>0</v>
      </c>
      <c r="G259" s="154">
        <v>2655.2</v>
      </c>
      <c r="H259" s="127">
        <v>2</v>
      </c>
      <c r="I259" s="127">
        <v>2</v>
      </c>
      <c r="J259" s="127">
        <v>1</v>
      </c>
      <c r="K259" s="128">
        <v>9350.4</v>
      </c>
      <c r="L259" s="127"/>
      <c r="M259" s="126" t="s">
        <v>344</v>
      </c>
      <c r="N259" s="129">
        <v>1</v>
      </c>
      <c r="O259" s="129"/>
      <c r="P259" s="130">
        <v>41.47</v>
      </c>
      <c r="Q259" s="142"/>
      <c r="R259" s="130"/>
      <c r="S259" s="130"/>
      <c r="T259" s="130"/>
      <c r="U259" s="130"/>
      <c r="V259" s="130"/>
      <c r="W259" s="130"/>
      <c r="X259" s="130"/>
      <c r="Y259" s="130"/>
      <c r="Z259" s="132"/>
      <c r="AA259" s="132"/>
      <c r="AB259" s="132"/>
      <c r="AC259" s="130"/>
      <c r="AD259" s="132"/>
      <c r="AE259" s="132"/>
      <c r="AF259" s="130"/>
      <c r="AG259" s="133"/>
      <c r="AH259" s="130"/>
      <c r="AI259" s="130"/>
      <c r="AJ259" s="130"/>
      <c r="AK259" s="131"/>
      <c r="AL259" s="130"/>
      <c r="AM259" s="130"/>
      <c r="AN259" s="130"/>
      <c r="AO259" s="130"/>
      <c r="AP259" s="130"/>
      <c r="AQ259" s="130"/>
      <c r="AR259" s="130"/>
      <c r="AS259" s="130"/>
      <c r="AT259" s="146"/>
      <c r="AU259" s="131">
        <v>41.47</v>
      </c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  <c r="BI259" s="147"/>
      <c r="BJ259" s="147"/>
      <c r="BK259" s="147"/>
      <c r="BL259" s="147"/>
      <c r="BM259" s="147"/>
      <c r="BN259" s="147"/>
      <c r="BO259" s="147"/>
      <c r="BP259" s="147"/>
      <c r="BQ259" s="147"/>
      <c r="BR259" s="147"/>
      <c r="BS259" s="147"/>
      <c r="BT259" s="147"/>
      <c r="BU259" s="137"/>
      <c r="BV259" s="137"/>
      <c r="BW259" s="137"/>
      <c r="BX259" s="137"/>
      <c r="BY259" s="137"/>
      <c r="BZ259" s="137"/>
      <c r="CA259" s="137"/>
      <c r="CB259" s="137"/>
      <c r="CC259" s="137"/>
      <c r="CD259" s="137"/>
      <c r="CE259" s="137"/>
      <c r="CF259" s="137"/>
      <c r="CG259" s="137"/>
      <c r="CJ259" s="137">
        <v>545788.65999999992</v>
      </c>
      <c r="CK259" s="134">
        <v>4651143.8199999994</v>
      </c>
      <c r="CL259" s="134">
        <v>4701200.1999999993</v>
      </c>
      <c r="CM259" s="134">
        <v>4113170.2398413634</v>
      </c>
      <c r="CN259" s="138">
        <v>290083.12876218843</v>
      </c>
      <c r="CO259" s="136">
        <v>0</v>
      </c>
      <c r="CP259" s="136">
        <v>0</v>
      </c>
      <c r="CQ259" s="136">
        <v>0</v>
      </c>
      <c r="CR259" s="136">
        <v>0</v>
      </c>
      <c r="CS259" s="136">
        <v>0</v>
      </c>
      <c r="CT259" s="136">
        <v>0</v>
      </c>
      <c r="CU259" s="136">
        <v>0</v>
      </c>
      <c r="CV259" s="136">
        <v>0</v>
      </c>
      <c r="CW259" s="136">
        <v>0</v>
      </c>
      <c r="CX259" s="136">
        <v>0</v>
      </c>
      <c r="CY259" s="136">
        <v>0</v>
      </c>
      <c r="CZ259" s="136">
        <v>165244.30799999999</v>
      </c>
      <c r="DA259" s="136">
        <v>0</v>
      </c>
      <c r="DB259" s="136">
        <v>0</v>
      </c>
      <c r="DC259" s="136">
        <v>124838.82076218844</v>
      </c>
      <c r="DD259" s="139">
        <v>1396637.2202209097</v>
      </c>
      <c r="DE259" s="136">
        <v>60309.962562138804</v>
      </c>
      <c r="DF259" s="136">
        <v>75893.535324870856</v>
      </c>
      <c r="DG259" s="136">
        <v>0</v>
      </c>
      <c r="DH259" s="136">
        <v>94872.52844110626</v>
      </c>
      <c r="DI259" s="136">
        <v>13663.438939225643</v>
      </c>
      <c r="DJ259" s="136">
        <v>166467.83332101049</v>
      </c>
      <c r="DK259" s="136">
        <v>84541.055885505775</v>
      </c>
      <c r="DL259" s="136">
        <v>0</v>
      </c>
      <c r="DM259" s="136">
        <v>0</v>
      </c>
      <c r="DN259" s="136">
        <v>881168.30031687417</v>
      </c>
      <c r="DO259" s="136">
        <v>19720.565430177598</v>
      </c>
      <c r="DP259" s="136"/>
      <c r="DQ259" s="136">
        <v>606121.30250478047</v>
      </c>
      <c r="DR259" s="136">
        <v>366875.42266085878</v>
      </c>
      <c r="DS259" s="136">
        <v>56295.364300321024</v>
      </c>
      <c r="DT259" s="136">
        <v>8795.2621452172007</v>
      </c>
      <c r="DU259" s="136">
        <v>68150.237463085548</v>
      </c>
      <c r="DV259" s="136">
        <v>106005.0159352979</v>
      </c>
      <c r="DW259" s="136"/>
      <c r="DX259" s="136">
        <v>571213.16905589891</v>
      </c>
      <c r="DY259" s="136">
        <v>502351.3205814315</v>
      </c>
      <c r="DZ259" s="136">
        <v>92949.927553370013</v>
      </c>
      <c r="EA259" s="139">
        <v>413114.74050869601</v>
      </c>
      <c r="EB259" s="136"/>
      <c r="EC259" s="136">
        <v>413114.74050869601</v>
      </c>
      <c r="ED259" s="136"/>
      <c r="EE259" s="138">
        <v>194446.4536978337</v>
      </c>
      <c r="EF259" s="136">
        <v>15629.77507970742</v>
      </c>
      <c r="EG259" s="136">
        <v>169923.39787745982</v>
      </c>
      <c r="EH259" s="136">
        <v>8893.2807406664706</v>
      </c>
      <c r="EI259" s="136">
        <v>46252.976956254817</v>
      </c>
      <c r="EJ259" s="136">
        <v>0</v>
      </c>
      <c r="EK259" s="136">
        <v>0</v>
      </c>
      <c r="EL259" s="152"/>
      <c r="EM259" s="134">
        <v>0</v>
      </c>
      <c r="EN259" s="136">
        <v>497391.54</v>
      </c>
      <c r="EP259" s="170"/>
      <c r="EQ259" s="170"/>
      <c r="ER259" s="170"/>
      <c r="ES259" s="170"/>
      <c r="ET259" s="170"/>
      <c r="EU259" s="170"/>
      <c r="EV259" s="170"/>
      <c r="EW259" s="170"/>
      <c r="EX259" s="170"/>
      <c r="EY259" s="170"/>
      <c r="EZ259" s="170"/>
      <c r="FA259" s="170"/>
      <c r="FB259" s="170">
        <f t="shared" si="102"/>
        <v>41.47</v>
      </c>
      <c r="FC259" s="143">
        <f>SUMIF('План (2)'!$B$5:$B$38,$B$241:$B$274,'План (2)'!K$5:K$38)</f>
        <v>0.84999999999999987</v>
      </c>
      <c r="FD259" s="143">
        <f>SUMIF('План (2)'!$B$5:$B$38,$B$241:$B$274,'План (2)'!L$5:L$38)</f>
        <v>0.68</v>
      </c>
      <c r="FE259" s="143">
        <f>SUMIF('План (2)'!$B$5:$B$38,$B$241:$B$274,'План (2)'!M$5:M$38)</f>
        <v>0.99</v>
      </c>
      <c r="FF259" s="143">
        <f>SUMIF('План (2)'!$B$5:$B$38,$B$241:$B$274,'План (2)'!N$5:N$38)</f>
        <v>0.44</v>
      </c>
      <c r="FG259" s="143">
        <f>SUMIF('План (2)'!$B$5:$B$38,$B$241:$B$274,'План (2)'!O$5:O$38)</f>
        <v>0.43000000000000005</v>
      </c>
      <c r="FH259" s="143">
        <f>SUMIF('План (2)'!$B$5:$B$38,$B$241:$B$274,'План (2)'!P$5:P$38)</f>
        <v>1.4200000000000002</v>
      </c>
      <c r="FI259" s="143">
        <f>SUMIF('План (2)'!$B$5:$B$38,$B$241:$B$274,'План (2)'!Q$5:Q$38)</f>
        <v>0.47000000000000003</v>
      </c>
      <c r="FJ259" s="143">
        <f>SUMIF('План (2)'!$B$5:$B$38,$B$241:$B$274,'План (2)'!R$5:R$38)</f>
        <v>1.1600000000000001</v>
      </c>
      <c r="FK259" s="143">
        <f>SUMIF('План (2)'!$B$5:$B$38,$B$241:$B$274,'План (2)'!S$5:S$38)</f>
        <v>0.31000000000000005</v>
      </c>
      <c r="FL259" s="143">
        <f>SUMIF('План (2)'!$B$5:$B$38,$B$241:$B$274,'План (2)'!T$5:T$38)</f>
        <v>0.5</v>
      </c>
      <c r="FM259" s="143">
        <f>SUMIF('План (2)'!$B$5:$B$38,$B$241:$B$274,'План (2)'!U$5:U$38)</f>
        <v>0.26</v>
      </c>
      <c r="FN259" s="143">
        <f>SUMIF('План (2)'!$B$5:$B$38,$B$241:$B$274,'План (2)'!V$5:V$38)</f>
        <v>0.44999999999999996</v>
      </c>
      <c r="FO259" s="143">
        <f>SUMIF('План (2)'!$B$5:$B$38,$B$241:$B$274,'План (2)'!W$5:W$38)</f>
        <v>4.66</v>
      </c>
      <c r="FP259" s="143">
        <f>SUMIF('План (2)'!$B$5:$B$38,$B$241:$B$274,'План (2)'!X$5:X$38)</f>
        <v>1.9400000000000002</v>
      </c>
      <c r="FQ259" s="143">
        <f>SUMIF('План (2)'!$B$5:$B$38,$B$241:$B$274,'План (2)'!Y$5:Y$38)</f>
        <v>0.2</v>
      </c>
      <c r="FR259" s="143">
        <f>SUMIF('План (2)'!$B$5:$B$38,$B$241:$B$274,'План (2)'!Z$5:Z$38)</f>
        <v>3.63</v>
      </c>
      <c r="FS259" s="143">
        <f>SUMIF('План (2)'!$B$5:$B$38,$B$241:$B$274,'План (2)'!AA$5:AA$38)</f>
        <v>1.56</v>
      </c>
      <c r="FT259" s="143">
        <f>SUMIF('План (2)'!$B$5:$B$38,$B$241:$B$274,'План (2)'!AB$5:AB$38)</f>
        <v>1.8299999999999998</v>
      </c>
      <c r="FU259" s="143">
        <f>SUMIF('План (2)'!$B$5:$B$38,$B$241:$B$274,'План (2)'!AC$5:AC$38)</f>
        <v>2.29</v>
      </c>
      <c r="FV259" s="143">
        <f>SUMIF('План (2)'!$B$5:$B$38,$B$241:$B$274,'План (2)'!AD$5:AD$38)</f>
        <v>8.0500000000000007</v>
      </c>
      <c r="FW259" s="143">
        <f>SUMIF('План (2)'!$B$5:$B$38,$B$241:$B$274,'План (2)'!AE$5:AE$38)</f>
        <v>0</v>
      </c>
      <c r="FX259" s="143">
        <f>SUMIF('План (2)'!$B$5:$B$38,$B$241:$B$274,'План (2)'!AF$5:AF$38)</f>
        <v>3.4299999999999997</v>
      </c>
      <c r="FY259" s="143">
        <f>SUMIF('План (2)'!$B$5:$B$38,$B$241:$B$274,'План (2)'!AG$5:AG$38)</f>
        <v>4.7899999999999991</v>
      </c>
      <c r="FZ259" s="143">
        <f>SUMIF('План (2)'!$B$5:$B$38,$B$241:$B$274,'План (2)'!AH$5:AH$38)</f>
        <v>0.2</v>
      </c>
      <c r="GA259" s="143">
        <f>SUMIF('План (2)'!$B$5:$B$38,$B$241:$B$274,'План (2)'!AI$5:AI$38)</f>
        <v>0.43</v>
      </c>
      <c r="GB259" s="143">
        <f>SUMIF('План (2)'!$B$5:$B$38,$B$241:$B$274,'План (2)'!AJ$5:AJ$38)</f>
        <v>0.5</v>
      </c>
      <c r="GC259" s="140">
        <f t="shared" si="76"/>
        <v>41.47</v>
      </c>
      <c r="GD259" s="157">
        <f t="shared" si="103"/>
        <v>0.84999999999999976</v>
      </c>
      <c r="GE259" s="157">
        <f t="shared" si="77"/>
        <v>0.68</v>
      </c>
      <c r="GF259" s="157">
        <f t="shared" si="78"/>
        <v>0.98999999999999988</v>
      </c>
      <c r="GG259" s="157">
        <f t="shared" si="79"/>
        <v>0.44</v>
      </c>
      <c r="GH259" s="157">
        <f t="shared" si="80"/>
        <v>0.43000000000000005</v>
      </c>
      <c r="GI259" s="157">
        <f t="shared" si="81"/>
        <v>1.4200000000000002</v>
      </c>
      <c r="GJ259" s="157">
        <f t="shared" si="82"/>
        <v>0.47000000000000003</v>
      </c>
      <c r="GK259" s="157">
        <f t="shared" si="83"/>
        <v>1.1600000000000001</v>
      </c>
      <c r="GL259" s="157">
        <f t="shared" si="84"/>
        <v>0.31000000000000005</v>
      </c>
      <c r="GM259" s="157">
        <f t="shared" si="85"/>
        <v>0.5</v>
      </c>
      <c r="GN259" s="157">
        <f t="shared" si="86"/>
        <v>0.26</v>
      </c>
      <c r="GO259" s="157">
        <f t="shared" si="87"/>
        <v>0.44999999999999996</v>
      </c>
      <c r="GP259" s="157">
        <f t="shared" si="88"/>
        <v>4.66</v>
      </c>
      <c r="GQ259" s="157">
        <f t="shared" si="89"/>
        <v>1.9400000000000002</v>
      </c>
      <c r="GR259" s="157">
        <f t="shared" si="90"/>
        <v>0.2</v>
      </c>
      <c r="GS259" s="157">
        <f t="shared" si="91"/>
        <v>3.6300000000000003</v>
      </c>
      <c r="GT259" s="157">
        <f t="shared" si="92"/>
        <v>1.56</v>
      </c>
      <c r="GU259" s="157">
        <f t="shared" si="93"/>
        <v>1.8299999999999998</v>
      </c>
      <c r="GV259" s="157">
        <f t="shared" si="94"/>
        <v>2.29</v>
      </c>
      <c r="GW259" s="157">
        <f t="shared" si="95"/>
        <v>8.0500000000000007</v>
      </c>
      <c r="GX259" s="157">
        <f t="shared" si="96"/>
        <v>0</v>
      </c>
      <c r="GY259" s="157">
        <f t="shared" si="97"/>
        <v>3.43</v>
      </c>
      <c r="GZ259" s="157">
        <f t="shared" si="98"/>
        <v>4.7899999999999991</v>
      </c>
      <c r="HA259" s="157">
        <f t="shared" si="99"/>
        <v>0.2</v>
      </c>
      <c r="HB259" s="157">
        <f t="shared" si="100"/>
        <v>0.43000000000000005</v>
      </c>
      <c r="HC259" s="157">
        <f t="shared" si="101"/>
        <v>0.5</v>
      </c>
    </row>
    <row r="260" spans="1:211" s="143" customFormat="1" ht="12" customHeight="1" x14ac:dyDescent="0.25">
      <c r="A260" s="126">
        <v>256</v>
      </c>
      <c r="B260" s="62" t="s">
        <v>364</v>
      </c>
      <c r="C260" s="153"/>
      <c r="D260" s="127">
        <v>5632.5</v>
      </c>
      <c r="E260" s="154">
        <v>5272.4</v>
      </c>
      <c r="F260" s="155">
        <v>360.1</v>
      </c>
      <c r="G260" s="154">
        <v>2075.1999999999998</v>
      </c>
      <c r="H260" s="127">
        <v>1</v>
      </c>
      <c r="I260" s="127">
        <v>1</v>
      </c>
      <c r="J260" s="127">
        <v>1</v>
      </c>
      <c r="K260" s="128">
        <v>5632.5</v>
      </c>
      <c r="L260" s="127"/>
      <c r="M260" s="126" t="s">
        <v>344</v>
      </c>
      <c r="N260" s="129">
        <v>1</v>
      </c>
      <c r="O260" s="129"/>
      <c r="P260" s="130">
        <v>39.4</v>
      </c>
      <c r="Q260" s="142"/>
      <c r="R260" s="130"/>
      <c r="S260" s="130"/>
      <c r="T260" s="130"/>
      <c r="U260" s="130"/>
      <c r="V260" s="130"/>
      <c r="W260" s="130"/>
      <c r="X260" s="130"/>
      <c r="Y260" s="130"/>
      <c r="Z260" s="132"/>
      <c r="AA260" s="132"/>
      <c r="AB260" s="132"/>
      <c r="AC260" s="130"/>
      <c r="AD260" s="132"/>
      <c r="AE260" s="132"/>
      <c r="AF260" s="130"/>
      <c r="AG260" s="133"/>
      <c r="AH260" s="130"/>
      <c r="AI260" s="130"/>
      <c r="AJ260" s="130"/>
      <c r="AK260" s="131"/>
      <c r="AL260" s="130"/>
      <c r="AM260" s="130"/>
      <c r="AN260" s="130"/>
      <c r="AO260" s="130"/>
      <c r="AP260" s="130"/>
      <c r="AQ260" s="130"/>
      <c r="AR260" s="130"/>
      <c r="AS260" s="130"/>
      <c r="AT260" s="146"/>
      <c r="AU260" s="131">
        <v>41.47</v>
      </c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  <c r="BI260" s="147"/>
      <c r="BJ260" s="147"/>
      <c r="BK260" s="147"/>
      <c r="BL260" s="147"/>
      <c r="BM260" s="147"/>
      <c r="BN260" s="147"/>
      <c r="BO260" s="147"/>
      <c r="BP260" s="147"/>
      <c r="BQ260" s="147"/>
      <c r="BR260" s="147"/>
      <c r="BS260" s="147"/>
      <c r="BT260" s="147"/>
      <c r="BU260" s="137"/>
      <c r="BV260" s="137"/>
      <c r="BW260" s="137"/>
      <c r="BX260" s="137"/>
      <c r="BY260" s="137"/>
      <c r="BZ260" s="137"/>
      <c r="CA260" s="137"/>
      <c r="CB260" s="137"/>
      <c r="CC260" s="137"/>
      <c r="CD260" s="137"/>
      <c r="CE260" s="137"/>
      <c r="CF260" s="137"/>
      <c r="CG260" s="137"/>
      <c r="CJ260" s="137">
        <v>341230.5</v>
      </c>
      <c r="CK260" s="134">
        <v>2691773.0900000003</v>
      </c>
      <c r="CL260" s="134">
        <v>2643658.4200000004</v>
      </c>
      <c r="CM260" s="134">
        <v>2739848.8404091895</v>
      </c>
      <c r="CN260" s="138">
        <v>436895.15359862964</v>
      </c>
      <c r="CO260" s="136">
        <v>0</v>
      </c>
      <c r="CP260" s="136">
        <v>52721.123999999996</v>
      </c>
      <c r="CQ260" s="136">
        <v>0</v>
      </c>
      <c r="CR260" s="136">
        <v>0</v>
      </c>
      <c r="CS260" s="136">
        <v>0</v>
      </c>
      <c r="CT260" s="136">
        <v>0</v>
      </c>
      <c r="CU260" s="136">
        <v>0</v>
      </c>
      <c r="CV260" s="136">
        <v>86552.436000000002</v>
      </c>
      <c r="CW260" s="136">
        <v>0</v>
      </c>
      <c r="CX260" s="136">
        <v>26920.031999999999</v>
      </c>
      <c r="CY260" s="136">
        <v>0</v>
      </c>
      <c r="CZ260" s="136">
        <v>93021.072</v>
      </c>
      <c r="DA260" s="136">
        <v>102480</v>
      </c>
      <c r="DB260" s="136">
        <v>0</v>
      </c>
      <c r="DC260" s="136">
        <v>75200.489598629618</v>
      </c>
      <c r="DD260" s="139">
        <v>841307.23208571551</v>
      </c>
      <c r="DE260" s="136">
        <v>36329.554257705211</v>
      </c>
      <c r="DF260" s="136">
        <v>45716.796898243396</v>
      </c>
      <c r="DG260" s="136">
        <v>0</v>
      </c>
      <c r="DH260" s="136">
        <v>57149.375047541391</v>
      </c>
      <c r="DI260" s="136">
        <v>8230.5911859587231</v>
      </c>
      <c r="DJ260" s="136">
        <v>100277.00111017622</v>
      </c>
      <c r="DK260" s="136">
        <v>50925.895926924117</v>
      </c>
      <c r="DL260" s="136">
        <v>0</v>
      </c>
      <c r="DM260" s="136">
        <v>0</v>
      </c>
      <c r="DN260" s="136">
        <v>530798.73069973406</v>
      </c>
      <c r="DO260" s="136">
        <v>11879.286959432251</v>
      </c>
      <c r="DP260" s="136"/>
      <c r="DQ260" s="136">
        <v>365115.74225254275</v>
      </c>
      <c r="DR260" s="136">
        <v>220998.65440379953</v>
      </c>
      <c r="DS260" s="136">
        <v>33911.237960040016</v>
      </c>
      <c r="DT260" s="136">
        <v>5298.0956999631971</v>
      </c>
      <c r="DU260" s="136">
        <v>41052.384123762546</v>
      </c>
      <c r="DV260" s="136">
        <v>63855.370064977469</v>
      </c>
      <c r="DW260" s="136"/>
      <c r="DX260" s="136">
        <v>344087.75824642269</v>
      </c>
      <c r="DY260" s="136">
        <v>302606.71342134167</v>
      </c>
      <c r="DZ260" s="136">
        <v>55991.237481215408</v>
      </c>
      <c r="EA260" s="139">
        <v>248852.32459736808</v>
      </c>
      <c r="EB260" s="136"/>
      <c r="EC260" s="136">
        <v>248852.32459736808</v>
      </c>
      <c r="ED260" s="136"/>
      <c r="EE260" s="138">
        <v>117130.78054982123</v>
      </c>
      <c r="EF260" s="136">
        <v>9415.0740221222677</v>
      </c>
      <c r="EG260" s="136">
        <v>102358.56632280891</v>
      </c>
      <c r="EH260" s="136">
        <v>5357.1402048900472</v>
      </c>
      <c r="EI260" s="136">
        <v>27861.898176132068</v>
      </c>
      <c r="EJ260" s="136">
        <v>0</v>
      </c>
      <c r="EK260" s="136">
        <v>0</v>
      </c>
      <c r="EL260" s="152"/>
      <c r="EM260" s="134">
        <v>0</v>
      </c>
      <c r="EN260" s="136">
        <v>407839.79</v>
      </c>
      <c r="EP260" s="170"/>
      <c r="EQ260" s="170"/>
      <c r="ER260" s="170"/>
      <c r="ES260" s="170"/>
      <c r="ET260" s="170"/>
      <c r="EU260" s="170"/>
      <c r="EV260" s="170"/>
      <c r="EW260" s="170"/>
      <c r="EX260" s="170"/>
      <c r="EY260" s="170"/>
      <c r="EZ260" s="170"/>
      <c r="FA260" s="170"/>
      <c r="FB260" s="170">
        <f t="shared" si="102"/>
        <v>41.47</v>
      </c>
      <c r="FC260" s="143">
        <f>SUMIF('План (2)'!$B$5:$B$38,$B$241:$B$274,'План (2)'!K$5:K$38)</f>
        <v>0.84999999999999987</v>
      </c>
      <c r="FD260" s="143">
        <f>SUMIF('План (2)'!$B$5:$B$38,$B$241:$B$274,'План (2)'!L$5:L$38)</f>
        <v>0.68</v>
      </c>
      <c r="FE260" s="143">
        <f>SUMIF('План (2)'!$B$5:$B$38,$B$241:$B$274,'План (2)'!M$5:M$38)</f>
        <v>0.99</v>
      </c>
      <c r="FF260" s="143">
        <f>SUMIF('План (2)'!$B$5:$B$38,$B$241:$B$274,'План (2)'!N$5:N$38)</f>
        <v>0.44</v>
      </c>
      <c r="FG260" s="143">
        <f>SUMIF('План (2)'!$B$5:$B$38,$B$241:$B$274,'План (2)'!O$5:O$38)</f>
        <v>0.43000000000000005</v>
      </c>
      <c r="FH260" s="143">
        <f>SUMIF('План (2)'!$B$5:$B$38,$B$241:$B$274,'План (2)'!P$5:P$38)</f>
        <v>1.4200000000000002</v>
      </c>
      <c r="FI260" s="143">
        <f>SUMIF('План (2)'!$B$5:$B$38,$B$241:$B$274,'План (2)'!Q$5:Q$38)</f>
        <v>0.47000000000000003</v>
      </c>
      <c r="FJ260" s="143">
        <f>SUMIF('План (2)'!$B$5:$B$38,$B$241:$B$274,'План (2)'!R$5:R$38)</f>
        <v>1.1600000000000001</v>
      </c>
      <c r="FK260" s="143">
        <f>SUMIF('План (2)'!$B$5:$B$38,$B$241:$B$274,'План (2)'!S$5:S$38)</f>
        <v>0.31000000000000005</v>
      </c>
      <c r="FL260" s="143">
        <f>SUMIF('План (2)'!$B$5:$B$38,$B$241:$B$274,'План (2)'!T$5:T$38)</f>
        <v>0.5</v>
      </c>
      <c r="FM260" s="143">
        <f>SUMIF('План (2)'!$B$5:$B$38,$B$241:$B$274,'План (2)'!U$5:U$38)</f>
        <v>0.26</v>
      </c>
      <c r="FN260" s="143">
        <f>SUMIF('План (2)'!$B$5:$B$38,$B$241:$B$274,'План (2)'!V$5:V$38)</f>
        <v>0.44999999999999996</v>
      </c>
      <c r="FO260" s="143">
        <f>SUMIF('План (2)'!$B$5:$B$38,$B$241:$B$274,'План (2)'!W$5:W$38)</f>
        <v>4.66</v>
      </c>
      <c r="FP260" s="143">
        <f>SUMIF('План (2)'!$B$5:$B$38,$B$241:$B$274,'План (2)'!X$5:X$38)</f>
        <v>1.9400000000000002</v>
      </c>
      <c r="FQ260" s="143">
        <f>SUMIF('План (2)'!$B$5:$B$38,$B$241:$B$274,'План (2)'!Y$5:Y$38)</f>
        <v>0.2</v>
      </c>
      <c r="FR260" s="143">
        <f>SUMIF('План (2)'!$B$5:$B$38,$B$241:$B$274,'План (2)'!Z$5:Z$38)</f>
        <v>3.63</v>
      </c>
      <c r="FS260" s="143">
        <f>SUMIF('План (2)'!$B$5:$B$38,$B$241:$B$274,'План (2)'!AA$5:AA$38)</f>
        <v>1.56</v>
      </c>
      <c r="FT260" s="143">
        <f>SUMIF('План (2)'!$B$5:$B$38,$B$241:$B$274,'План (2)'!AB$5:AB$38)</f>
        <v>1.8299999999999998</v>
      </c>
      <c r="FU260" s="143">
        <f>SUMIF('План (2)'!$B$5:$B$38,$B$241:$B$274,'План (2)'!AC$5:AC$38)</f>
        <v>2.29</v>
      </c>
      <c r="FV260" s="143">
        <f>SUMIF('План (2)'!$B$5:$B$38,$B$241:$B$274,'План (2)'!AD$5:AD$38)</f>
        <v>8.0500000000000007</v>
      </c>
      <c r="FW260" s="143">
        <f>SUMIF('План (2)'!$B$5:$B$38,$B$241:$B$274,'План (2)'!AE$5:AE$38)</f>
        <v>0</v>
      </c>
      <c r="FX260" s="143">
        <f>SUMIF('План (2)'!$B$5:$B$38,$B$241:$B$274,'План (2)'!AF$5:AF$38)</f>
        <v>3.4299999999999997</v>
      </c>
      <c r="FY260" s="143">
        <f>SUMIF('План (2)'!$B$5:$B$38,$B$241:$B$274,'План (2)'!AG$5:AG$38)</f>
        <v>4.7899999999999991</v>
      </c>
      <c r="FZ260" s="143">
        <f>SUMIF('План (2)'!$B$5:$B$38,$B$241:$B$274,'План (2)'!AH$5:AH$38)</f>
        <v>0.2</v>
      </c>
      <c r="GA260" s="143">
        <f>SUMIF('План (2)'!$B$5:$B$38,$B$241:$B$274,'План (2)'!AI$5:AI$38)</f>
        <v>0.43</v>
      </c>
      <c r="GB260" s="143">
        <f>SUMIF('План (2)'!$B$5:$B$38,$B$241:$B$274,'План (2)'!AJ$5:AJ$38)</f>
        <v>0.5</v>
      </c>
      <c r="GC260" s="140">
        <f t="shared" si="76"/>
        <v>39.4</v>
      </c>
      <c r="GD260" s="157">
        <f t="shared" si="103"/>
        <v>0.80757173860622122</v>
      </c>
      <c r="GE260" s="157">
        <f t="shared" si="77"/>
        <v>0.64605739088497716</v>
      </c>
      <c r="GF260" s="157">
        <f t="shared" si="78"/>
        <v>0.94058355437665786</v>
      </c>
      <c r="GG260" s="157">
        <f t="shared" si="79"/>
        <v>0.41803713527851455</v>
      </c>
      <c r="GH260" s="157">
        <f t="shared" si="80"/>
        <v>0.40853629129491198</v>
      </c>
      <c r="GI260" s="157">
        <f t="shared" si="81"/>
        <v>1.3491198456715698</v>
      </c>
      <c r="GJ260" s="157">
        <f t="shared" si="82"/>
        <v>0.44653966722932242</v>
      </c>
      <c r="GK260" s="157">
        <f t="shared" si="83"/>
        <v>1.102097902097902</v>
      </c>
      <c r="GL260" s="157">
        <f t="shared" si="84"/>
        <v>0.29452616349168081</v>
      </c>
      <c r="GM260" s="157">
        <f t="shared" si="85"/>
        <v>0.47504219918013019</v>
      </c>
      <c r="GN260" s="157">
        <f t="shared" si="86"/>
        <v>0.24702194357366772</v>
      </c>
      <c r="GO260" s="157">
        <f t="shared" si="87"/>
        <v>0.42753797926211712</v>
      </c>
      <c r="GP260" s="157">
        <f t="shared" si="88"/>
        <v>4.4273932963588134</v>
      </c>
      <c r="GQ260" s="157">
        <f t="shared" si="89"/>
        <v>1.8431637328189054</v>
      </c>
      <c r="GR260" s="157">
        <f t="shared" si="90"/>
        <v>0.19001687967205208</v>
      </c>
      <c r="GS260" s="157">
        <f t="shared" si="91"/>
        <v>3.4488063660477453</v>
      </c>
      <c r="GT260" s="157">
        <f t="shared" si="92"/>
        <v>1.4821316614420064</v>
      </c>
      <c r="GU260" s="157">
        <f t="shared" si="93"/>
        <v>1.7386544489992763</v>
      </c>
      <c r="GV260" s="157">
        <f t="shared" si="94"/>
        <v>2.1756932722449962</v>
      </c>
      <c r="GW260" s="157">
        <f t="shared" si="95"/>
        <v>7.6481794068000974</v>
      </c>
      <c r="GX260" s="157">
        <f t="shared" si="96"/>
        <v>0</v>
      </c>
      <c r="GY260" s="157">
        <f t="shared" si="97"/>
        <v>3.2587894863756932</v>
      </c>
      <c r="GZ260" s="157">
        <f t="shared" si="98"/>
        <v>4.5509042681456471</v>
      </c>
      <c r="HA260" s="157">
        <f t="shared" si="99"/>
        <v>0.19001687967205208</v>
      </c>
      <c r="HB260" s="157">
        <f t="shared" si="100"/>
        <v>0.40853629129491198</v>
      </c>
      <c r="HC260" s="157">
        <f t="shared" si="101"/>
        <v>0.47504219918013019</v>
      </c>
    </row>
    <row r="261" spans="1:211" s="143" customFormat="1" ht="12" customHeight="1" x14ac:dyDescent="0.25">
      <c r="A261" s="126">
        <v>257</v>
      </c>
      <c r="B261" s="62" t="s">
        <v>365</v>
      </c>
      <c r="C261" s="153"/>
      <c r="D261" s="127">
        <v>9440.6</v>
      </c>
      <c r="E261" s="154">
        <v>9320.2000000000007</v>
      </c>
      <c r="F261" s="155">
        <v>120.4</v>
      </c>
      <c r="G261" s="154">
        <v>1593.1</v>
      </c>
      <c r="H261" s="127">
        <v>2</v>
      </c>
      <c r="I261" s="127">
        <v>2</v>
      </c>
      <c r="J261" s="127">
        <v>1</v>
      </c>
      <c r="K261" s="128">
        <v>9440.6</v>
      </c>
      <c r="L261" s="127"/>
      <c r="M261" s="126" t="s">
        <v>344</v>
      </c>
      <c r="N261" s="129">
        <v>1</v>
      </c>
      <c r="O261" s="129"/>
      <c r="P261" s="130">
        <v>41.47</v>
      </c>
      <c r="Q261" s="142"/>
      <c r="R261" s="130"/>
      <c r="S261" s="130"/>
      <c r="T261" s="130"/>
      <c r="U261" s="130"/>
      <c r="V261" s="130"/>
      <c r="W261" s="130"/>
      <c r="X261" s="130"/>
      <c r="Y261" s="130"/>
      <c r="Z261" s="132"/>
      <c r="AA261" s="132"/>
      <c r="AB261" s="132"/>
      <c r="AC261" s="130"/>
      <c r="AD261" s="132"/>
      <c r="AE261" s="132"/>
      <c r="AF261" s="130"/>
      <c r="AG261" s="133"/>
      <c r="AH261" s="130"/>
      <c r="AI261" s="130"/>
      <c r="AJ261" s="130"/>
      <c r="AK261" s="131"/>
      <c r="AL261" s="130"/>
      <c r="AM261" s="130"/>
      <c r="AN261" s="130"/>
      <c r="AO261" s="130"/>
      <c r="AP261" s="130"/>
      <c r="AQ261" s="130"/>
      <c r="AR261" s="130"/>
      <c r="AS261" s="130"/>
      <c r="AT261" s="146"/>
      <c r="AU261" s="131">
        <v>41.47</v>
      </c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  <c r="BI261" s="147"/>
      <c r="BJ261" s="147"/>
      <c r="BK261" s="147"/>
      <c r="BL261" s="147"/>
      <c r="BM261" s="147"/>
      <c r="BN261" s="147"/>
      <c r="BO261" s="147"/>
      <c r="BP261" s="147"/>
      <c r="BQ261" s="147"/>
      <c r="BR261" s="147"/>
      <c r="BS261" s="147"/>
      <c r="BT261" s="147"/>
      <c r="BU261" s="137"/>
      <c r="BV261" s="137"/>
      <c r="BW261" s="137"/>
      <c r="BX261" s="137"/>
      <c r="BY261" s="137"/>
      <c r="BZ261" s="137"/>
      <c r="CA261" s="137"/>
      <c r="CB261" s="137"/>
      <c r="CC261" s="137"/>
      <c r="CD261" s="137"/>
      <c r="CE261" s="137"/>
      <c r="CF261" s="137"/>
      <c r="CG261" s="137"/>
      <c r="CJ261" s="137">
        <v>562697.6399999999</v>
      </c>
      <c r="CK261" s="134">
        <v>4633925.4000000004</v>
      </c>
      <c r="CL261" s="134">
        <v>4530837.68</v>
      </c>
      <c r="CM261" s="134">
        <v>5297869.0882642847</v>
      </c>
      <c r="CN261" s="138">
        <v>1437902.0086897155</v>
      </c>
      <c r="CO261" s="136">
        <v>0</v>
      </c>
      <c r="CP261" s="136">
        <v>393148.10399999999</v>
      </c>
      <c r="CQ261" s="136">
        <v>0</v>
      </c>
      <c r="CR261" s="136">
        <v>0</v>
      </c>
      <c r="CS261" s="136">
        <v>0</v>
      </c>
      <c r="CT261" s="136">
        <v>0</v>
      </c>
      <c r="CU261" s="136">
        <v>0</v>
      </c>
      <c r="CV261" s="136">
        <v>127537.23599999999</v>
      </c>
      <c r="CW261" s="136">
        <v>0</v>
      </c>
      <c r="CX261" s="136">
        <v>791173.57200000004</v>
      </c>
      <c r="CY261" s="136">
        <v>0</v>
      </c>
      <c r="CZ261" s="136">
        <v>0</v>
      </c>
      <c r="DA261" s="136">
        <v>0</v>
      </c>
      <c r="DB261" s="136">
        <v>0</v>
      </c>
      <c r="DC261" s="136">
        <v>126043.09668971554</v>
      </c>
      <c r="DD261" s="139">
        <v>1410110.0852602583</v>
      </c>
      <c r="DE261" s="136">
        <v>60891.751429257318</v>
      </c>
      <c r="DF261" s="136">
        <v>76625.65340391596</v>
      </c>
      <c r="DG261" s="136">
        <v>0</v>
      </c>
      <c r="DH261" s="136">
        <v>95787.73015070027</v>
      </c>
      <c r="DI261" s="136">
        <v>13795.24529962928</v>
      </c>
      <c r="DJ261" s="136">
        <v>168073.68960154988</v>
      </c>
      <c r="DK261" s="136">
        <v>85356.593535325315</v>
      </c>
      <c r="DL261" s="136">
        <v>0</v>
      </c>
      <c r="DM261" s="136">
        <v>0</v>
      </c>
      <c r="DN261" s="136">
        <v>889668.61909345933</v>
      </c>
      <c r="DO261" s="136">
        <v>19910.80274642097</v>
      </c>
      <c r="DP261" s="136"/>
      <c r="DQ261" s="136">
        <v>611968.34022358735</v>
      </c>
      <c r="DR261" s="136">
        <v>370414.54003808426</v>
      </c>
      <c r="DS261" s="136">
        <v>56838.425758642486</v>
      </c>
      <c r="DT261" s="136">
        <v>8880.1069267771982</v>
      </c>
      <c r="DU261" s="136">
        <v>68807.658687757255</v>
      </c>
      <c r="DV261" s="136">
        <v>107027.60881232604</v>
      </c>
      <c r="DW261" s="136"/>
      <c r="DX261" s="136">
        <v>576723.46036416828</v>
      </c>
      <c r="DY261" s="136">
        <v>507197.3260054182</v>
      </c>
      <c r="DZ261" s="136">
        <v>93846.582612545462</v>
      </c>
      <c r="EA261" s="139">
        <v>417099.91222262103</v>
      </c>
      <c r="EB261" s="136"/>
      <c r="EC261" s="136">
        <v>417099.91222262103</v>
      </c>
      <c r="ED261" s="136"/>
      <c r="EE261" s="138">
        <v>196322.20982843183</v>
      </c>
      <c r="EF261" s="136">
        <v>15780.549989036392</v>
      </c>
      <c r="EG261" s="136">
        <v>171562.58876646424</v>
      </c>
      <c r="EH261" s="136">
        <v>8979.0710729311995</v>
      </c>
      <c r="EI261" s="136">
        <v>46699.163057539707</v>
      </c>
      <c r="EJ261" s="136">
        <v>0</v>
      </c>
      <c r="EK261" s="136">
        <v>0</v>
      </c>
      <c r="EL261" s="152"/>
      <c r="EM261" s="134">
        <v>0</v>
      </c>
      <c r="EN261" s="136">
        <v>670608.62</v>
      </c>
      <c r="EP261" s="170"/>
      <c r="EQ261" s="170"/>
      <c r="ER261" s="170"/>
      <c r="ES261" s="170"/>
      <c r="ET261" s="170"/>
      <c r="EU261" s="170"/>
      <c r="EV261" s="170"/>
      <c r="EW261" s="170"/>
      <c r="EX261" s="170"/>
      <c r="EY261" s="170"/>
      <c r="EZ261" s="170"/>
      <c r="FA261" s="170"/>
      <c r="FB261" s="170">
        <f t="shared" si="102"/>
        <v>41.47</v>
      </c>
      <c r="FC261" s="143">
        <f>SUMIF('План (2)'!$B$5:$B$38,$B$241:$B$274,'План (2)'!K$5:K$38)</f>
        <v>0.84999999999999987</v>
      </c>
      <c r="FD261" s="143">
        <f>SUMIF('План (2)'!$B$5:$B$38,$B$241:$B$274,'План (2)'!L$5:L$38)</f>
        <v>0.68</v>
      </c>
      <c r="FE261" s="143">
        <f>SUMIF('План (2)'!$B$5:$B$38,$B$241:$B$274,'План (2)'!M$5:M$38)</f>
        <v>0.99</v>
      </c>
      <c r="FF261" s="143">
        <f>SUMIF('План (2)'!$B$5:$B$38,$B$241:$B$274,'План (2)'!N$5:N$38)</f>
        <v>0.44</v>
      </c>
      <c r="FG261" s="143">
        <f>SUMIF('План (2)'!$B$5:$B$38,$B$241:$B$274,'План (2)'!O$5:O$38)</f>
        <v>0.43000000000000005</v>
      </c>
      <c r="FH261" s="143">
        <f>SUMIF('План (2)'!$B$5:$B$38,$B$241:$B$274,'План (2)'!P$5:P$38)</f>
        <v>1.4200000000000002</v>
      </c>
      <c r="FI261" s="143">
        <f>SUMIF('План (2)'!$B$5:$B$38,$B$241:$B$274,'План (2)'!Q$5:Q$38)</f>
        <v>0.47000000000000003</v>
      </c>
      <c r="FJ261" s="143">
        <f>SUMIF('План (2)'!$B$5:$B$38,$B$241:$B$274,'План (2)'!R$5:R$38)</f>
        <v>1.1600000000000001</v>
      </c>
      <c r="FK261" s="143">
        <f>SUMIF('План (2)'!$B$5:$B$38,$B$241:$B$274,'План (2)'!S$5:S$38)</f>
        <v>0.31000000000000005</v>
      </c>
      <c r="FL261" s="143">
        <f>SUMIF('План (2)'!$B$5:$B$38,$B$241:$B$274,'План (2)'!T$5:T$38)</f>
        <v>0.5</v>
      </c>
      <c r="FM261" s="143">
        <f>SUMIF('План (2)'!$B$5:$B$38,$B$241:$B$274,'План (2)'!U$5:U$38)</f>
        <v>0.26</v>
      </c>
      <c r="FN261" s="143">
        <f>SUMIF('План (2)'!$B$5:$B$38,$B$241:$B$274,'План (2)'!V$5:V$38)</f>
        <v>0.44999999999999996</v>
      </c>
      <c r="FO261" s="143">
        <f>SUMIF('План (2)'!$B$5:$B$38,$B$241:$B$274,'План (2)'!W$5:W$38)</f>
        <v>4.66</v>
      </c>
      <c r="FP261" s="143">
        <f>SUMIF('План (2)'!$B$5:$B$38,$B$241:$B$274,'План (2)'!X$5:X$38)</f>
        <v>1.9400000000000002</v>
      </c>
      <c r="FQ261" s="143">
        <f>SUMIF('План (2)'!$B$5:$B$38,$B$241:$B$274,'План (2)'!Y$5:Y$38)</f>
        <v>0.2</v>
      </c>
      <c r="FR261" s="143">
        <f>SUMIF('План (2)'!$B$5:$B$38,$B$241:$B$274,'План (2)'!Z$5:Z$38)</f>
        <v>3.63</v>
      </c>
      <c r="FS261" s="143">
        <f>SUMIF('План (2)'!$B$5:$B$38,$B$241:$B$274,'План (2)'!AA$5:AA$38)</f>
        <v>1.56</v>
      </c>
      <c r="FT261" s="143">
        <f>SUMIF('План (2)'!$B$5:$B$38,$B$241:$B$274,'План (2)'!AB$5:AB$38)</f>
        <v>1.8299999999999998</v>
      </c>
      <c r="FU261" s="143">
        <f>SUMIF('План (2)'!$B$5:$B$38,$B$241:$B$274,'План (2)'!AC$5:AC$38)</f>
        <v>2.29</v>
      </c>
      <c r="FV261" s="143">
        <f>SUMIF('План (2)'!$B$5:$B$38,$B$241:$B$274,'План (2)'!AD$5:AD$38)</f>
        <v>8.0500000000000007</v>
      </c>
      <c r="FW261" s="143">
        <f>SUMIF('План (2)'!$B$5:$B$38,$B$241:$B$274,'План (2)'!AE$5:AE$38)</f>
        <v>0</v>
      </c>
      <c r="FX261" s="143">
        <f>SUMIF('План (2)'!$B$5:$B$38,$B$241:$B$274,'План (2)'!AF$5:AF$38)</f>
        <v>3.4299999999999997</v>
      </c>
      <c r="FY261" s="143">
        <f>SUMIF('План (2)'!$B$5:$B$38,$B$241:$B$274,'План (2)'!AG$5:AG$38)</f>
        <v>4.7899999999999991</v>
      </c>
      <c r="FZ261" s="143">
        <f>SUMIF('План (2)'!$B$5:$B$38,$B$241:$B$274,'План (2)'!AH$5:AH$38)</f>
        <v>0.2</v>
      </c>
      <c r="GA261" s="143">
        <f>SUMIF('План (2)'!$B$5:$B$38,$B$241:$B$274,'План (2)'!AI$5:AI$38)</f>
        <v>0.43</v>
      </c>
      <c r="GB261" s="143">
        <f>SUMIF('План (2)'!$B$5:$B$38,$B$241:$B$274,'План (2)'!AJ$5:AJ$38)</f>
        <v>0.5</v>
      </c>
      <c r="GC261" s="140">
        <f t="shared" si="76"/>
        <v>41.47</v>
      </c>
      <c r="GD261" s="157">
        <f t="shared" si="103"/>
        <v>0.84999999999999976</v>
      </c>
      <c r="GE261" s="157">
        <f t="shared" si="77"/>
        <v>0.68</v>
      </c>
      <c r="GF261" s="157">
        <f t="shared" si="78"/>
        <v>0.98999999999999988</v>
      </c>
      <c r="GG261" s="157">
        <f t="shared" si="79"/>
        <v>0.44</v>
      </c>
      <c r="GH261" s="157">
        <f t="shared" si="80"/>
        <v>0.43000000000000005</v>
      </c>
      <c r="GI261" s="157">
        <f t="shared" si="81"/>
        <v>1.4200000000000002</v>
      </c>
      <c r="GJ261" s="157">
        <f t="shared" si="82"/>
        <v>0.47000000000000003</v>
      </c>
      <c r="GK261" s="157">
        <f t="shared" si="83"/>
        <v>1.1600000000000001</v>
      </c>
      <c r="GL261" s="157">
        <f t="shared" si="84"/>
        <v>0.31000000000000005</v>
      </c>
      <c r="GM261" s="157">
        <f t="shared" si="85"/>
        <v>0.5</v>
      </c>
      <c r="GN261" s="157">
        <f t="shared" si="86"/>
        <v>0.26</v>
      </c>
      <c r="GO261" s="157">
        <f t="shared" si="87"/>
        <v>0.44999999999999996</v>
      </c>
      <c r="GP261" s="157">
        <f t="shared" si="88"/>
        <v>4.66</v>
      </c>
      <c r="GQ261" s="157">
        <f t="shared" si="89"/>
        <v>1.9400000000000002</v>
      </c>
      <c r="GR261" s="157">
        <f t="shared" si="90"/>
        <v>0.2</v>
      </c>
      <c r="GS261" s="157">
        <f t="shared" si="91"/>
        <v>3.6300000000000003</v>
      </c>
      <c r="GT261" s="157">
        <f t="shared" si="92"/>
        <v>1.56</v>
      </c>
      <c r="GU261" s="157">
        <f t="shared" si="93"/>
        <v>1.8299999999999998</v>
      </c>
      <c r="GV261" s="157">
        <f t="shared" si="94"/>
        <v>2.29</v>
      </c>
      <c r="GW261" s="157">
        <f t="shared" si="95"/>
        <v>8.0500000000000007</v>
      </c>
      <c r="GX261" s="157">
        <f t="shared" si="96"/>
        <v>0</v>
      </c>
      <c r="GY261" s="157">
        <f t="shared" si="97"/>
        <v>3.43</v>
      </c>
      <c r="GZ261" s="157">
        <f t="shared" si="98"/>
        <v>4.7899999999999991</v>
      </c>
      <c r="HA261" s="157">
        <f t="shared" si="99"/>
        <v>0.2</v>
      </c>
      <c r="HB261" s="157">
        <f t="shared" si="100"/>
        <v>0.43000000000000005</v>
      </c>
      <c r="HC261" s="157">
        <f t="shared" si="101"/>
        <v>0.5</v>
      </c>
    </row>
    <row r="262" spans="1:211" s="143" customFormat="1" ht="12" customHeight="1" x14ac:dyDescent="0.25">
      <c r="A262" s="126">
        <v>258</v>
      </c>
      <c r="B262" s="62" t="s">
        <v>366</v>
      </c>
      <c r="C262" s="153"/>
      <c r="D262" s="127">
        <v>12637.5</v>
      </c>
      <c r="E262" s="154">
        <v>11922.8</v>
      </c>
      <c r="F262" s="155">
        <v>714.7</v>
      </c>
      <c r="G262" s="154">
        <v>4069.7</v>
      </c>
      <c r="H262" s="127">
        <v>3</v>
      </c>
      <c r="I262" s="127">
        <v>3</v>
      </c>
      <c r="J262" s="127">
        <v>1</v>
      </c>
      <c r="K262" s="128">
        <v>12637.5</v>
      </c>
      <c r="L262" s="127"/>
      <c r="M262" s="126" t="s">
        <v>344</v>
      </c>
      <c r="N262" s="129">
        <v>1</v>
      </c>
      <c r="O262" s="129"/>
      <c r="P262" s="130">
        <v>39.4</v>
      </c>
      <c r="Q262" s="142"/>
      <c r="R262" s="130"/>
      <c r="S262" s="130"/>
      <c r="T262" s="130"/>
      <c r="U262" s="130"/>
      <c r="V262" s="130"/>
      <c r="W262" s="130"/>
      <c r="X262" s="130"/>
      <c r="Y262" s="130"/>
      <c r="Z262" s="132"/>
      <c r="AA262" s="132"/>
      <c r="AB262" s="132"/>
      <c r="AC262" s="130"/>
      <c r="AD262" s="132"/>
      <c r="AE262" s="132"/>
      <c r="AF262" s="130"/>
      <c r="AG262" s="133"/>
      <c r="AH262" s="130"/>
      <c r="AI262" s="130"/>
      <c r="AJ262" s="130"/>
      <c r="AK262" s="131"/>
      <c r="AL262" s="130"/>
      <c r="AM262" s="130"/>
      <c r="AN262" s="130"/>
      <c r="AO262" s="130"/>
      <c r="AP262" s="130"/>
      <c r="AQ262" s="130"/>
      <c r="AR262" s="130"/>
      <c r="AS262" s="130"/>
      <c r="AT262" s="146"/>
      <c r="AU262" s="131">
        <v>41.47</v>
      </c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  <c r="BO262" s="147"/>
      <c r="BP262" s="147"/>
      <c r="BQ262" s="147"/>
      <c r="BR262" s="147"/>
      <c r="BS262" s="147"/>
      <c r="BT262" s="147"/>
      <c r="BU262" s="137"/>
      <c r="BV262" s="137"/>
      <c r="BW262" s="137"/>
      <c r="BX262" s="137"/>
      <c r="BY262" s="137"/>
      <c r="BZ262" s="137"/>
      <c r="CA262" s="137"/>
      <c r="CB262" s="137"/>
      <c r="CC262" s="137"/>
      <c r="CD262" s="137"/>
      <c r="CE262" s="137"/>
      <c r="CF262" s="137"/>
      <c r="CG262" s="137"/>
      <c r="CJ262" s="137">
        <v>923574.41</v>
      </c>
      <c r="CK262" s="134">
        <v>5716192.9499999993</v>
      </c>
      <c r="CL262" s="134">
        <v>5505578.29</v>
      </c>
      <c r="CM262" s="134">
        <v>6062720.5612536389</v>
      </c>
      <c r="CN262" s="138">
        <v>895640.7180102407</v>
      </c>
      <c r="CO262" s="136">
        <v>0</v>
      </c>
      <c r="CP262" s="136">
        <v>383552.95199999999</v>
      </c>
      <c r="CQ262" s="136">
        <v>0</v>
      </c>
      <c r="CR262" s="136">
        <v>0</v>
      </c>
      <c r="CS262" s="136">
        <v>0</v>
      </c>
      <c r="CT262" s="136">
        <v>0</v>
      </c>
      <c r="CU262" s="136">
        <v>0</v>
      </c>
      <c r="CV262" s="136">
        <v>95494.475999999995</v>
      </c>
      <c r="CW262" s="136">
        <v>0</v>
      </c>
      <c r="CX262" s="136">
        <v>0</v>
      </c>
      <c r="CY262" s="136">
        <v>0</v>
      </c>
      <c r="CZ262" s="136">
        <v>247867.82399999996</v>
      </c>
      <c r="DA262" s="136">
        <v>0</v>
      </c>
      <c r="DB262" s="136">
        <v>0</v>
      </c>
      <c r="DC262" s="136">
        <v>168725.4660102409</v>
      </c>
      <c r="DD262" s="139">
        <v>1887620.0879686158</v>
      </c>
      <c r="DE262" s="136">
        <v>81511.716277274681</v>
      </c>
      <c r="DF262" s="136">
        <v>102573.63884625849</v>
      </c>
      <c r="DG262" s="136">
        <v>0</v>
      </c>
      <c r="DH262" s="136">
        <v>128224.62976712015</v>
      </c>
      <c r="DI262" s="136">
        <v>18466.772501119103</v>
      </c>
      <c r="DJ262" s="136">
        <v>224989.01048022226</v>
      </c>
      <c r="DK262" s="136">
        <v>114261.16462964998</v>
      </c>
      <c r="DL262" s="136">
        <v>0</v>
      </c>
      <c r="DM262" s="136">
        <v>0</v>
      </c>
      <c r="DN262" s="136">
        <v>1190939.8951119201</v>
      </c>
      <c r="DO262" s="136">
        <v>26653.260355051058</v>
      </c>
      <c r="DP262" s="136"/>
      <c r="DQ262" s="136">
        <v>819201.0994614308</v>
      </c>
      <c r="DR262" s="136">
        <v>495849.177989883</v>
      </c>
      <c r="DS262" s="136">
        <v>76085.800216601099</v>
      </c>
      <c r="DT262" s="136">
        <v>11887.205398719023</v>
      </c>
      <c r="DU262" s="136">
        <v>92108.212048654983</v>
      </c>
      <c r="DV262" s="136">
        <v>143270.70380757263</v>
      </c>
      <c r="DW262" s="136"/>
      <c r="DX262" s="136">
        <v>772021.1353465009</v>
      </c>
      <c r="DY262" s="136">
        <v>678951.14795600623</v>
      </c>
      <c r="DZ262" s="136">
        <v>125626.14534733418</v>
      </c>
      <c r="EA262" s="139">
        <v>558343.76424309611</v>
      </c>
      <c r="EB262" s="136"/>
      <c r="EC262" s="136">
        <v>558343.76424309611</v>
      </c>
      <c r="ED262" s="136"/>
      <c r="EE262" s="138">
        <v>262803.41574760154</v>
      </c>
      <c r="EF262" s="136">
        <v>21124.367146838908</v>
      </c>
      <c r="EG262" s="136">
        <v>229659.36651655525</v>
      </c>
      <c r="EH262" s="136">
        <v>12019.682084207363</v>
      </c>
      <c r="EI262" s="136">
        <v>62513.047172812956</v>
      </c>
      <c r="EJ262" s="136">
        <v>0</v>
      </c>
      <c r="EK262" s="136">
        <v>0</v>
      </c>
      <c r="EL262" s="152"/>
      <c r="EM262" s="134">
        <v>0</v>
      </c>
      <c r="EN262" s="136">
        <v>1137319.8299999998</v>
      </c>
      <c r="EP262" s="170"/>
      <c r="EQ262" s="170"/>
      <c r="ER262" s="170"/>
      <c r="ES262" s="170"/>
      <c r="ET262" s="170"/>
      <c r="EU262" s="170"/>
      <c r="EV262" s="170"/>
      <c r="EW262" s="170"/>
      <c r="EX262" s="170"/>
      <c r="EY262" s="170"/>
      <c r="EZ262" s="170"/>
      <c r="FA262" s="170"/>
      <c r="FB262" s="170">
        <f t="shared" si="102"/>
        <v>41.47</v>
      </c>
      <c r="FC262" s="143">
        <f>SUMIF('План (2)'!$B$5:$B$38,$B$241:$B$274,'План (2)'!K$5:K$38)</f>
        <v>0.84999999999999987</v>
      </c>
      <c r="FD262" s="143">
        <f>SUMIF('План (2)'!$B$5:$B$38,$B$241:$B$274,'План (2)'!L$5:L$38)</f>
        <v>0.68</v>
      </c>
      <c r="FE262" s="143">
        <f>SUMIF('План (2)'!$B$5:$B$38,$B$241:$B$274,'План (2)'!M$5:M$38)</f>
        <v>0.99</v>
      </c>
      <c r="FF262" s="143">
        <f>SUMIF('План (2)'!$B$5:$B$38,$B$241:$B$274,'План (2)'!N$5:N$38)</f>
        <v>0.44</v>
      </c>
      <c r="FG262" s="143">
        <f>SUMIF('План (2)'!$B$5:$B$38,$B$241:$B$274,'План (2)'!O$5:O$38)</f>
        <v>0.43000000000000005</v>
      </c>
      <c r="FH262" s="143">
        <f>SUMIF('План (2)'!$B$5:$B$38,$B$241:$B$274,'План (2)'!P$5:P$38)</f>
        <v>1.4200000000000002</v>
      </c>
      <c r="FI262" s="143">
        <f>SUMIF('План (2)'!$B$5:$B$38,$B$241:$B$274,'План (2)'!Q$5:Q$38)</f>
        <v>0.47000000000000003</v>
      </c>
      <c r="FJ262" s="143">
        <f>SUMIF('План (2)'!$B$5:$B$38,$B$241:$B$274,'План (2)'!R$5:R$38)</f>
        <v>1.1600000000000001</v>
      </c>
      <c r="FK262" s="143">
        <f>SUMIF('План (2)'!$B$5:$B$38,$B$241:$B$274,'План (2)'!S$5:S$38)</f>
        <v>0.31000000000000005</v>
      </c>
      <c r="FL262" s="143">
        <f>SUMIF('План (2)'!$B$5:$B$38,$B$241:$B$274,'План (2)'!T$5:T$38)</f>
        <v>0.5</v>
      </c>
      <c r="FM262" s="143">
        <f>SUMIF('План (2)'!$B$5:$B$38,$B$241:$B$274,'План (2)'!U$5:U$38)</f>
        <v>0.26</v>
      </c>
      <c r="FN262" s="143">
        <f>SUMIF('План (2)'!$B$5:$B$38,$B$241:$B$274,'План (2)'!V$5:V$38)</f>
        <v>0.44999999999999996</v>
      </c>
      <c r="FO262" s="143">
        <f>SUMIF('План (2)'!$B$5:$B$38,$B$241:$B$274,'План (2)'!W$5:W$38)</f>
        <v>4.66</v>
      </c>
      <c r="FP262" s="143">
        <f>SUMIF('План (2)'!$B$5:$B$38,$B$241:$B$274,'План (2)'!X$5:X$38)</f>
        <v>1.9400000000000002</v>
      </c>
      <c r="FQ262" s="143">
        <f>SUMIF('План (2)'!$B$5:$B$38,$B$241:$B$274,'План (2)'!Y$5:Y$38)</f>
        <v>0.2</v>
      </c>
      <c r="FR262" s="143">
        <f>SUMIF('План (2)'!$B$5:$B$38,$B$241:$B$274,'План (2)'!Z$5:Z$38)</f>
        <v>3.63</v>
      </c>
      <c r="FS262" s="143">
        <f>SUMIF('План (2)'!$B$5:$B$38,$B$241:$B$274,'План (2)'!AA$5:AA$38)</f>
        <v>1.56</v>
      </c>
      <c r="FT262" s="143">
        <f>SUMIF('План (2)'!$B$5:$B$38,$B$241:$B$274,'План (2)'!AB$5:AB$38)</f>
        <v>1.8299999999999998</v>
      </c>
      <c r="FU262" s="143">
        <f>SUMIF('План (2)'!$B$5:$B$38,$B$241:$B$274,'План (2)'!AC$5:AC$38)</f>
        <v>2.29</v>
      </c>
      <c r="FV262" s="143">
        <f>SUMIF('План (2)'!$B$5:$B$38,$B$241:$B$274,'План (2)'!AD$5:AD$38)</f>
        <v>8.0500000000000007</v>
      </c>
      <c r="FW262" s="143">
        <f>SUMIF('План (2)'!$B$5:$B$38,$B$241:$B$274,'План (2)'!AE$5:AE$38)</f>
        <v>0</v>
      </c>
      <c r="FX262" s="143">
        <f>SUMIF('План (2)'!$B$5:$B$38,$B$241:$B$274,'План (2)'!AF$5:AF$38)</f>
        <v>3.4299999999999997</v>
      </c>
      <c r="FY262" s="143">
        <f>SUMIF('План (2)'!$B$5:$B$38,$B$241:$B$274,'План (2)'!AG$5:AG$38)</f>
        <v>4.7899999999999991</v>
      </c>
      <c r="FZ262" s="143">
        <f>SUMIF('План (2)'!$B$5:$B$38,$B$241:$B$274,'План (2)'!AH$5:AH$38)</f>
        <v>0.2</v>
      </c>
      <c r="GA262" s="143">
        <f>SUMIF('План (2)'!$B$5:$B$38,$B$241:$B$274,'План (2)'!AI$5:AI$38)</f>
        <v>0.43</v>
      </c>
      <c r="GB262" s="143">
        <f>SUMIF('План (2)'!$B$5:$B$38,$B$241:$B$274,'План (2)'!AJ$5:AJ$38)</f>
        <v>0.5</v>
      </c>
      <c r="GC262" s="140">
        <f t="shared" si="76"/>
        <v>39.4</v>
      </c>
      <c r="GD262" s="157">
        <f t="shared" si="103"/>
        <v>0.80757173860622122</v>
      </c>
      <c r="GE262" s="157">
        <f t="shared" si="77"/>
        <v>0.64605739088497716</v>
      </c>
      <c r="GF262" s="157">
        <f t="shared" si="78"/>
        <v>0.94058355437665786</v>
      </c>
      <c r="GG262" s="157">
        <f t="shared" si="79"/>
        <v>0.41803713527851455</v>
      </c>
      <c r="GH262" s="157">
        <f t="shared" si="80"/>
        <v>0.40853629129491198</v>
      </c>
      <c r="GI262" s="157">
        <f t="shared" si="81"/>
        <v>1.3491198456715698</v>
      </c>
      <c r="GJ262" s="157">
        <f t="shared" si="82"/>
        <v>0.44653966722932242</v>
      </c>
      <c r="GK262" s="157">
        <f t="shared" si="83"/>
        <v>1.102097902097902</v>
      </c>
      <c r="GL262" s="157">
        <f t="shared" si="84"/>
        <v>0.29452616349168081</v>
      </c>
      <c r="GM262" s="157">
        <f t="shared" si="85"/>
        <v>0.47504219918013019</v>
      </c>
      <c r="GN262" s="157">
        <f t="shared" si="86"/>
        <v>0.24702194357366772</v>
      </c>
      <c r="GO262" s="157">
        <f t="shared" si="87"/>
        <v>0.42753797926211712</v>
      </c>
      <c r="GP262" s="157">
        <f t="shared" si="88"/>
        <v>4.4273932963588134</v>
      </c>
      <c r="GQ262" s="157">
        <f t="shared" si="89"/>
        <v>1.8431637328189054</v>
      </c>
      <c r="GR262" s="157">
        <f t="shared" si="90"/>
        <v>0.19001687967205208</v>
      </c>
      <c r="GS262" s="157">
        <f t="shared" si="91"/>
        <v>3.4488063660477453</v>
      </c>
      <c r="GT262" s="157">
        <f t="shared" si="92"/>
        <v>1.4821316614420064</v>
      </c>
      <c r="GU262" s="157">
        <f t="shared" si="93"/>
        <v>1.7386544489992763</v>
      </c>
      <c r="GV262" s="157">
        <f t="shared" si="94"/>
        <v>2.1756932722449962</v>
      </c>
      <c r="GW262" s="157">
        <f t="shared" si="95"/>
        <v>7.6481794068000974</v>
      </c>
      <c r="GX262" s="157">
        <f t="shared" si="96"/>
        <v>0</v>
      </c>
      <c r="GY262" s="157">
        <f t="shared" si="97"/>
        <v>3.2587894863756932</v>
      </c>
      <c r="GZ262" s="157">
        <f t="shared" si="98"/>
        <v>4.5509042681456471</v>
      </c>
      <c r="HA262" s="157">
        <f t="shared" si="99"/>
        <v>0.19001687967205208</v>
      </c>
      <c r="HB262" s="157">
        <f t="shared" si="100"/>
        <v>0.40853629129491198</v>
      </c>
      <c r="HC262" s="157">
        <f t="shared" si="101"/>
        <v>0.47504219918013019</v>
      </c>
    </row>
    <row r="263" spans="1:211" s="143" customFormat="1" ht="12" customHeight="1" x14ac:dyDescent="0.25">
      <c r="A263" s="126">
        <v>259</v>
      </c>
      <c r="B263" s="62" t="s">
        <v>367</v>
      </c>
      <c r="C263" s="153"/>
      <c r="D263" s="127">
        <v>3763.4</v>
      </c>
      <c r="E263" s="154">
        <v>3533.9</v>
      </c>
      <c r="F263" s="155">
        <v>229.5</v>
      </c>
      <c r="G263" s="154">
        <v>1350.9</v>
      </c>
      <c r="H263" s="127">
        <v>1</v>
      </c>
      <c r="I263" s="127">
        <v>1</v>
      </c>
      <c r="J263" s="127">
        <v>1</v>
      </c>
      <c r="K263" s="128">
        <v>3763.4</v>
      </c>
      <c r="L263" s="127"/>
      <c r="M263" s="126" t="s">
        <v>344</v>
      </c>
      <c r="N263" s="129">
        <v>1</v>
      </c>
      <c r="O263" s="129"/>
      <c r="P263" s="130">
        <v>37.89</v>
      </c>
      <c r="Q263" s="142"/>
      <c r="R263" s="130"/>
      <c r="S263" s="130"/>
      <c r="T263" s="130"/>
      <c r="U263" s="130"/>
      <c r="V263" s="130"/>
      <c r="W263" s="130"/>
      <c r="X263" s="130"/>
      <c r="Y263" s="130"/>
      <c r="Z263" s="132"/>
      <c r="AA263" s="132"/>
      <c r="AB263" s="132"/>
      <c r="AC263" s="130"/>
      <c r="AD263" s="132"/>
      <c r="AE263" s="132"/>
      <c r="AF263" s="130"/>
      <c r="AG263" s="133"/>
      <c r="AH263" s="130"/>
      <c r="AI263" s="130"/>
      <c r="AJ263" s="130"/>
      <c r="AK263" s="131"/>
      <c r="AL263" s="130"/>
      <c r="AM263" s="130"/>
      <c r="AN263" s="130"/>
      <c r="AO263" s="130"/>
      <c r="AP263" s="130"/>
      <c r="AQ263" s="130"/>
      <c r="AR263" s="130"/>
      <c r="AS263" s="130"/>
      <c r="AT263" s="146"/>
      <c r="AU263" s="131">
        <v>37.89</v>
      </c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  <c r="BI263" s="147"/>
      <c r="BJ263" s="147"/>
      <c r="BK263" s="147"/>
      <c r="BL263" s="147"/>
      <c r="BM263" s="147"/>
      <c r="BN263" s="147"/>
      <c r="BO263" s="147"/>
      <c r="BP263" s="147"/>
      <c r="BQ263" s="147"/>
      <c r="BR263" s="147"/>
      <c r="BS263" s="147"/>
      <c r="BT263" s="147"/>
      <c r="BU263" s="137"/>
      <c r="BV263" s="137"/>
      <c r="BW263" s="137"/>
      <c r="BX263" s="137"/>
      <c r="BY263" s="137"/>
      <c r="BZ263" s="137"/>
      <c r="CA263" s="137"/>
      <c r="CB263" s="137"/>
      <c r="CC263" s="137"/>
      <c r="CD263" s="137"/>
      <c r="CE263" s="137"/>
      <c r="CF263" s="137"/>
      <c r="CG263" s="137"/>
      <c r="CJ263" s="137">
        <v>186097.16</v>
      </c>
      <c r="CK263" s="134">
        <v>1502444.2799999996</v>
      </c>
      <c r="CL263" s="134">
        <v>1607469.42</v>
      </c>
      <c r="CM263" s="134">
        <v>1933826.5757463889</v>
      </c>
      <c r="CN263" s="138">
        <v>432500.61359706754</v>
      </c>
      <c r="CO263" s="136">
        <v>0</v>
      </c>
      <c r="CP263" s="136">
        <v>0</v>
      </c>
      <c r="CQ263" s="136">
        <v>0</v>
      </c>
      <c r="CR263" s="136">
        <v>100200</v>
      </c>
      <c r="CS263" s="136">
        <v>0</v>
      </c>
      <c r="CT263" s="136">
        <v>0</v>
      </c>
      <c r="CU263" s="136">
        <v>0</v>
      </c>
      <c r="CV263" s="136">
        <v>95494.475999999995</v>
      </c>
      <c r="CW263" s="136">
        <v>0</v>
      </c>
      <c r="CX263" s="136">
        <v>186560.32800000001</v>
      </c>
      <c r="CY263" s="136">
        <v>0</v>
      </c>
      <c r="CZ263" s="136">
        <v>0</v>
      </c>
      <c r="DA263" s="136">
        <v>0</v>
      </c>
      <c r="DB263" s="136">
        <v>0</v>
      </c>
      <c r="DC263" s="136">
        <v>50245.809597067506</v>
      </c>
      <c r="DD263" s="139">
        <v>562126.1672847548</v>
      </c>
      <c r="DE263" s="136">
        <v>24273.882732968988</v>
      </c>
      <c r="DF263" s="136">
        <v>30546.044109516057</v>
      </c>
      <c r="DG263" s="136">
        <v>0</v>
      </c>
      <c r="DH263" s="136">
        <v>38184.812792528581</v>
      </c>
      <c r="DI263" s="136">
        <v>5499.335440610218</v>
      </c>
      <c r="DJ263" s="136">
        <v>67000.88166498662</v>
      </c>
      <c r="DK263" s="136">
        <v>34026.545358435193</v>
      </c>
      <c r="DL263" s="136">
        <v>0</v>
      </c>
      <c r="DM263" s="136">
        <v>0</v>
      </c>
      <c r="DN263" s="136">
        <v>354657.42443237983</v>
      </c>
      <c r="DO263" s="136">
        <v>7937.240753329309</v>
      </c>
      <c r="DP263" s="136"/>
      <c r="DQ263" s="136">
        <v>243955.00832547166</v>
      </c>
      <c r="DR263" s="136">
        <v>147662.0214794956</v>
      </c>
      <c r="DS263" s="136">
        <v>22658.065324245821</v>
      </c>
      <c r="DT263" s="136">
        <v>3539.965087836928</v>
      </c>
      <c r="DU263" s="136">
        <v>27429.479345116371</v>
      </c>
      <c r="DV263" s="136">
        <v>42665.477088776955</v>
      </c>
      <c r="DW263" s="136"/>
      <c r="DX263" s="136">
        <v>229904.99234524401</v>
      </c>
      <c r="DY263" s="136">
        <v>202189.09991830931</v>
      </c>
      <c r="DZ263" s="136"/>
      <c r="EA263" s="139">
        <v>166272.67437012604</v>
      </c>
      <c r="EB263" s="136"/>
      <c r="EC263" s="136">
        <v>166272.67437012604</v>
      </c>
      <c r="ED263" s="136"/>
      <c r="EE263" s="138">
        <v>78261.869422316406</v>
      </c>
      <c r="EF263" s="136">
        <v>6290.7571371247113</v>
      </c>
      <c r="EG263" s="136">
        <v>68391.696138350468</v>
      </c>
      <c r="EH263" s="136">
        <v>3579.4161468412258</v>
      </c>
      <c r="EI263" s="136">
        <v>18616.150483099053</v>
      </c>
      <c r="EJ263" s="136">
        <v>0</v>
      </c>
      <c r="EK263" s="136">
        <v>0</v>
      </c>
      <c r="EL263" s="152"/>
      <c r="EM263" s="134">
        <v>0</v>
      </c>
      <c r="EN263" s="136">
        <v>109668.38</v>
      </c>
      <c r="EP263" s="170"/>
      <c r="EQ263" s="170"/>
      <c r="ER263" s="170"/>
      <c r="ES263" s="170"/>
      <c r="ET263" s="170"/>
      <c r="EU263" s="170"/>
      <c r="EV263" s="170"/>
      <c r="EW263" s="170"/>
      <c r="EX263" s="170"/>
      <c r="EY263" s="170"/>
      <c r="EZ263" s="170"/>
      <c r="FA263" s="170"/>
      <c r="FB263" s="170">
        <f t="shared" si="102"/>
        <v>41.47</v>
      </c>
      <c r="FC263" s="143">
        <f>SUMIF('План (2)'!$B$5:$B$38,$B$241:$B$274,'План (2)'!K$5:K$38)</f>
        <v>0.84999999999999987</v>
      </c>
      <c r="FD263" s="143">
        <f>SUMIF('План (2)'!$B$5:$B$38,$B$241:$B$274,'План (2)'!L$5:L$38)</f>
        <v>0.68</v>
      </c>
      <c r="FE263" s="143">
        <f>SUMIF('План (2)'!$B$5:$B$38,$B$241:$B$274,'План (2)'!M$5:M$38)</f>
        <v>0.99</v>
      </c>
      <c r="FF263" s="143">
        <f>SUMIF('План (2)'!$B$5:$B$38,$B$241:$B$274,'План (2)'!N$5:N$38)</f>
        <v>0.44</v>
      </c>
      <c r="FG263" s="143">
        <f>SUMIF('План (2)'!$B$5:$B$38,$B$241:$B$274,'План (2)'!O$5:O$38)</f>
        <v>0.43000000000000005</v>
      </c>
      <c r="FH263" s="143">
        <f>SUMIF('План (2)'!$B$5:$B$38,$B$241:$B$274,'План (2)'!P$5:P$38)</f>
        <v>1.4200000000000002</v>
      </c>
      <c r="FI263" s="143">
        <f>SUMIF('План (2)'!$B$5:$B$38,$B$241:$B$274,'План (2)'!Q$5:Q$38)</f>
        <v>0.47000000000000003</v>
      </c>
      <c r="FJ263" s="143">
        <f>SUMIF('План (2)'!$B$5:$B$38,$B$241:$B$274,'План (2)'!R$5:R$38)</f>
        <v>1.1600000000000001</v>
      </c>
      <c r="FK263" s="143">
        <f>SUMIF('План (2)'!$B$5:$B$38,$B$241:$B$274,'План (2)'!S$5:S$38)</f>
        <v>0.31000000000000005</v>
      </c>
      <c r="FL263" s="143">
        <f>SUMIF('План (2)'!$B$5:$B$38,$B$241:$B$274,'План (2)'!T$5:T$38)</f>
        <v>0.5</v>
      </c>
      <c r="FM263" s="143">
        <f>SUMIF('План (2)'!$B$5:$B$38,$B$241:$B$274,'План (2)'!U$5:U$38)</f>
        <v>0.26</v>
      </c>
      <c r="FN263" s="143">
        <f>SUMIF('План (2)'!$B$5:$B$38,$B$241:$B$274,'План (2)'!V$5:V$38)</f>
        <v>0.44999999999999996</v>
      </c>
      <c r="FO263" s="143">
        <f>SUMIF('План (2)'!$B$5:$B$38,$B$241:$B$274,'План (2)'!W$5:W$38)</f>
        <v>4.66</v>
      </c>
      <c r="FP263" s="143">
        <f>SUMIF('План (2)'!$B$5:$B$38,$B$241:$B$274,'План (2)'!X$5:X$38)</f>
        <v>1.9400000000000002</v>
      </c>
      <c r="FQ263" s="143">
        <f>SUMIF('План (2)'!$B$5:$B$38,$B$241:$B$274,'План (2)'!Y$5:Y$38)</f>
        <v>0.2</v>
      </c>
      <c r="FR263" s="143">
        <f>SUMIF('План (2)'!$B$5:$B$38,$B$241:$B$274,'План (2)'!Z$5:Z$38)</f>
        <v>3.63</v>
      </c>
      <c r="FS263" s="143">
        <f>SUMIF('План (2)'!$B$5:$B$38,$B$241:$B$274,'План (2)'!AA$5:AA$38)</f>
        <v>1.56</v>
      </c>
      <c r="FT263" s="143">
        <f>SUMIF('План (2)'!$B$5:$B$38,$B$241:$B$274,'План (2)'!AB$5:AB$38)</f>
        <v>1.8299999999999998</v>
      </c>
      <c r="FU263" s="143">
        <f>SUMIF('План (2)'!$B$5:$B$38,$B$241:$B$274,'План (2)'!AC$5:AC$38)</f>
        <v>2.29</v>
      </c>
      <c r="FV263" s="143">
        <f>SUMIF('План (2)'!$B$5:$B$38,$B$241:$B$274,'План (2)'!AD$5:AD$38)</f>
        <v>8.0500000000000007</v>
      </c>
      <c r="FW263" s="143">
        <f>SUMIF('План (2)'!$B$5:$B$38,$B$241:$B$274,'План (2)'!AE$5:AE$38)</f>
        <v>0</v>
      </c>
      <c r="FX263" s="143">
        <f>SUMIF('План (2)'!$B$5:$B$38,$B$241:$B$274,'План (2)'!AF$5:AF$38)</f>
        <v>3.4299999999999997</v>
      </c>
      <c r="FY263" s="143">
        <f>SUMIF('План (2)'!$B$5:$B$38,$B$241:$B$274,'План (2)'!AG$5:AG$38)</f>
        <v>4.7899999999999991</v>
      </c>
      <c r="FZ263" s="143">
        <f>SUMIF('План (2)'!$B$5:$B$38,$B$241:$B$274,'План (2)'!AH$5:AH$38)</f>
        <v>0.2</v>
      </c>
      <c r="GA263" s="143">
        <f>SUMIF('План (2)'!$B$5:$B$38,$B$241:$B$274,'План (2)'!AI$5:AI$38)</f>
        <v>0.43</v>
      </c>
      <c r="GB263" s="143">
        <f>SUMIF('План (2)'!$B$5:$B$38,$B$241:$B$274,'План (2)'!AJ$5:AJ$38)</f>
        <v>0.5</v>
      </c>
      <c r="GC263" s="140">
        <f t="shared" si="76"/>
        <v>37.89</v>
      </c>
      <c r="GD263" s="157">
        <f t="shared" si="103"/>
        <v>0.77662165420786111</v>
      </c>
      <c r="GE263" s="157">
        <f t="shared" si="77"/>
        <v>0.62129732336628896</v>
      </c>
      <c r="GF263" s="157">
        <f t="shared" si="78"/>
        <v>0.90453580901856767</v>
      </c>
      <c r="GG263" s="157">
        <f t="shared" si="79"/>
        <v>0.40201591511936347</v>
      </c>
      <c r="GH263" s="157">
        <f t="shared" si="80"/>
        <v>0.3928791897757416</v>
      </c>
      <c r="GI263" s="157">
        <f t="shared" si="81"/>
        <v>1.2974149987943093</v>
      </c>
      <c r="GJ263" s="157">
        <f t="shared" si="82"/>
        <v>0.42942609115022917</v>
      </c>
      <c r="GK263" s="157">
        <f t="shared" si="83"/>
        <v>1.0598601398601399</v>
      </c>
      <c r="GL263" s="157">
        <f t="shared" si="84"/>
        <v>0.28323848565227883</v>
      </c>
      <c r="GM263" s="157">
        <f t="shared" si="85"/>
        <v>0.45683626718109477</v>
      </c>
      <c r="GN263" s="157">
        <f t="shared" si="86"/>
        <v>0.23755485893416928</v>
      </c>
      <c r="GO263" s="157">
        <f t="shared" si="87"/>
        <v>0.41115264046298527</v>
      </c>
      <c r="GP263" s="157">
        <f t="shared" si="88"/>
        <v>4.2577140101278035</v>
      </c>
      <c r="GQ263" s="157">
        <f t="shared" si="89"/>
        <v>1.7725247166626479</v>
      </c>
      <c r="GR263" s="157">
        <f t="shared" si="90"/>
        <v>0.18273450687243792</v>
      </c>
      <c r="GS263" s="157">
        <f t="shared" si="91"/>
        <v>3.3166312997347478</v>
      </c>
      <c r="GT263" s="157">
        <f t="shared" si="92"/>
        <v>1.4253291536050159</v>
      </c>
      <c r="GU263" s="157">
        <f t="shared" si="93"/>
        <v>1.6720207378828067</v>
      </c>
      <c r="GV263" s="157">
        <f t="shared" si="94"/>
        <v>2.0923101036894143</v>
      </c>
      <c r="GW263" s="157">
        <f t="shared" si="95"/>
        <v>7.355063901615627</v>
      </c>
      <c r="GX263" s="157">
        <f t="shared" si="96"/>
        <v>0</v>
      </c>
      <c r="GY263" s="157">
        <f t="shared" si="97"/>
        <v>3.1338967928623096</v>
      </c>
      <c r="GZ263" s="157">
        <f t="shared" si="98"/>
        <v>4.3764914395948873</v>
      </c>
      <c r="HA263" s="157">
        <f t="shared" si="99"/>
        <v>0.18273450687243792</v>
      </c>
      <c r="HB263" s="157">
        <f t="shared" si="100"/>
        <v>0.39287918977574149</v>
      </c>
      <c r="HC263" s="157">
        <f t="shared" si="101"/>
        <v>0.45683626718109477</v>
      </c>
    </row>
    <row r="264" spans="1:211" s="143" customFormat="1" ht="12" customHeight="1" x14ac:dyDescent="0.25">
      <c r="A264" s="126">
        <v>260</v>
      </c>
      <c r="B264" s="62" t="s">
        <v>368</v>
      </c>
      <c r="C264" s="153"/>
      <c r="D264" s="127">
        <v>9401.6</v>
      </c>
      <c r="E264" s="154">
        <v>9352.4</v>
      </c>
      <c r="F264" s="155">
        <v>49.2</v>
      </c>
      <c r="G264" s="154">
        <v>2148.6999999999998</v>
      </c>
      <c r="H264" s="127">
        <v>2</v>
      </c>
      <c r="I264" s="127">
        <v>2</v>
      </c>
      <c r="J264" s="127">
        <v>1</v>
      </c>
      <c r="K264" s="128">
        <v>9401.6</v>
      </c>
      <c r="L264" s="127"/>
      <c r="M264" s="126" t="s">
        <v>344</v>
      </c>
      <c r="N264" s="129">
        <v>1</v>
      </c>
      <c r="O264" s="129"/>
      <c r="P264" s="130">
        <v>41.47</v>
      </c>
      <c r="Q264" s="142"/>
      <c r="R264" s="130"/>
      <c r="S264" s="130"/>
      <c r="T264" s="130"/>
      <c r="U264" s="130"/>
      <c r="V264" s="130"/>
      <c r="W264" s="130"/>
      <c r="X264" s="130"/>
      <c r="Y264" s="130"/>
      <c r="Z264" s="132"/>
      <c r="AA264" s="132"/>
      <c r="AB264" s="132"/>
      <c r="AC264" s="130"/>
      <c r="AD264" s="132"/>
      <c r="AE264" s="132"/>
      <c r="AF264" s="130"/>
      <c r="AG264" s="133"/>
      <c r="AH264" s="130"/>
      <c r="AI264" s="130"/>
      <c r="AJ264" s="130"/>
      <c r="AK264" s="131"/>
      <c r="AL264" s="130"/>
      <c r="AM264" s="130"/>
      <c r="AN264" s="130"/>
      <c r="AO264" s="130"/>
      <c r="AP264" s="130"/>
      <c r="AQ264" s="130"/>
      <c r="AR264" s="130"/>
      <c r="AS264" s="130"/>
      <c r="AT264" s="146"/>
      <c r="AU264" s="131">
        <v>41.47</v>
      </c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  <c r="BI264" s="147"/>
      <c r="BJ264" s="147"/>
      <c r="BK264" s="147"/>
      <c r="BL264" s="147"/>
      <c r="BM264" s="147"/>
      <c r="BN264" s="147"/>
      <c r="BO264" s="147"/>
      <c r="BP264" s="147"/>
      <c r="BQ264" s="147"/>
      <c r="BR264" s="147"/>
      <c r="BS264" s="147"/>
      <c r="BT264" s="147"/>
      <c r="BU264" s="137"/>
      <c r="BV264" s="137"/>
      <c r="BW264" s="137"/>
      <c r="BX264" s="137"/>
      <c r="BY264" s="137"/>
      <c r="BZ264" s="137"/>
      <c r="CA264" s="137"/>
      <c r="CB264" s="137"/>
      <c r="CC264" s="137"/>
      <c r="CD264" s="137"/>
      <c r="CE264" s="137"/>
      <c r="CF264" s="137"/>
      <c r="CG264" s="137"/>
      <c r="CJ264" s="137">
        <v>408501.18000000005</v>
      </c>
      <c r="CK264" s="134">
        <v>4630939.3199999994</v>
      </c>
      <c r="CL264" s="134">
        <v>4533464.5299999993</v>
      </c>
      <c r="CM264" s="134">
        <v>4915011.7942571212</v>
      </c>
      <c r="CN264" s="138">
        <v>1069660.7288895652</v>
      </c>
      <c r="CO264" s="136">
        <v>0</v>
      </c>
      <c r="CP264" s="136">
        <v>152060.29199999999</v>
      </c>
      <c r="CQ264" s="136">
        <v>0</v>
      </c>
      <c r="CR264" s="136">
        <v>0</v>
      </c>
      <c r="CS264" s="136">
        <v>0</v>
      </c>
      <c r="CT264" s="136">
        <v>0</v>
      </c>
      <c r="CU264" s="136">
        <v>0</v>
      </c>
      <c r="CV264" s="136">
        <v>0</v>
      </c>
      <c r="CW264" s="136">
        <v>0</v>
      </c>
      <c r="CX264" s="136">
        <v>792078.03599999996</v>
      </c>
      <c r="CY264" s="136">
        <v>0</v>
      </c>
      <c r="CZ264" s="136">
        <v>0</v>
      </c>
      <c r="DA264" s="136">
        <v>0</v>
      </c>
      <c r="DB264" s="136">
        <v>0</v>
      </c>
      <c r="DC264" s="136">
        <v>125522.40088956525</v>
      </c>
      <c r="DD264" s="139">
        <v>1405614.6590220449</v>
      </c>
      <c r="DE264" s="136">
        <v>60640.201919084131</v>
      </c>
      <c r="DF264" s="136">
        <v>77638.975851421041</v>
      </c>
      <c r="DG264" s="136">
        <v>0</v>
      </c>
      <c r="DH264" s="136">
        <v>95392.022094445667</v>
      </c>
      <c r="DI264" s="136">
        <v>13738.255853335026</v>
      </c>
      <c r="DJ264" s="136">
        <v>167379.36149799073</v>
      </c>
      <c r="DK264" s="136">
        <v>85003.977478308007</v>
      </c>
      <c r="DL264" s="136">
        <v>0</v>
      </c>
      <c r="DM264" s="136">
        <v>0</v>
      </c>
      <c r="DN264" s="136">
        <v>885993.31496611109</v>
      </c>
      <c r="DO264" s="136">
        <v>19828.549361349003</v>
      </c>
      <c r="DP264" s="136"/>
      <c r="DQ264" s="136">
        <v>609440.24187510088</v>
      </c>
      <c r="DR264" s="136">
        <v>368884.32299028168</v>
      </c>
      <c r="DS264" s="136">
        <v>56603.620915244072</v>
      </c>
      <c r="DT264" s="136">
        <v>8843.4223759918332</v>
      </c>
      <c r="DU264" s="136">
        <v>68523.407825648639</v>
      </c>
      <c r="DV264" s="136">
        <v>106585.46776793471</v>
      </c>
      <c r="DW264" s="136"/>
      <c r="DX264" s="136">
        <v>574340.9619049388</v>
      </c>
      <c r="DY264" s="136">
        <v>505102.04649837298</v>
      </c>
      <c r="DZ264" s="136">
        <v>93458.893618001748</v>
      </c>
      <c r="EA264" s="139">
        <v>415376.83354365121</v>
      </c>
      <c r="EB264" s="136"/>
      <c r="EC264" s="136">
        <v>415376.83354365121</v>
      </c>
      <c r="ED264" s="136"/>
      <c r="EE264" s="138">
        <v>195511.18445045705</v>
      </c>
      <c r="EF264" s="136">
        <v>15715.359063716771</v>
      </c>
      <c r="EG264" s="136">
        <v>170853.84769472174</v>
      </c>
      <c r="EH264" s="136">
        <v>8941.9776920185122</v>
      </c>
      <c r="EI264" s="136">
        <v>46506.244454988591</v>
      </c>
      <c r="EJ264" s="136">
        <v>0</v>
      </c>
      <c r="EK264" s="136">
        <v>0</v>
      </c>
      <c r="EL264" s="152"/>
      <c r="EM264" s="134">
        <v>0</v>
      </c>
      <c r="EN264" s="136">
        <v>513085.37</v>
      </c>
      <c r="EP264" s="170"/>
      <c r="EQ264" s="170"/>
      <c r="ER264" s="170"/>
      <c r="ES264" s="170"/>
      <c r="ET264" s="170"/>
      <c r="EU264" s="170"/>
      <c r="EV264" s="170"/>
      <c r="EW264" s="170"/>
      <c r="EX264" s="170"/>
      <c r="EY264" s="170"/>
      <c r="EZ264" s="170"/>
      <c r="FA264" s="170"/>
      <c r="FB264" s="170">
        <f t="shared" si="102"/>
        <v>41.47</v>
      </c>
      <c r="FC264" s="143">
        <f>SUMIF('План (2)'!$B$5:$B$38,$B$241:$B$274,'План (2)'!K$5:K$38)</f>
        <v>0.84999999999999987</v>
      </c>
      <c r="FD264" s="143">
        <f>SUMIF('План (2)'!$B$5:$B$38,$B$241:$B$274,'План (2)'!L$5:L$38)</f>
        <v>0.68</v>
      </c>
      <c r="FE264" s="143">
        <f>SUMIF('План (2)'!$B$5:$B$38,$B$241:$B$274,'План (2)'!M$5:M$38)</f>
        <v>0.99</v>
      </c>
      <c r="FF264" s="143">
        <f>SUMIF('План (2)'!$B$5:$B$38,$B$241:$B$274,'План (2)'!N$5:N$38)</f>
        <v>0.44</v>
      </c>
      <c r="FG264" s="143">
        <f>SUMIF('План (2)'!$B$5:$B$38,$B$241:$B$274,'План (2)'!O$5:O$38)</f>
        <v>0.43000000000000005</v>
      </c>
      <c r="FH264" s="143">
        <f>SUMIF('План (2)'!$B$5:$B$38,$B$241:$B$274,'План (2)'!P$5:P$38)</f>
        <v>1.4200000000000002</v>
      </c>
      <c r="FI264" s="143">
        <f>SUMIF('План (2)'!$B$5:$B$38,$B$241:$B$274,'План (2)'!Q$5:Q$38)</f>
        <v>0.47000000000000003</v>
      </c>
      <c r="FJ264" s="143">
        <f>SUMIF('План (2)'!$B$5:$B$38,$B$241:$B$274,'План (2)'!R$5:R$38)</f>
        <v>1.1600000000000001</v>
      </c>
      <c r="FK264" s="143">
        <f>SUMIF('План (2)'!$B$5:$B$38,$B$241:$B$274,'План (2)'!S$5:S$38)</f>
        <v>0.31000000000000005</v>
      </c>
      <c r="FL264" s="143">
        <f>SUMIF('План (2)'!$B$5:$B$38,$B$241:$B$274,'План (2)'!T$5:T$38)</f>
        <v>0.5</v>
      </c>
      <c r="FM264" s="143">
        <f>SUMIF('План (2)'!$B$5:$B$38,$B$241:$B$274,'План (2)'!U$5:U$38)</f>
        <v>0.26</v>
      </c>
      <c r="FN264" s="143">
        <f>SUMIF('План (2)'!$B$5:$B$38,$B$241:$B$274,'План (2)'!V$5:V$38)</f>
        <v>0.44999999999999996</v>
      </c>
      <c r="FO264" s="143">
        <f>SUMIF('План (2)'!$B$5:$B$38,$B$241:$B$274,'План (2)'!W$5:W$38)</f>
        <v>4.66</v>
      </c>
      <c r="FP264" s="143">
        <f>SUMIF('План (2)'!$B$5:$B$38,$B$241:$B$274,'План (2)'!X$5:X$38)</f>
        <v>1.9400000000000002</v>
      </c>
      <c r="FQ264" s="143">
        <f>SUMIF('План (2)'!$B$5:$B$38,$B$241:$B$274,'План (2)'!Y$5:Y$38)</f>
        <v>0.2</v>
      </c>
      <c r="FR264" s="143">
        <f>SUMIF('План (2)'!$B$5:$B$38,$B$241:$B$274,'План (2)'!Z$5:Z$38)</f>
        <v>3.63</v>
      </c>
      <c r="FS264" s="143">
        <f>SUMIF('План (2)'!$B$5:$B$38,$B$241:$B$274,'План (2)'!AA$5:AA$38)</f>
        <v>1.56</v>
      </c>
      <c r="FT264" s="143">
        <f>SUMIF('План (2)'!$B$5:$B$38,$B$241:$B$274,'План (2)'!AB$5:AB$38)</f>
        <v>1.8299999999999998</v>
      </c>
      <c r="FU264" s="143">
        <f>SUMIF('План (2)'!$B$5:$B$38,$B$241:$B$274,'План (2)'!AC$5:AC$38)</f>
        <v>2.29</v>
      </c>
      <c r="FV264" s="143">
        <f>SUMIF('План (2)'!$B$5:$B$38,$B$241:$B$274,'План (2)'!AD$5:AD$38)</f>
        <v>8.0500000000000007</v>
      </c>
      <c r="FW264" s="143">
        <f>SUMIF('План (2)'!$B$5:$B$38,$B$241:$B$274,'План (2)'!AE$5:AE$38)</f>
        <v>0</v>
      </c>
      <c r="FX264" s="143">
        <f>SUMIF('План (2)'!$B$5:$B$38,$B$241:$B$274,'План (2)'!AF$5:AF$38)</f>
        <v>3.4299999999999997</v>
      </c>
      <c r="FY264" s="143">
        <f>SUMIF('План (2)'!$B$5:$B$38,$B$241:$B$274,'План (2)'!AG$5:AG$38)</f>
        <v>4.7899999999999991</v>
      </c>
      <c r="FZ264" s="143">
        <f>SUMIF('План (2)'!$B$5:$B$38,$B$241:$B$274,'План (2)'!AH$5:AH$38)</f>
        <v>0.2</v>
      </c>
      <c r="GA264" s="143">
        <f>SUMIF('План (2)'!$B$5:$B$38,$B$241:$B$274,'План (2)'!AI$5:AI$38)</f>
        <v>0.43</v>
      </c>
      <c r="GB264" s="143">
        <f>SUMIF('План (2)'!$B$5:$B$38,$B$241:$B$274,'План (2)'!AJ$5:AJ$38)</f>
        <v>0.5</v>
      </c>
      <c r="GC264" s="140">
        <f t="shared" si="76"/>
        <v>41.47</v>
      </c>
      <c r="GD264" s="157">
        <f t="shared" si="103"/>
        <v>0.84999999999999976</v>
      </c>
      <c r="GE264" s="157">
        <f t="shared" si="77"/>
        <v>0.68</v>
      </c>
      <c r="GF264" s="157">
        <f t="shared" si="78"/>
        <v>0.98999999999999988</v>
      </c>
      <c r="GG264" s="157">
        <f t="shared" si="79"/>
        <v>0.44</v>
      </c>
      <c r="GH264" s="157">
        <f t="shared" si="80"/>
        <v>0.43000000000000005</v>
      </c>
      <c r="GI264" s="157">
        <f t="shared" si="81"/>
        <v>1.4200000000000002</v>
      </c>
      <c r="GJ264" s="157">
        <f t="shared" si="82"/>
        <v>0.47000000000000003</v>
      </c>
      <c r="GK264" s="157">
        <f t="shared" si="83"/>
        <v>1.1600000000000001</v>
      </c>
      <c r="GL264" s="157">
        <f t="shared" si="84"/>
        <v>0.31000000000000005</v>
      </c>
      <c r="GM264" s="157">
        <f t="shared" si="85"/>
        <v>0.5</v>
      </c>
      <c r="GN264" s="157">
        <f t="shared" si="86"/>
        <v>0.26</v>
      </c>
      <c r="GO264" s="157">
        <f t="shared" si="87"/>
        <v>0.44999999999999996</v>
      </c>
      <c r="GP264" s="157">
        <f t="shared" si="88"/>
        <v>4.66</v>
      </c>
      <c r="GQ264" s="157">
        <f t="shared" si="89"/>
        <v>1.9400000000000002</v>
      </c>
      <c r="GR264" s="157">
        <f t="shared" si="90"/>
        <v>0.2</v>
      </c>
      <c r="GS264" s="157">
        <f t="shared" si="91"/>
        <v>3.6300000000000003</v>
      </c>
      <c r="GT264" s="157">
        <f t="shared" si="92"/>
        <v>1.56</v>
      </c>
      <c r="GU264" s="157">
        <f t="shared" si="93"/>
        <v>1.8299999999999998</v>
      </c>
      <c r="GV264" s="157">
        <f t="shared" si="94"/>
        <v>2.29</v>
      </c>
      <c r="GW264" s="157">
        <f t="shared" si="95"/>
        <v>8.0500000000000007</v>
      </c>
      <c r="GX264" s="157">
        <f t="shared" si="96"/>
        <v>0</v>
      </c>
      <c r="GY264" s="157">
        <f t="shared" si="97"/>
        <v>3.43</v>
      </c>
      <c r="GZ264" s="157">
        <f t="shared" si="98"/>
        <v>4.7899999999999991</v>
      </c>
      <c r="HA264" s="157">
        <f t="shared" si="99"/>
        <v>0.2</v>
      </c>
      <c r="HB264" s="157">
        <f t="shared" si="100"/>
        <v>0.43000000000000005</v>
      </c>
      <c r="HC264" s="157">
        <f t="shared" si="101"/>
        <v>0.5</v>
      </c>
    </row>
    <row r="265" spans="1:211" s="143" customFormat="1" ht="12" customHeight="1" x14ac:dyDescent="0.25">
      <c r="A265" s="126">
        <v>261</v>
      </c>
      <c r="B265" s="62" t="s">
        <v>369</v>
      </c>
      <c r="C265" s="153"/>
      <c r="D265" s="127">
        <v>8401</v>
      </c>
      <c r="E265" s="154">
        <v>8068.9</v>
      </c>
      <c r="F265" s="155">
        <v>332.1</v>
      </c>
      <c r="G265" s="154">
        <v>2571.6999999999998</v>
      </c>
      <c r="H265" s="127">
        <v>2</v>
      </c>
      <c r="I265" s="127">
        <v>2</v>
      </c>
      <c r="J265" s="127">
        <v>1</v>
      </c>
      <c r="K265" s="128">
        <v>8401</v>
      </c>
      <c r="L265" s="127"/>
      <c r="M265" s="126" t="s">
        <v>344</v>
      </c>
      <c r="N265" s="129">
        <v>1</v>
      </c>
      <c r="O265" s="129"/>
      <c r="P265" s="130">
        <v>39.4</v>
      </c>
      <c r="Q265" s="142"/>
      <c r="R265" s="130"/>
      <c r="S265" s="130"/>
      <c r="T265" s="130"/>
      <c r="U265" s="130"/>
      <c r="V265" s="130"/>
      <c r="W265" s="130"/>
      <c r="X265" s="130"/>
      <c r="Y265" s="130"/>
      <c r="Z265" s="132"/>
      <c r="AA265" s="132"/>
      <c r="AB265" s="132"/>
      <c r="AC265" s="130"/>
      <c r="AD265" s="132"/>
      <c r="AE265" s="132"/>
      <c r="AF265" s="130"/>
      <c r="AG265" s="133"/>
      <c r="AH265" s="130"/>
      <c r="AI265" s="130"/>
      <c r="AJ265" s="130"/>
      <c r="AK265" s="131"/>
      <c r="AL265" s="130"/>
      <c r="AM265" s="130"/>
      <c r="AN265" s="130"/>
      <c r="AO265" s="130"/>
      <c r="AP265" s="130"/>
      <c r="AQ265" s="130"/>
      <c r="AR265" s="130"/>
      <c r="AS265" s="130"/>
      <c r="AT265" s="146"/>
      <c r="AU265" s="131">
        <v>41.47</v>
      </c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  <c r="BI265" s="147"/>
      <c r="BJ265" s="147"/>
      <c r="BK265" s="147"/>
      <c r="BL265" s="147"/>
      <c r="BM265" s="147"/>
      <c r="BN265" s="147"/>
      <c r="BO265" s="147"/>
      <c r="BP265" s="147"/>
      <c r="BQ265" s="147"/>
      <c r="BR265" s="147"/>
      <c r="BS265" s="147"/>
      <c r="BT265" s="147"/>
      <c r="BU265" s="137"/>
      <c r="BV265" s="137"/>
      <c r="BW265" s="137"/>
      <c r="BX265" s="137"/>
      <c r="BY265" s="137"/>
      <c r="BZ265" s="137"/>
      <c r="CA265" s="137"/>
      <c r="CB265" s="137"/>
      <c r="CC265" s="137"/>
      <c r="CD265" s="137"/>
      <c r="CE265" s="137"/>
      <c r="CF265" s="137"/>
      <c r="CG265" s="137"/>
      <c r="CJ265" s="137">
        <v>515309.46</v>
      </c>
      <c r="CK265" s="134">
        <v>3728897.75</v>
      </c>
      <c r="CL265" s="134">
        <v>3696805.3099999996</v>
      </c>
      <c r="CM265" s="134">
        <v>4298982.6012209486</v>
      </c>
      <c r="CN265" s="138">
        <v>862887.2238221193</v>
      </c>
      <c r="CO265" s="136">
        <v>0</v>
      </c>
      <c r="CP265" s="136">
        <v>399746.68799999997</v>
      </c>
      <c r="CQ265" s="136">
        <v>0</v>
      </c>
      <c r="CR265" s="136">
        <v>0</v>
      </c>
      <c r="CS265" s="136">
        <v>0</v>
      </c>
      <c r="CT265" s="136">
        <v>0</v>
      </c>
      <c r="CU265" s="136">
        <v>0</v>
      </c>
      <c r="CV265" s="136">
        <v>0</v>
      </c>
      <c r="CW265" s="136">
        <v>0</v>
      </c>
      <c r="CX265" s="136">
        <v>137323.79999999999</v>
      </c>
      <c r="CY265" s="136">
        <v>0</v>
      </c>
      <c r="CZ265" s="136">
        <v>213653.52</v>
      </c>
      <c r="DA265" s="136">
        <v>0</v>
      </c>
      <c r="DB265" s="136">
        <v>0</v>
      </c>
      <c r="DC265" s="136">
        <v>112163.21582211938</v>
      </c>
      <c r="DD265" s="139">
        <v>1256016.9280169541</v>
      </c>
      <c r="DE265" s="136">
        <v>54186.344486281669</v>
      </c>
      <c r="DF265" s="136">
        <v>69375.961126594208</v>
      </c>
      <c r="DG265" s="136">
        <v>0</v>
      </c>
      <c r="DH265" s="136">
        <v>85239.573861410609</v>
      </c>
      <c r="DI265" s="136">
        <v>12276.111238923964</v>
      </c>
      <c r="DJ265" s="136">
        <v>149565.39482052202</v>
      </c>
      <c r="DK265" s="136">
        <v>75957.115256473946</v>
      </c>
      <c r="DL265" s="136">
        <v>0</v>
      </c>
      <c r="DM265" s="136">
        <v>0</v>
      </c>
      <c r="DN265" s="136">
        <v>791698.20445778361</v>
      </c>
      <c r="DO265" s="136">
        <v>17718.222768964111</v>
      </c>
      <c r="DP265" s="136"/>
      <c r="DQ265" s="136">
        <v>544578.31347778277</v>
      </c>
      <c r="DR265" s="136">
        <v>329624.44663050503</v>
      </c>
      <c r="DS265" s="136">
        <v>50579.371522822228</v>
      </c>
      <c r="DT265" s="136">
        <v>7902.2284909704076</v>
      </c>
      <c r="DU265" s="136">
        <v>61230.551091651876</v>
      </c>
      <c r="DV265" s="136">
        <v>95241.71574183325</v>
      </c>
      <c r="DW265" s="136"/>
      <c r="DX265" s="136">
        <v>513214.60399967985</v>
      </c>
      <c r="DY265" s="136">
        <v>451344.69586377119</v>
      </c>
      <c r="DZ265" s="136">
        <v>83512.185722093331</v>
      </c>
      <c r="EA265" s="139">
        <v>371168.82005192881</v>
      </c>
      <c r="EB265" s="136"/>
      <c r="EC265" s="136">
        <v>371168.82005192881</v>
      </c>
      <c r="ED265" s="136"/>
      <c r="EE265" s="138">
        <v>174703.18462477552</v>
      </c>
      <c r="EF265" s="136">
        <v>14042.793938721557</v>
      </c>
      <c r="EG265" s="136">
        <v>152670.09599252866</v>
      </c>
      <c r="EH265" s="136">
        <v>7990.2946935253067</v>
      </c>
      <c r="EI265" s="136">
        <v>41556.645641843854</v>
      </c>
      <c r="EJ265" s="136">
        <v>0</v>
      </c>
      <c r="EK265" s="136">
        <v>0</v>
      </c>
      <c r="EL265" s="152"/>
      <c r="EM265" s="134">
        <v>0</v>
      </c>
      <c r="EN265" s="136">
        <v>550348.52</v>
      </c>
      <c r="EP265" s="170"/>
      <c r="EQ265" s="170"/>
      <c r="ER265" s="170"/>
      <c r="ES265" s="170"/>
      <c r="ET265" s="170"/>
      <c r="EU265" s="170"/>
      <c r="EV265" s="170"/>
      <c r="EW265" s="170"/>
      <c r="EX265" s="170"/>
      <c r="EY265" s="170"/>
      <c r="EZ265" s="170"/>
      <c r="FA265" s="170"/>
      <c r="FB265" s="170">
        <f t="shared" si="102"/>
        <v>41.47</v>
      </c>
      <c r="FC265" s="143">
        <f>SUMIF('План (2)'!$B$5:$B$38,$B$241:$B$274,'План (2)'!K$5:K$38)</f>
        <v>0.84999999999999987</v>
      </c>
      <c r="FD265" s="143">
        <f>SUMIF('План (2)'!$B$5:$B$38,$B$241:$B$274,'План (2)'!L$5:L$38)</f>
        <v>0.68</v>
      </c>
      <c r="FE265" s="143">
        <f>SUMIF('План (2)'!$B$5:$B$38,$B$241:$B$274,'План (2)'!M$5:M$38)</f>
        <v>0.99</v>
      </c>
      <c r="FF265" s="143">
        <f>SUMIF('План (2)'!$B$5:$B$38,$B$241:$B$274,'План (2)'!N$5:N$38)</f>
        <v>0.44</v>
      </c>
      <c r="FG265" s="143">
        <f>SUMIF('План (2)'!$B$5:$B$38,$B$241:$B$274,'План (2)'!O$5:O$38)</f>
        <v>0.43000000000000005</v>
      </c>
      <c r="FH265" s="143">
        <f>SUMIF('План (2)'!$B$5:$B$38,$B$241:$B$274,'План (2)'!P$5:P$38)</f>
        <v>1.4200000000000002</v>
      </c>
      <c r="FI265" s="143">
        <f>SUMIF('План (2)'!$B$5:$B$38,$B$241:$B$274,'План (2)'!Q$5:Q$38)</f>
        <v>0.47000000000000003</v>
      </c>
      <c r="FJ265" s="143">
        <f>SUMIF('План (2)'!$B$5:$B$38,$B$241:$B$274,'План (2)'!R$5:R$38)</f>
        <v>1.1600000000000001</v>
      </c>
      <c r="FK265" s="143">
        <f>SUMIF('План (2)'!$B$5:$B$38,$B$241:$B$274,'План (2)'!S$5:S$38)</f>
        <v>0.31000000000000005</v>
      </c>
      <c r="FL265" s="143">
        <f>SUMIF('План (2)'!$B$5:$B$38,$B$241:$B$274,'План (2)'!T$5:T$38)</f>
        <v>0.5</v>
      </c>
      <c r="FM265" s="143">
        <f>SUMIF('План (2)'!$B$5:$B$38,$B$241:$B$274,'План (2)'!U$5:U$38)</f>
        <v>0.26</v>
      </c>
      <c r="FN265" s="143">
        <f>SUMIF('План (2)'!$B$5:$B$38,$B$241:$B$274,'План (2)'!V$5:V$38)</f>
        <v>0.44999999999999996</v>
      </c>
      <c r="FO265" s="143">
        <f>SUMIF('План (2)'!$B$5:$B$38,$B$241:$B$274,'План (2)'!W$5:W$38)</f>
        <v>4.66</v>
      </c>
      <c r="FP265" s="143">
        <f>SUMIF('План (2)'!$B$5:$B$38,$B$241:$B$274,'План (2)'!X$5:X$38)</f>
        <v>1.9400000000000002</v>
      </c>
      <c r="FQ265" s="143">
        <f>SUMIF('План (2)'!$B$5:$B$38,$B$241:$B$274,'План (2)'!Y$5:Y$38)</f>
        <v>0.2</v>
      </c>
      <c r="FR265" s="143">
        <f>SUMIF('План (2)'!$B$5:$B$38,$B$241:$B$274,'План (2)'!Z$5:Z$38)</f>
        <v>3.63</v>
      </c>
      <c r="FS265" s="143">
        <f>SUMIF('План (2)'!$B$5:$B$38,$B$241:$B$274,'План (2)'!AA$5:AA$38)</f>
        <v>1.56</v>
      </c>
      <c r="FT265" s="143">
        <f>SUMIF('План (2)'!$B$5:$B$38,$B$241:$B$274,'План (2)'!AB$5:AB$38)</f>
        <v>1.8299999999999998</v>
      </c>
      <c r="FU265" s="143">
        <f>SUMIF('План (2)'!$B$5:$B$38,$B$241:$B$274,'План (2)'!AC$5:AC$38)</f>
        <v>2.29</v>
      </c>
      <c r="FV265" s="143">
        <f>SUMIF('План (2)'!$B$5:$B$38,$B$241:$B$274,'План (2)'!AD$5:AD$38)</f>
        <v>8.0500000000000007</v>
      </c>
      <c r="FW265" s="143">
        <f>SUMIF('План (2)'!$B$5:$B$38,$B$241:$B$274,'План (2)'!AE$5:AE$38)</f>
        <v>0</v>
      </c>
      <c r="FX265" s="143">
        <f>SUMIF('План (2)'!$B$5:$B$38,$B$241:$B$274,'План (2)'!AF$5:AF$38)</f>
        <v>3.4299999999999997</v>
      </c>
      <c r="FY265" s="143">
        <f>SUMIF('План (2)'!$B$5:$B$38,$B$241:$B$274,'План (2)'!AG$5:AG$38)</f>
        <v>4.7899999999999991</v>
      </c>
      <c r="FZ265" s="143">
        <f>SUMIF('План (2)'!$B$5:$B$38,$B$241:$B$274,'План (2)'!AH$5:AH$38)</f>
        <v>0.2</v>
      </c>
      <c r="GA265" s="143">
        <f>SUMIF('План (2)'!$B$5:$B$38,$B$241:$B$274,'План (2)'!AI$5:AI$38)</f>
        <v>0.43</v>
      </c>
      <c r="GB265" s="143">
        <f>SUMIF('План (2)'!$B$5:$B$38,$B$241:$B$274,'План (2)'!AJ$5:AJ$38)</f>
        <v>0.5</v>
      </c>
      <c r="GC265" s="140">
        <f t="shared" si="76"/>
        <v>39.4</v>
      </c>
      <c r="GD265" s="157">
        <f t="shared" si="103"/>
        <v>0.80757173860622122</v>
      </c>
      <c r="GE265" s="157">
        <f t="shared" si="77"/>
        <v>0.64605739088497716</v>
      </c>
      <c r="GF265" s="157">
        <f t="shared" si="78"/>
        <v>0.94058355437665786</v>
      </c>
      <c r="GG265" s="157">
        <f t="shared" si="79"/>
        <v>0.41803713527851455</v>
      </c>
      <c r="GH265" s="157">
        <f t="shared" si="80"/>
        <v>0.40853629129491198</v>
      </c>
      <c r="GI265" s="157">
        <f t="shared" si="81"/>
        <v>1.3491198456715698</v>
      </c>
      <c r="GJ265" s="157">
        <f t="shared" si="82"/>
        <v>0.44653966722932242</v>
      </c>
      <c r="GK265" s="157">
        <f t="shared" si="83"/>
        <v>1.102097902097902</v>
      </c>
      <c r="GL265" s="157">
        <f t="shared" si="84"/>
        <v>0.29452616349168081</v>
      </c>
      <c r="GM265" s="157">
        <f t="shared" si="85"/>
        <v>0.47504219918013019</v>
      </c>
      <c r="GN265" s="157">
        <f t="shared" si="86"/>
        <v>0.24702194357366772</v>
      </c>
      <c r="GO265" s="157">
        <f t="shared" si="87"/>
        <v>0.42753797926211712</v>
      </c>
      <c r="GP265" s="157">
        <f t="shared" si="88"/>
        <v>4.4273932963588134</v>
      </c>
      <c r="GQ265" s="157">
        <f t="shared" si="89"/>
        <v>1.8431637328189054</v>
      </c>
      <c r="GR265" s="157">
        <f t="shared" si="90"/>
        <v>0.19001687967205208</v>
      </c>
      <c r="GS265" s="157">
        <f t="shared" si="91"/>
        <v>3.4488063660477453</v>
      </c>
      <c r="GT265" s="157">
        <f t="shared" si="92"/>
        <v>1.4821316614420064</v>
      </c>
      <c r="GU265" s="157">
        <f t="shared" si="93"/>
        <v>1.7386544489992763</v>
      </c>
      <c r="GV265" s="157">
        <f t="shared" si="94"/>
        <v>2.1756932722449962</v>
      </c>
      <c r="GW265" s="157">
        <f t="shared" si="95"/>
        <v>7.6481794068000974</v>
      </c>
      <c r="GX265" s="157">
        <f t="shared" si="96"/>
        <v>0</v>
      </c>
      <c r="GY265" s="157">
        <f t="shared" si="97"/>
        <v>3.2587894863756932</v>
      </c>
      <c r="GZ265" s="157">
        <f t="shared" si="98"/>
        <v>4.5509042681456471</v>
      </c>
      <c r="HA265" s="157">
        <f t="shared" si="99"/>
        <v>0.19001687967205208</v>
      </c>
      <c r="HB265" s="157">
        <f t="shared" si="100"/>
        <v>0.40853629129491198</v>
      </c>
      <c r="HC265" s="157">
        <f t="shared" si="101"/>
        <v>0.47504219918013019</v>
      </c>
    </row>
    <row r="266" spans="1:211" s="143" customFormat="1" ht="12" customHeight="1" x14ac:dyDescent="0.25">
      <c r="A266" s="126">
        <v>262</v>
      </c>
      <c r="B266" s="62" t="s">
        <v>370</v>
      </c>
      <c r="C266" s="153"/>
      <c r="D266" s="127">
        <v>9350.5</v>
      </c>
      <c r="E266" s="154">
        <v>9350.5</v>
      </c>
      <c r="F266" s="155">
        <v>0</v>
      </c>
      <c r="G266" s="154">
        <v>2155.4</v>
      </c>
      <c r="H266" s="127">
        <v>2</v>
      </c>
      <c r="I266" s="127">
        <v>2</v>
      </c>
      <c r="J266" s="127">
        <v>1</v>
      </c>
      <c r="K266" s="128">
        <v>9350.5</v>
      </c>
      <c r="L266" s="127"/>
      <c r="M266" s="126" t="s">
        <v>344</v>
      </c>
      <c r="N266" s="129">
        <v>1</v>
      </c>
      <c r="O266" s="129"/>
      <c r="P266" s="130">
        <v>41.47</v>
      </c>
      <c r="Q266" s="142"/>
      <c r="R266" s="130"/>
      <c r="S266" s="130"/>
      <c r="T266" s="130"/>
      <c r="U266" s="130"/>
      <c r="V266" s="130"/>
      <c r="W266" s="130"/>
      <c r="X266" s="130"/>
      <c r="Y266" s="130"/>
      <c r="Z266" s="132"/>
      <c r="AA266" s="132"/>
      <c r="AB266" s="132"/>
      <c r="AC266" s="130"/>
      <c r="AD266" s="132"/>
      <c r="AE266" s="132"/>
      <c r="AF266" s="130"/>
      <c r="AG266" s="133"/>
      <c r="AH266" s="130"/>
      <c r="AI266" s="130"/>
      <c r="AJ266" s="130"/>
      <c r="AK266" s="131"/>
      <c r="AL266" s="130"/>
      <c r="AM266" s="130"/>
      <c r="AN266" s="130"/>
      <c r="AO266" s="130"/>
      <c r="AP266" s="130"/>
      <c r="AQ266" s="130"/>
      <c r="AR266" s="130"/>
      <c r="AS266" s="130"/>
      <c r="AT266" s="146"/>
      <c r="AU266" s="131">
        <v>41.47</v>
      </c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  <c r="BI266" s="147"/>
      <c r="BJ266" s="147"/>
      <c r="BK266" s="147"/>
      <c r="BL266" s="147"/>
      <c r="BM266" s="147"/>
      <c r="BN266" s="147"/>
      <c r="BO266" s="147"/>
      <c r="BP266" s="147"/>
      <c r="BQ266" s="147"/>
      <c r="BR266" s="147"/>
      <c r="BS266" s="147"/>
      <c r="BT266" s="147"/>
      <c r="BU266" s="137"/>
      <c r="BV266" s="137"/>
      <c r="BW266" s="137"/>
      <c r="BX266" s="137"/>
      <c r="BY266" s="137"/>
      <c r="BZ266" s="137"/>
      <c r="CA266" s="137"/>
      <c r="CB266" s="137"/>
      <c r="CC266" s="137"/>
      <c r="CD266" s="137"/>
      <c r="CE266" s="137"/>
      <c r="CF266" s="137"/>
      <c r="CG266" s="137"/>
      <c r="CJ266" s="137">
        <v>524748.81999999995</v>
      </c>
      <c r="CK266" s="134">
        <v>4645271.5199999996</v>
      </c>
      <c r="CL266" s="134">
        <v>4667912.09</v>
      </c>
      <c r="CM266" s="134">
        <v>4233393.7069595754</v>
      </c>
      <c r="CN266" s="138">
        <v>409457.42787962471</v>
      </c>
      <c r="CO266" s="136">
        <v>0</v>
      </c>
      <c r="CP266" s="136">
        <v>284617.272</v>
      </c>
      <c r="CQ266" s="136">
        <v>0</v>
      </c>
      <c r="CR266" s="136">
        <v>0</v>
      </c>
      <c r="CS266" s="136">
        <v>0</v>
      </c>
      <c r="CT266" s="136">
        <v>0</v>
      </c>
      <c r="CU266" s="136">
        <v>0</v>
      </c>
      <c r="CV266" s="136">
        <v>0</v>
      </c>
      <c r="CW266" s="136">
        <v>0</v>
      </c>
      <c r="CX266" s="136">
        <v>0</v>
      </c>
      <c r="CY266" s="136">
        <v>0</v>
      </c>
      <c r="CZ266" s="136">
        <v>0</v>
      </c>
      <c r="DA266" s="136">
        <v>0</v>
      </c>
      <c r="DB266" s="136">
        <v>0</v>
      </c>
      <c r="DC266" s="136">
        <v>124840.15587962473</v>
      </c>
      <c r="DD266" s="139">
        <v>1397460.4379961242</v>
      </c>
      <c r="DE266" s="136">
        <v>60310.60756088284</v>
      </c>
      <c r="DF266" s="136">
        <v>76702.628103455296</v>
      </c>
      <c r="DG266" s="136">
        <v>0</v>
      </c>
      <c r="DH266" s="136">
        <v>94873.54307714793</v>
      </c>
      <c r="DI266" s="136">
        <v>13663.585066011014</v>
      </c>
      <c r="DJ266" s="136">
        <v>166469.61364948115</v>
      </c>
      <c r="DK266" s="136">
        <v>84541.960029241716</v>
      </c>
      <c r="DL266" s="136">
        <v>0</v>
      </c>
      <c r="DM266" s="136">
        <v>0</v>
      </c>
      <c r="DN266" s="136">
        <v>881177.72417361103</v>
      </c>
      <c r="DO266" s="136">
        <v>19720.776336293166</v>
      </c>
      <c r="DP266" s="136"/>
      <c r="DQ266" s="136">
        <v>606127.78480823804</v>
      </c>
      <c r="DR266" s="136">
        <v>366879.34629431466</v>
      </c>
      <c r="DS266" s="136">
        <v>56295.966364022046</v>
      </c>
      <c r="DT266" s="136">
        <v>8795.356208167932</v>
      </c>
      <c r="DU266" s="136">
        <v>68150.966311449927</v>
      </c>
      <c r="DV266" s="136">
        <v>106006.14963028351</v>
      </c>
      <c r="DW266" s="136"/>
      <c r="DX266" s="136">
        <v>571219.27802630712</v>
      </c>
      <c r="DY266" s="136">
        <v>502356.69309298799</v>
      </c>
      <c r="DZ266" s="136">
        <v>92950.921627714997</v>
      </c>
      <c r="EA266" s="139">
        <v>413119.1586591549</v>
      </c>
      <c r="EB266" s="136"/>
      <c r="EC266" s="136">
        <v>413119.1586591549</v>
      </c>
      <c r="ED266" s="136"/>
      <c r="EE266" s="138">
        <v>194448.53325008493</v>
      </c>
      <c r="EF266" s="136">
        <v>15629.942235926188</v>
      </c>
      <c r="EG266" s="136">
        <v>169925.21516225915</v>
      </c>
      <c r="EH266" s="136">
        <v>8893.3758518995801</v>
      </c>
      <c r="EI266" s="136">
        <v>46253.471619338285</v>
      </c>
      <c r="EJ266" s="136">
        <v>0</v>
      </c>
      <c r="EK266" s="136">
        <v>0</v>
      </c>
      <c r="EL266" s="152"/>
      <c r="EM266" s="134">
        <v>0</v>
      </c>
      <c r="EN266" s="136">
        <v>521013.47</v>
      </c>
      <c r="EP266" s="170"/>
      <c r="EQ266" s="170"/>
      <c r="ER266" s="170"/>
      <c r="ES266" s="170"/>
      <c r="ET266" s="170"/>
      <c r="EU266" s="170"/>
      <c r="EV266" s="170"/>
      <c r="EW266" s="170"/>
      <c r="EX266" s="170"/>
      <c r="EY266" s="170"/>
      <c r="EZ266" s="170"/>
      <c r="FA266" s="170"/>
      <c r="FB266" s="170">
        <f t="shared" si="102"/>
        <v>41.47</v>
      </c>
      <c r="FC266" s="143">
        <f>SUMIF('План (2)'!$B$5:$B$38,$B$241:$B$274,'План (2)'!K$5:K$38)</f>
        <v>0.84999999999999987</v>
      </c>
      <c r="FD266" s="143">
        <f>SUMIF('План (2)'!$B$5:$B$38,$B$241:$B$274,'План (2)'!L$5:L$38)</f>
        <v>0.68</v>
      </c>
      <c r="FE266" s="143">
        <f>SUMIF('План (2)'!$B$5:$B$38,$B$241:$B$274,'План (2)'!M$5:M$38)</f>
        <v>0.99</v>
      </c>
      <c r="FF266" s="143">
        <f>SUMIF('План (2)'!$B$5:$B$38,$B$241:$B$274,'План (2)'!N$5:N$38)</f>
        <v>0.44</v>
      </c>
      <c r="FG266" s="143">
        <f>SUMIF('План (2)'!$B$5:$B$38,$B$241:$B$274,'План (2)'!O$5:O$38)</f>
        <v>0.43000000000000005</v>
      </c>
      <c r="FH266" s="143">
        <f>SUMIF('План (2)'!$B$5:$B$38,$B$241:$B$274,'План (2)'!P$5:P$38)</f>
        <v>1.4200000000000002</v>
      </c>
      <c r="FI266" s="143">
        <f>SUMIF('План (2)'!$B$5:$B$38,$B$241:$B$274,'План (2)'!Q$5:Q$38)</f>
        <v>0.47000000000000003</v>
      </c>
      <c r="FJ266" s="143">
        <f>SUMIF('План (2)'!$B$5:$B$38,$B$241:$B$274,'План (2)'!R$5:R$38)</f>
        <v>1.1600000000000001</v>
      </c>
      <c r="FK266" s="143">
        <f>SUMIF('План (2)'!$B$5:$B$38,$B$241:$B$274,'План (2)'!S$5:S$38)</f>
        <v>0.31000000000000005</v>
      </c>
      <c r="FL266" s="143">
        <f>SUMIF('План (2)'!$B$5:$B$38,$B$241:$B$274,'План (2)'!T$5:T$38)</f>
        <v>0.5</v>
      </c>
      <c r="FM266" s="143">
        <f>SUMIF('План (2)'!$B$5:$B$38,$B$241:$B$274,'План (2)'!U$5:U$38)</f>
        <v>0.26</v>
      </c>
      <c r="FN266" s="143">
        <f>SUMIF('План (2)'!$B$5:$B$38,$B$241:$B$274,'План (2)'!V$5:V$38)</f>
        <v>0.44999999999999996</v>
      </c>
      <c r="FO266" s="143">
        <f>SUMIF('План (2)'!$B$5:$B$38,$B$241:$B$274,'План (2)'!W$5:W$38)</f>
        <v>4.66</v>
      </c>
      <c r="FP266" s="143">
        <f>SUMIF('План (2)'!$B$5:$B$38,$B$241:$B$274,'План (2)'!X$5:X$38)</f>
        <v>1.9400000000000002</v>
      </c>
      <c r="FQ266" s="143">
        <f>SUMIF('План (2)'!$B$5:$B$38,$B$241:$B$274,'План (2)'!Y$5:Y$38)</f>
        <v>0.2</v>
      </c>
      <c r="FR266" s="143">
        <f>SUMIF('План (2)'!$B$5:$B$38,$B$241:$B$274,'План (2)'!Z$5:Z$38)</f>
        <v>3.63</v>
      </c>
      <c r="FS266" s="143">
        <f>SUMIF('План (2)'!$B$5:$B$38,$B$241:$B$274,'План (2)'!AA$5:AA$38)</f>
        <v>1.56</v>
      </c>
      <c r="FT266" s="143">
        <f>SUMIF('План (2)'!$B$5:$B$38,$B$241:$B$274,'План (2)'!AB$5:AB$38)</f>
        <v>1.8299999999999998</v>
      </c>
      <c r="FU266" s="143">
        <f>SUMIF('План (2)'!$B$5:$B$38,$B$241:$B$274,'План (2)'!AC$5:AC$38)</f>
        <v>2.29</v>
      </c>
      <c r="FV266" s="143">
        <f>SUMIF('План (2)'!$B$5:$B$38,$B$241:$B$274,'План (2)'!AD$5:AD$38)</f>
        <v>8.0500000000000007</v>
      </c>
      <c r="FW266" s="143">
        <f>SUMIF('План (2)'!$B$5:$B$38,$B$241:$B$274,'План (2)'!AE$5:AE$38)</f>
        <v>0</v>
      </c>
      <c r="FX266" s="143">
        <f>SUMIF('План (2)'!$B$5:$B$38,$B$241:$B$274,'План (2)'!AF$5:AF$38)</f>
        <v>3.4299999999999997</v>
      </c>
      <c r="FY266" s="143">
        <f>SUMIF('План (2)'!$B$5:$B$38,$B$241:$B$274,'План (2)'!AG$5:AG$38)</f>
        <v>4.7899999999999991</v>
      </c>
      <c r="FZ266" s="143">
        <f>SUMIF('План (2)'!$B$5:$B$38,$B$241:$B$274,'План (2)'!AH$5:AH$38)</f>
        <v>0.2</v>
      </c>
      <c r="GA266" s="143">
        <f>SUMIF('План (2)'!$B$5:$B$38,$B$241:$B$274,'План (2)'!AI$5:AI$38)</f>
        <v>0.43</v>
      </c>
      <c r="GB266" s="143">
        <f>SUMIF('План (2)'!$B$5:$B$38,$B$241:$B$274,'План (2)'!AJ$5:AJ$38)</f>
        <v>0.5</v>
      </c>
      <c r="GC266" s="140">
        <f t="shared" si="76"/>
        <v>41.47</v>
      </c>
      <c r="GD266" s="157">
        <f t="shared" si="103"/>
        <v>0.84999999999999976</v>
      </c>
      <c r="GE266" s="157">
        <f t="shared" si="77"/>
        <v>0.68</v>
      </c>
      <c r="GF266" s="157">
        <f t="shared" si="78"/>
        <v>0.98999999999999988</v>
      </c>
      <c r="GG266" s="157">
        <f t="shared" si="79"/>
        <v>0.44</v>
      </c>
      <c r="GH266" s="157">
        <f t="shared" si="80"/>
        <v>0.43000000000000005</v>
      </c>
      <c r="GI266" s="157">
        <f t="shared" si="81"/>
        <v>1.4200000000000002</v>
      </c>
      <c r="GJ266" s="157">
        <f t="shared" si="82"/>
        <v>0.47000000000000003</v>
      </c>
      <c r="GK266" s="157">
        <f t="shared" si="83"/>
        <v>1.1600000000000001</v>
      </c>
      <c r="GL266" s="157">
        <f t="shared" si="84"/>
        <v>0.31000000000000005</v>
      </c>
      <c r="GM266" s="157">
        <f t="shared" si="85"/>
        <v>0.5</v>
      </c>
      <c r="GN266" s="157">
        <f t="shared" si="86"/>
        <v>0.26</v>
      </c>
      <c r="GO266" s="157">
        <f t="shared" si="87"/>
        <v>0.44999999999999996</v>
      </c>
      <c r="GP266" s="157">
        <f t="shared" si="88"/>
        <v>4.66</v>
      </c>
      <c r="GQ266" s="157">
        <f t="shared" si="89"/>
        <v>1.9400000000000002</v>
      </c>
      <c r="GR266" s="157">
        <f t="shared" si="90"/>
        <v>0.2</v>
      </c>
      <c r="GS266" s="157">
        <f t="shared" si="91"/>
        <v>3.6300000000000003</v>
      </c>
      <c r="GT266" s="157">
        <f t="shared" si="92"/>
        <v>1.56</v>
      </c>
      <c r="GU266" s="157">
        <f t="shared" si="93"/>
        <v>1.8299999999999998</v>
      </c>
      <c r="GV266" s="157">
        <f t="shared" si="94"/>
        <v>2.29</v>
      </c>
      <c r="GW266" s="157">
        <f t="shared" si="95"/>
        <v>8.0500000000000007</v>
      </c>
      <c r="GX266" s="157">
        <f t="shared" si="96"/>
        <v>0</v>
      </c>
      <c r="GY266" s="157">
        <f t="shared" si="97"/>
        <v>3.43</v>
      </c>
      <c r="GZ266" s="157">
        <f t="shared" si="98"/>
        <v>4.7899999999999991</v>
      </c>
      <c r="HA266" s="157">
        <f t="shared" si="99"/>
        <v>0.2</v>
      </c>
      <c r="HB266" s="157">
        <f t="shared" si="100"/>
        <v>0.43000000000000005</v>
      </c>
      <c r="HC266" s="157">
        <f t="shared" si="101"/>
        <v>0.5</v>
      </c>
    </row>
    <row r="267" spans="1:211" s="143" customFormat="1" ht="12" customHeight="1" x14ac:dyDescent="0.25">
      <c r="A267" s="126">
        <v>263</v>
      </c>
      <c r="B267" s="62" t="s">
        <v>371</v>
      </c>
      <c r="C267" s="153"/>
      <c r="D267" s="127">
        <v>10002.200000000001</v>
      </c>
      <c r="E267" s="154">
        <v>10002.200000000001</v>
      </c>
      <c r="F267" s="155">
        <v>0</v>
      </c>
      <c r="G267" s="154">
        <v>3808.6</v>
      </c>
      <c r="H267" s="127">
        <v>3</v>
      </c>
      <c r="I267" s="127">
        <v>3</v>
      </c>
      <c r="J267" s="127">
        <v>1</v>
      </c>
      <c r="K267" s="128">
        <v>10002.200000000001</v>
      </c>
      <c r="L267" s="127"/>
      <c r="M267" s="126" t="s">
        <v>344</v>
      </c>
      <c r="N267" s="129">
        <v>1</v>
      </c>
      <c r="O267" s="129"/>
      <c r="P267" s="130">
        <v>41.47</v>
      </c>
      <c r="Q267" s="142"/>
      <c r="R267" s="130"/>
      <c r="S267" s="130"/>
      <c r="T267" s="130"/>
      <c r="U267" s="130"/>
      <c r="V267" s="130"/>
      <c r="W267" s="130"/>
      <c r="X267" s="130"/>
      <c r="Y267" s="130"/>
      <c r="Z267" s="132"/>
      <c r="AA267" s="132"/>
      <c r="AB267" s="132"/>
      <c r="AC267" s="130"/>
      <c r="AD267" s="132"/>
      <c r="AE267" s="132"/>
      <c r="AF267" s="130"/>
      <c r="AG267" s="133"/>
      <c r="AH267" s="130"/>
      <c r="AI267" s="130"/>
      <c r="AJ267" s="130"/>
      <c r="AK267" s="131"/>
      <c r="AL267" s="130"/>
      <c r="AM267" s="130"/>
      <c r="AN267" s="130"/>
      <c r="AO267" s="130"/>
      <c r="AP267" s="130"/>
      <c r="AQ267" s="130"/>
      <c r="AR267" s="130"/>
      <c r="AS267" s="130"/>
      <c r="AT267" s="146"/>
      <c r="AU267" s="131">
        <v>41.47</v>
      </c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  <c r="BI267" s="147"/>
      <c r="BJ267" s="147"/>
      <c r="BK267" s="147"/>
      <c r="BL267" s="147"/>
      <c r="BM267" s="147"/>
      <c r="BN267" s="147"/>
      <c r="BO267" s="147"/>
      <c r="BP267" s="147"/>
      <c r="BQ267" s="147"/>
      <c r="BR267" s="147"/>
      <c r="BS267" s="147"/>
      <c r="BT267" s="147"/>
      <c r="BU267" s="137"/>
      <c r="BV267" s="137"/>
      <c r="BW267" s="137"/>
      <c r="BX267" s="137"/>
      <c r="BY267" s="137"/>
      <c r="BZ267" s="137"/>
      <c r="CA267" s="137"/>
      <c r="CB267" s="137"/>
      <c r="CC267" s="137"/>
      <c r="CD267" s="137"/>
      <c r="CE267" s="137"/>
      <c r="CF267" s="137"/>
      <c r="CG267" s="137"/>
      <c r="CJ267" s="137">
        <v>502760.56</v>
      </c>
      <c r="CK267" s="134">
        <v>4983020.4000000013</v>
      </c>
      <c r="CL267" s="134">
        <v>5049467.8900000006</v>
      </c>
      <c r="CM267" s="134">
        <v>5888221.190628808</v>
      </c>
      <c r="CN267" s="138">
        <v>1797768.7602118796</v>
      </c>
      <c r="CO267" s="136">
        <v>0</v>
      </c>
      <c r="CP267" s="136">
        <v>217876.74000000002</v>
      </c>
      <c r="CQ267" s="136">
        <v>0</v>
      </c>
      <c r="CR267" s="136">
        <v>0</v>
      </c>
      <c r="CS267" s="136">
        <v>0</v>
      </c>
      <c r="CT267" s="136">
        <v>0</v>
      </c>
      <c r="CU267" s="136">
        <v>0</v>
      </c>
      <c r="CV267" s="136">
        <v>0</v>
      </c>
      <c r="CW267" s="136">
        <v>0</v>
      </c>
      <c r="CX267" s="136">
        <v>499738.68</v>
      </c>
      <c r="CY267" s="136">
        <v>0</v>
      </c>
      <c r="CZ267" s="136">
        <v>946612.22399999993</v>
      </c>
      <c r="DA267" s="136">
        <v>0</v>
      </c>
      <c r="DB267" s="136">
        <v>0</v>
      </c>
      <c r="DC267" s="136">
        <v>133541.11621187985</v>
      </c>
      <c r="DD267" s="139">
        <v>1494858.9693518882</v>
      </c>
      <c r="DE267" s="136">
        <v>64514.064375751288</v>
      </c>
      <c r="DF267" s="136">
        <v>82048.556421194662</v>
      </c>
      <c r="DG267" s="136">
        <v>0</v>
      </c>
      <c r="DH267" s="136">
        <v>101485.92616076671</v>
      </c>
      <c r="DI267" s="136">
        <v>14615.893326266549</v>
      </c>
      <c r="DJ267" s="136">
        <v>178072.01429280153</v>
      </c>
      <c r="DK267" s="136">
        <v>90434.264756374687</v>
      </c>
      <c r="DL267" s="136">
        <v>0</v>
      </c>
      <c r="DM267" s="136">
        <v>0</v>
      </c>
      <c r="DN267" s="136">
        <v>942592.99852727575</v>
      </c>
      <c r="DO267" s="136">
        <v>21095.251491457308</v>
      </c>
      <c r="DP267" s="136"/>
      <c r="DQ267" s="136">
        <v>648372.95644179021</v>
      </c>
      <c r="DR267" s="136">
        <v>392449.66552644182</v>
      </c>
      <c r="DS267" s="136">
        <v>60219.615503579626</v>
      </c>
      <c r="DT267" s="136">
        <v>9408.3644580864438</v>
      </c>
      <c r="DU267" s="136">
        <v>72900.871102121222</v>
      </c>
      <c r="DV267" s="136">
        <v>113394.43985156107</v>
      </c>
      <c r="DW267" s="136"/>
      <c r="DX267" s="136">
        <v>611031.43817707396</v>
      </c>
      <c r="DY267" s="136">
        <v>537369.35090686975</v>
      </c>
      <c r="DZ267" s="136">
        <v>99429.304133974772</v>
      </c>
      <c r="EA267" s="139">
        <v>441912.24519978609</v>
      </c>
      <c r="EB267" s="136"/>
      <c r="EC267" s="136">
        <v>441912.24519978609</v>
      </c>
      <c r="ED267" s="136"/>
      <c r="EE267" s="138">
        <v>208000.97527126886</v>
      </c>
      <c r="EF267" s="136">
        <v>16719.299313638945</v>
      </c>
      <c r="EG267" s="136">
        <v>181768.46019955602</v>
      </c>
      <c r="EH267" s="136">
        <v>9513.2157580738985</v>
      </c>
      <c r="EI267" s="136">
        <v>49477.19093427575</v>
      </c>
      <c r="EJ267" s="136">
        <v>0</v>
      </c>
      <c r="EK267" s="136">
        <v>0</v>
      </c>
      <c r="EL267" s="152"/>
      <c r="EM267" s="134">
        <v>0</v>
      </c>
      <c r="EN267" s="136">
        <v>440854.88999999996</v>
      </c>
      <c r="EP267" s="170"/>
      <c r="EQ267" s="170"/>
      <c r="ER267" s="170"/>
      <c r="ES267" s="170"/>
      <c r="ET267" s="170"/>
      <c r="EU267" s="170"/>
      <c r="EV267" s="170"/>
      <c r="EW267" s="170"/>
      <c r="EX267" s="170"/>
      <c r="EY267" s="170"/>
      <c r="EZ267" s="170"/>
      <c r="FA267" s="170"/>
      <c r="FB267" s="170">
        <f t="shared" si="102"/>
        <v>41.47</v>
      </c>
      <c r="FC267" s="143">
        <f>SUMIF('План (2)'!$B$5:$B$38,$B$241:$B$274,'План (2)'!K$5:K$38)</f>
        <v>0.84999999999999987</v>
      </c>
      <c r="FD267" s="143">
        <f>SUMIF('План (2)'!$B$5:$B$38,$B$241:$B$274,'План (2)'!L$5:L$38)</f>
        <v>0.68</v>
      </c>
      <c r="FE267" s="143">
        <f>SUMIF('План (2)'!$B$5:$B$38,$B$241:$B$274,'План (2)'!M$5:M$38)</f>
        <v>0.99</v>
      </c>
      <c r="FF267" s="143">
        <f>SUMIF('План (2)'!$B$5:$B$38,$B$241:$B$274,'План (2)'!N$5:N$38)</f>
        <v>0.44</v>
      </c>
      <c r="FG267" s="143">
        <f>SUMIF('План (2)'!$B$5:$B$38,$B$241:$B$274,'План (2)'!O$5:O$38)</f>
        <v>0.43000000000000005</v>
      </c>
      <c r="FH267" s="143">
        <f>SUMIF('План (2)'!$B$5:$B$38,$B$241:$B$274,'План (2)'!P$5:P$38)</f>
        <v>1.4200000000000002</v>
      </c>
      <c r="FI267" s="143">
        <f>SUMIF('План (2)'!$B$5:$B$38,$B$241:$B$274,'План (2)'!Q$5:Q$38)</f>
        <v>0.47000000000000003</v>
      </c>
      <c r="FJ267" s="143">
        <f>SUMIF('План (2)'!$B$5:$B$38,$B$241:$B$274,'План (2)'!R$5:R$38)</f>
        <v>1.1600000000000001</v>
      </c>
      <c r="FK267" s="143">
        <f>SUMIF('План (2)'!$B$5:$B$38,$B$241:$B$274,'План (2)'!S$5:S$38)</f>
        <v>0.31000000000000005</v>
      </c>
      <c r="FL267" s="143">
        <f>SUMIF('План (2)'!$B$5:$B$38,$B$241:$B$274,'План (2)'!T$5:T$38)</f>
        <v>0.5</v>
      </c>
      <c r="FM267" s="143">
        <f>SUMIF('План (2)'!$B$5:$B$38,$B$241:$B$274,'План (2)'!U$5:U$38)</f>
        <v>0.26</v>
      </c>
      <c r="FN267" s="143">
        <f>SUMIF('План (2)'!$B$5:$B$38,$B$241:$B$274,'План (2)'!V$5:V$38)</f>
        <v>0.44999999999999996</v>
      </c>
      <c r="FO267" s="143">
        <f>SUMIF('План (2)'!$B$5:$B$38,$B$241:$B$274,'План (2)'!W$5:W$38)</f>
        <v>4.66</v>
      </c>
      <c r="FP267" s="143">
        <f>SUMIF('План (2)'!$B$5:$B$38,$B$241:$B$274,'План (2)'!X$5:X$38)</f>
        <v>1.9400000000000002</v>
      </c>
      <c r="FQ267" s="143">
        <f>SUMIF('План (2)'!$B$5:$B$38,$B$241:$B$274,'План (2)'!Y$5:Y$38)</f>
        <v>0.2</v>
      </c>
      <c r="FR267" s="143">
        <f>SUMIF('План (2)'!$B$5:$B$38,$B$241:$B$274,'План (2)'!Z$5:Z$38)</f>
        <v>3.63</v>
      </c>
      <c r="FS267" s="143">
        <f>SUMIF('План (2)'!$B$5:$B$38,$B$241:$B$274,'План (2)'!AA$5:AA$38)</f>
        <v>1.56</v>
      </c>
      <c r="FT267" s="143">
        <f>SUMIF('План (2)'!$B$5:$B$38,$B$241:$B$274,'План (2)'!AB$5:AB$38)</f>
        <v>1.8299999999999998</v>
      </c>
      <c r="FU267" s="143">
        <f>SUMIF('План (2)'!$B$5:$B$38,$B$241:$B$274,'План (2)'!AC$5:AC$38)</f>
        <v>2.29</v>
      </c>
      <c r="FV267" s="143">
        <f>SUMIF('План (2)'!$B$5:$B$38,$B$241:$B$274,'План (2)'!AD$5:AD$38)</f>
        <v>8.0500000000000007</v>
      </c>
      <c r="FW267" s="143">
        <f>SUMIF('План (2)'!$B$5:$B$38,$B$241:$B$274,'План (2)'!AE$5:AE$38)</f>
        <v>0</v>
      </c>
      <c r="FX267" s="143">
        <f>SUMIF('План (2)'!$B$5:$B$38,$B$241:$B$274,'План (2)'!AF$5:AF$38)</f>
        <v>3.4299999999999997</v>
      </c>
      <c r="FY267" s="143">
        <f>SUMIF('План (2)'!$B$5:$B$38,$B$241:$B$274,'План (2)'!AG$5:AG$38)</f>
        <v>4.7899999999999991</v>
      </c>
      <c r="FZ267" s="143">
        <f>SUMIF('План (2)'!$B$5:$B$38,$B$241:$B$274,'План (2)'!AH$5:AH$38)</f>
        <v>0.2</v>
      </c>
      <c r="GA267" s="143">
        <f>SUMIF('План (2)'!$B$5:$B$38,$B$241:$B$274,'План (2)'!AI$5:AI$38)</f>
        <v>0.43</v>
      </c>
      <c r="GB267" s="143">
        <f>SUMIF('План (2)'!$B$5:$B$38,$B$241:$B$274,'План (2)'!AJ$5:AJ$38)</f>
        <v>0.5</v>
      </c>
      <c r="GC267" s="140">
        <f t="shared" si="76"/>
        <v>41.47</v>
      </c>
      <c r="GD267" s="157">
        <f t="shared" si="103"/>
        <v>0.84999999999999976</v>
      </c>
      <c r="GE267" s="157">
        <f t="shared" si="77"/>
        <v>0.68</v>
      </c>
      <c r="GF267" s="157">
        <f t="shared" si="78"/>
        <v>0.98999999999999988</v>
      </c>
      <c r="GG267" s="157">
        <f t="shared" si="79"/>
        <v>0.44</v>
      </c>
      <c r="GH267" s="157">
        <f t="shared" si="80"/>
        <v>0.43000000000000005</v>
      </c>
      <c r="GI267" s="157">
        <f t="shared" si="81"/>
        <v>1.4200000000000002</v>
      </c>
      <c r="GJ267" s="157">
        <f t="shared" si="82"/>
        <v>0.47000000000000003</v>
      </c>
      <c r="GK267" s="157">
        <f t="shared" si="83"/>
        <v>1.1600000000000001</v>
      </c>
      <c r="GL267" s="157">
        <f t="shared" si="84"/>
        <v>0.31000000000000005</v>
      </c>
      <c r="GM267" s="157">
        <f t="shared" si="85"/>
        <v>0.5</v>
      </c>
      <c r="GN267" s="157">
        <f t="shared" si="86"/>
        <v>0.26</v>
      </c>
      <c r="GO267" s="157">
        <f t="shared" si="87"/>
        <v>0.44999999999999996</v>
      </c>
      <c r="GP267" s="157">
        <f t="shared" si="88"/>
        <v>4.66</v>
      </c>
      <c r="GQ267" s="157">
        <f t="shared" si="89"/>
        <v>1.9400000000000002</v>
      </c>
      <c r="GR267" s="157">
        <f t="shared" si="90"/>
        <v>0.2</v>
      </c>
      <c r="GS267" s="157">
        <f t="shared" si="91"/>
        <v>3.6300000000000003</v>
      </c>
      <c r="GT267" s="157">
        <f t="shared" si="92"/>
        <v>1.56</v>
      </c>
      <c r="GU267" s="157">
        <f t="shared" si="93"/>
        <v>1.8299999999999998</v>
      </c>
      <c r="GV267" s="157">
        <f t="shared" si="94"/>
        <v>2.29</v>
      </c>
      <c r="GW267" s="157">
        <f t="shared" si="95"/>
        <v>8.0500000000000007</v>
      </c>
      <c r="GX267" s="157">
        <f t="shared" si="96"/>
        <v>0</v>
      </c>
      <c r="GY267" s="157">
        <f t="shared" si="97"/>
        <v>3.43</v>
      </c>
      <c r="GZ267" s="157">
        <f t="shared" si="98"/>
        <v>4.7899999999999991</v>
      </c>
      <c r="HA267" s="157">
        <f t="shared" si="99"/>
        <v>0.2</v>
      </c>
      <c r="HB267" s="157">
        <f t="shared" si="100"/>
        <v>0.43000000000000005</v>
      </c>
      <c r="HC267" s="157">
        <f t="shared" si="101"/>
        <v>0.5</v>
      </c>
    </row>
    <row r="268" spans="1:211" s="143" customFormat="1" ht="12" customHeight="1" x14ac:dyDescent="0.25">
      <c r="A268" s="126">
        <v>264</v>
      </c>
      <c r="B268" s="62" t="s">
        <v>372</v>
      </c>
      <c r="C268" s="153"/>
      <c r="D268" s="127">
        <v>12324.3</v>
      </c>
      <c r="E268" s="154">
        <v>12324.3</v>
      </c>
      <c r="F268" s="155">
        <v>0</v>
      </c>
      <c r="G268" s="154">
        <v>4414.2</v>
      </c>
      <c r="H268" s="127">
        <v>3</v>
      </c>
      <c r="I268" s="127">
        <v>3</v>
      </c>
      <c r="J268" s="127">
        <v>1</v>
      </c>
      <c r="K268" s="128">
        <v>12324.3</v>
      </c>
      <c r="L268" s="127"/>
      <c r="M268" s="126" t="s">
        <v>344</v>
      </c>
      <c r="N268" s="129">
        <v>1</v>
      </c>
      <c r="O268" s="129"/>
      <c r="P268" s="130">
        <v>39.4</v>
      </c>
      <c r="Q268" s="142"/>
      <c r="R268" s="130"/>
      <c r="S268" s="130"/>
      <c r="T268" s="130"/>
      <c r="U268" s="130"/>
      <c r="V268" s="130"/>
      <c r="W268" s="130"/>
      <c r="X268" s="130"/>
      <c r="Y268" s="130"/>
      <c r="Z268" s="132"/>
      <c r="AA268" s="132"/>
      <c r="AB268" s="132"/>
      <c r="AC268" s="130"/>
      <c r="AD268" s="132"/>
      <c r="AE268" s="132"/>
      <c r="AF268" s="130"/>
      <c r="AG268" s="133"/>
      <c r="AH268" s="130"/>
      <c r="AI268" s="130"/>
      <c r="AJ268" s="130"/>
      <c r="AK268" s="131"/>
      <c r="AL268" s="130"/>
      <c r="AM268" s="130"/>
      <c r="AN268" s="130"/>
      <c r="AO268" s="130"/>
      <c r="AP268" s="130"/>
      <c r="AQ268" s="130"/>
      <c r="AR268" s="130"/>
      <c r="AS268" s="130"/>
      <c r="AT268" s="146"/>
      <c r="AU268" s="131">
        <v>41.47</v>
      </c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  <c r="BI268" s="147"/>
      <c r="BJ268" s="147"/>
      <c r="BK268" s="147"/>
      <c r="BL268" s="147"/>
      <c r="BM268" s="147"/>
      <c r="BN268" s="147"/>
      <c r="BO268" s="147"/>
      <c r="BP268" s="147"/>
      <c r="BQ268" s="147"/>
      <c r="BR268" s="147"/>
      <c r="BS268" s="147"/>
      <c r="BT268" s="147"/>
      <c r="BU268" s="137"/>
      <c r="BV268" s="137"/>
      <c r="BW268" s="137"/>
      <c r="BX268" s="137"/>
      <c r="BY268" s="137"/>
      <c r="BZ268" s="137"/>
      <c r="CA268" s="137"/>
      <c r="CB268" s="137"/>
      <c r="CC268" s="137"/>
      <c r="CD268" s="137"/>
      <c r="CE268" s="137"/>
      <c r="CF268" s="137"/>
      <c r="CG268" s="137"/>
      <c r="CJ268" s="137">
        <v>723078.98</v>
      </c>
      <c r="CK268" s="134">
        <v>5954642.8500000015</v>
      </c>
      <c r="CL268" s="134">
        <v>5916459.9600000009</v>
      </c>
      <c r="CM268" s="134">
        <v>6140843.1717752302</v>
      </c>
      <c r="CN268" s="138">
        <v>1100755.702199803</v>
      </c>
      <c r="CO268" s="136">
        <v>0</v>
      </c>
      <c r="CP268" s="136">
        <v>227828.83199999997</v>
      </c>
      <c r="CQ268" s="136">
        <v>0</v>
      </c>
      <c r="CR268" s="136">
        <v>0</v>
      </c>
      <c r="CS268" s="136">
        <v>0</v>
      </c>
      <c r="CT268" s="136">
        <v>0</v>
      </c>
      <c r="CU268" s="136">
        <v>0</v>
      </c>
      <c r="CV268" s="136">
        <v>0</v>
      </c>
      <c r="CW268" s="136">
        <v>0</v>
      </c>
      <c r="CX268" s="136">
        <v>0</v>
      </c>
      <c r="CY268" s="136">
        <v>0</v>
      </c>
      <c r="CZ268" s="136">
        <v>708382.99199999997</v>
      </c>
      <c r="DA268" s="136">
        <v>0</v>
      </c>
      <c r="DB268" s="136">
        <v>0</v>
      </c>
      <c r="DC268" s="136">
        <v>164543.87819980309</v>
      </c>
      <c r="DD268" s="139">
        <v>1841903.8207577812</v>
      </c>
      <c r="DE268" s="136">
        <v>79491.580210960732</v>
      </c>
      <c r="DF268" s="136">
        <v>101096.86108073517</v>
      </c>
      <c r="DG268" s="136">
        <v>0</v>
      </c>
      <c r="DH268" s="136">
        <v>125046.7896845831</v>
      </c>
      <c r="DI268" s="136">
        <v>18009.103409340627</v>
      </c>
      <c r="DJ268" s="136">
        <v>219413.02171010114</v>
      </c>
      <c r="DK268" s="136">
        <v>111429.38644868015</v>
      </c>
      <c r="DL268" s="136">
        <v>0</v>
      </c>
      <c r="DM268" s="136">
        <v>0</v>
      </c>
      <c r="DN268" s="136">
        <v>1161424.3758122916</v>
      </c>
      <c r="DO268" s="136">
        <v>25992.702401088485</v>
      </c>
      <c r="DP268" s="136"/>
      <c r="DQ268" s="136">
        <v>798898.52503204835</v>
      </c>
      <c r="DR268" s="136">
        <v>483560.35800599138</v>
      </c>
      <c r="DS268" s="136">
        <v>74200.13670500154</v>
      </c>
      <c r="DT268" s="136">
        <v>11592.600237027329</v>
      </c>
      <c r="DU268" s="136">
        <v>89825.458971413536</v>
      </c>
      <c r="DV268" s="136">
        <v>139719.97111261461</v>
      </c>
      <c r="DW268" s="136"/>
      <c r="DX268" s="136">
        <v>752887.84002776514</v>
      </c>
      <c r="DY268" s="136">
        <v>662124.44176096597</v>
      </c>
      <c r="DZ268" s="136">
        <v>122512.70449884476</v>
      </c>
      <c r="EA268" s="139">
        <v>544506.11700583098</v>
      </c>
      <c r="EB268" s="136"/>
      <c r="EC268" s="136">
        <v>544506.11700583098</v>
      </c>
      <c r="ED268" s="136"/>
      <c r="EE268" s="138">
        <v>256290.2580967886</v>
      </c>
      <c r="EF268" s="136">
        <v>20600.833869656719</v>
      </c>
      <c r="EG268" s="136">
        <v>223967.63052502333</v>
      </c>
      <c r="EH268" s="136">
        <v>11721.793702108551</v>
      </c>
      <c r="EI268" s="136">
        <v>60963.762395402475</v>
      </c>
      <c r="EJ268" s="136">
        <v>0</v>
      </c>
      <c r="EK268" s="136">
        <v>0</v>
      </c>
      <c r="EL268" s="152"/>
      <c r="EM268" s="134">
        <v>0</v>
      </c>
      <c r="EN268" s="136">
        <v>811277.93</v>
      </c>
      <c r="EP268" s="170"/>
      <c r="EQ268" s="170"/>
      <c r="ER268" s="170"/>
      <c r="ES268" s="170"/>
      <c r="ET268" s="170"/>
      <c r="EU268" s="170"/>
      <c r="EV268" s="170"/>
      <c r="EW268" s="170"/>
      <c r="EX268" s="170"/>
      <c r="EY268" s="170"/>
      <c r="EZ268" s="170"/>
      <c r="FA268" s="170"/>
      <c r="FB268" s="170">
        <f t="shared" si="102"/>
        <v>41.47</v>
      </c>
      <c r="FC268" s="143">
        <f>SUMIF('План (2)'!$B$5:$B$38,$B$241:$B$274,'План (2)'!K$5:K$38)</f>
        <v>0.84999999999999987</v>
      </c>
      <c r="FD268" s="143">
        <f>SUMIF('План (2)'!$B$5:$B$38,$B$241:$B$274,'План (2)'!L$5:L$38)</f>
        <v>0.68</v>
      </c>
      <c r="FE268" s="143">
        <f>SUMIF('План (2)'!$B$5:$B$38,$B$241:$B$274,'План (2)'!M$5:M$38)</f>
        <v>0.99</v>
      </c>
      <c r="FF268" s="143">
        <f>SUMIF('План (2)'!$B$5:$B$38,$B$241:$B$274,'План (2)'!N$5:N$38)</f>
        <v>0.44</v>
      </c>
      <c r="FG268" s="143">
        <f>SUMIF('План (2)'!$B$5:$B$38,$B$241:$B$274,'План (2)'!O$5:O$38)</f>
        <v>0.43000000000000005</v>
      </c>
      <c r="FH268" s="143">
        <f>SUMIF('План (2)'!$B$5:$B$38,$B$241:$B$274,'План (2)'!P$5:P$38)</f>
        <v>1.4200000000000002</v>
      </c>
      <c r="FI268" s="143">
        <f>SUMIF('План (2)'!$B$5:$B$38,$B$241:$B$274,'План (2)'!Q$5:Q$38)</f>
        <v>0.47000000000000003</v>
      </c>
      <c r="FJ268" s="143">
        <f>SUMIF('План (2)'!$B$5:$B$38,$B$241:$B$274,'План (2)'!R$5:R$38)</f>
        <v>1.1600000000000001</v>
      </c>
      <c r="FK268" s="143">
        <f>SUMIF('План (2)'!$B$5:$B$38,$B$241:$B$274,'План (2)'!S$5:S$38)</f>
        <v>0.31000000000000005</v>
      </c>
      <c r="FL268" s="143">
        <f>SUMIF('План (2)'!$B$5:$B$38,$B$241:$B$274,'План (2)'!T$5:T$38)</f>
        <v>0.5</v>
      </c>
      <c r="FM268" s="143">
        <f>SUMIF('План (2)'!$B$5:$B$38,$B$241:$B$274,'План (2)'!U$5:U$38)</f>
        <v>0.26</v>
      </c>
      <c r="FN268" s="143">
        <f>SUMIF('План (2)'!$B$5:$B$38,$B$241:$B$274,'План (2)'!V$5:V$38)</f>
        <v>0.44999999999999996</v>
      </c>
      <c r="FO268" s="143">
        <f>SUMIF('План (2)'!$B$5:$B$38,$B$241:$B$274,'План (2)'!W$5:W$38)</f>
        <v>4.66</v>
      </c>
      <c r="FP268" s="143">
        <f>SUMIF('План (2)'!$B$5:$B$38,$B$241:$B$274,'План (2)'!X$5:X$38)</f>
        <v>1.9400000000000002</v>
      </c>
      <c r="FQ268" s="143">
        <f>SUMIF('План (2)'!$B$5:$B$38,$B$241:$B$274,'План (2)'!Y$5:Y$38)</f>
        <v>0.2</v>
      </c>
      <c r="FR268" s="143">
        <f>SUMIF('План (2)'!$B$5:$B$38,$B$241:$B$274,'План (2)'!Z$5:Z$38)</f>
        <v>3.63</v>
      </c>
      <c r="FS268" s="143">
        <f>SUMIF('План (2)'!$B$5:$B$38,$B$241:$B$274,'План (2)'!AA$5:AA$38)</f>
        <v>1.56</v>
      </c>
      <c r="FT268" s="143">
        <f>SUMIF('План (2)'!$B$5:$B$38,$B$241:$B$274,'План (2)'!AB$5:AB$38)</f>
        <v>1.8299999999999998</v>
      </c>
      <c r="FU268" s="143">
        <f>SUMIF('План (2)'!$B$5:$B$38,$B$241:$B$274,'План (2)'!AC$5:AC$38)</f>
        <v>2.29</v>
      </c>
      <c r="FV268" s="143">
        <f>SUMIF('План (2)'!$B$5:$B$38,$B$241:$B$274,'План (2)'!AD$5:AD$38)</f>
        <v>8.0500000000000007</v>
      </c>
      <c r="FW268" s="143">
        <f>SUMIF('План (2)'!$B$5:$B$38,$B$241:$B$274,'План (2)'!AE$5:AE$38)</f>
        <v>0</v>
      </c>
      <c r="FX268" s="143">
        <f>SUMIF('План (2)'!$B$5:$B$38,$B$241:$B$274,'План (2)'!AF$5:AF$38)</f>
        <v>3.4299999999999997</v>
      </c>
      <c r="FY268" s="143">
        <f>SUMIF('План (2)'!$B$5:$B$38,$B$241:$B$274,'План (2)'!AG$5:AG$38)</f>
        <v>4.7899999999999991</v>
      </c>
      <c r="FZ268" s="143">
        <f>SUMIF('План (2)'!$B$5:$B$38,$B$241:$B$274,'План (2)'!AH$5:AH$38)</f>
        <v>0.2</v>
      </c>
      <c r="GA268" s="143">
        <f>SUMIF('План (2)'!$B$5:$B$38,$B$241:$B$274,'План (2)'!AI$5:AI$38)</f>
        <v>0.43</v>
      </c>
      <c r="GB268" s="143">
        <f>SUMIF('План (2)'!$B$5:$B$38,$B$241:$B$274,'План (2)'!AJ$5:AJ$38)</f>
        <v>0.5</v>
      </c>
      <c r="GC268" s="140">
        <f t="shared" si="76"/>
        <v>39.4</v>
      </c>
      <c r="GD268" s="157">
        <f t="shared" si="103"/>
        <v>0.80757173860622122</v>
      </c>
      <c r="GE268" s="157">
        <f t="shared" si="77"/>
        <v>0.64605739088497716</v>
      </c>
      <c r="GF268" s="157">
        <f t="shared" si="78"/>
        <v>0.94058355437665786</v>
      </c>
      <c r="GG268" s="157">
        <f t="shared" si="79"/>
        <v>0.41803713527851455</v>
      </c>
      <c r="GH268" s="157">
        <f t="shared" si="80"/>
        <v>0.40853629129491198</v>
      </c>
      <c r="GI268" s="157">
        <f t="shared" si="81"/>
        <v>1.3491198456715698</v>
      </c>
      <c r="GJ268" s="157">
        <f t="shared" si="82"/>
        <v>0.44653966722932242</v>
      </c>
      <c r="GK268" s="157">
        <f t="shared" si="83"/>
        <v>1.102097902097902</v>
      </c>
      <c r="GL268" s="157">
        <f t="shared" si="84"/>
        <v>0.29452616349168081</v>
      </c>
      <c r="GM268" s="157">
        <f t="shared" si="85"/>
        <v>0.47504219918013019</v>
      </c>
      <c r="GN268" s="157">
        <f t="shared" si="86"/>
        <v>0.24702194357366772</v>
      </c>
      <c r="GO268" s="157">
        <f t="shared" si="87"/>
        <v>0.42753797926211712</v>
      </c>
      <c r="GP268" s="157">
        <f t="shared" si="88"/>
        <v>4.4273932963588134</v>
      </c>
      <c r="GQ268" s="157">
        <f t="shared" si="89"/>
        <v>1.8431637328189054</v>
      </c>
      <c r="GR268" s="157">
        <f t="shared" si="90"/>
        <v>0.19001687967205208</v>
      </c>
      <c r="GS268" s="157">
        <f t="shared" si="91"/>
        <v>3.4488063660477453</v>
      </c>
      <c r="GT268" s="157">
        <f t="shared" si="92"/>
        <v>1.4821316614420064</v>
      </c>
      <c r="GU268" s="157">
        <f t="shared" si="93"/>
        <v>1.7386544489992763</v>
      </c>
      <c r="GV268" s="157">
        <f t="shared" si="94"/>
        <v>2.1756932722449962</v>
      </c>
      <c r="GW268" s="157">
        <f t="shared" si="95"/>
        <v>7.6481794068000974</v>
      </c>
      <c r="GX268" s="157">
        <f t="shared" si="96"/>
        <v>0</v>
      </c>
      <c r="GY268" s="157">
        <f t="shared" si="97"/>
        <v>3.2587894863756932</v>
      </c>
      <c r="GZ268" s="157">
        <f t="shared" si="98"/>
        <v>4.5509042681456471</v>
      </c>
      <c r="HA268" s="157">
        <f t="shared" si="99"/>
        <v>0.19001687967205208</v>
      </c>
      <c r="HB268" s="157">
        <f t="shared" si="100"/>
        <v>0.40853629129491198</v>
      </c>
      <c r="HC268" s="157">
        <f t="shared" si="101"/>
        <v>0.47504219918013019</v>
      </c>
    </row>
    <row r="269" spans="1:211" s="143" customFormat="1" ht="12" customHeight="1" x14ac:dyDescent="0.25">
      <c r="A269" s="126">
        <v>265</v>
      </c>
      <c r="B269" s="62" t="s">
        <v>373</v>
      </c>
      <c r="C269" s="153"/>
      <c r="D269" s="127">
        <v>12389.5</v>
      </c>
      <c r="E269" s="154">
        <v>12389.5</v>
      </c>
      <c r="F269" s="155">
        <v>0</v>
      </c>
      <c r="G269" s="154">
        <v>4505.5</v>
      </c>
      <c r="H269" s="127">
        <v>3</v>
      </c>
      <c r="I269" s="127">
        <v>3</v>
      </c>
      <c r="J269" s="127">
        <v>1</v>
      </c>
      <c r="K269" s="128">
        <v>12389.5</v>
      </c>
      <c r="L269" s="127"/>
      <c r="M269" s="126" t="s">
        <v>344</v>
      </c>
      <c r="N269" s="129">
        <v>1</v>
      </c>
      <c r="O269" s="129"/>
      <c r="P269" s="130">
        <v>41.47</v>
      </c>
      <c r="Q269" s="142"/>
      <c r="R269" s="130"/>
      <c r="S269" s="130"/>
      <c r="T269" s="130"/>
      <c r="U269" s="130"/>
      <c r="V269" s="130"/>
      <c r="W269" s="130"/>
      <c r="X269" s="130"/>
      <c r="Y269" s="130"/>
      <c r="Z269" s="132"/>
      <c r="AA269" s="132"/>
      <c r="AB269" s="132"/>
      <c r="AC269" s="130"/>
      <c r="AD269" s="132"/>
      <c r="AE269" s="132"/>
      <c r="AF269" s="130"/>
      <c r="AG269" s="133"/>
      <c r="AH269" s="130"/>
      <c r="AI269" s="130"/>
      <c r="AJ269" s="130"/>
      <c r="AK269" s="131"/>
      <c r="AL269" s="130"/>
      <c r="AM269" s="130"/>
      <c r="AN269" s="130"/>
      <c r="AO269" s="130"/>
      <c r="AP269" s="130"/>
      <c r="AQ269" s="130"/>
      <c r="AR269" s="130"/>
      <c r="AS269" s="130"/>
      <c r="AT269" s="146"/>
      <c r="AU269" s="131">
        <v>41.47</v>
      </c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  <c r="BI269" s="147"/>
      <c r="BJ269" s="147"/>
      <c r="BK269" s="147"/>
      <c r="BL269" s="147"/>
      <c r="BM269" s="147"/>
      <c r="BN269" s="147"/>
      <c r="BO269" s="147"/>
      <c r="BP269" s="147"/>
      <c r="BQ269" s="147"/>
      <c r="BR269" s="147"/>
      <c r="BS269" s="147"/>
      <c r="BT269" s="147"/>
      <c r="BU269" s="137"/>
      <c r="BV269" s="137"/>
      <c r="BW269" s="137"/>
      <c r="BX269" s="137"/>
      <c r="BY269" s="137"/>
      <c r="BZ269" s="137"/>
      <c r="CA269" s="137"/>
      <c r="CB269" s="137"/>
      <c r="CC269" s="137"/>
      <c r="CD269" s="137"/>
      <c r="CE269" s="137"/>
      <c r="CF269" s="137"/>
      <c r="CG269" s="137"/>
      <c r="CJ269" s="137">
        <v>715115.79999999993</v>
      </c>
      <c r="CK269" s="134">
        <v>6162699.9199999981</v>
      </c>
      <c r="CL269" s="134">
        <v>6101526.5299999993</v>
      </c>
      <c r="CM269" s="134">
        <v>5910250.0161355715</v>
      </c>
      <c r="CN269" s="138">
        <v>843498.66276825953</v>
      </c>
      <c r="CO269" s="136">
        <v>0</v>
      </c>
      <c r="CP269" s="136">
        <v>563617.83600000001</v>
      </c>
      <c r="CQ269" s="136">
        <v>0</v>
      </c>
      <c r="CR269" s="136">
        <v>0</v>
      </c>
      <c r="CS269" s="136">
        <v>0</v>
      </c>
      <c r="CT269" s="136">
        <v>0</v>
      </c>
      <c r="CU269" s="136">
        <v>0</v>
      </c>
      <c r="CV269" s="136">
        <v>32042.76</v>
      </c>
      <c r="CW269" s="136">
        <v>0</v>
      </c>
      <c r="CX269" s="136">
        <v>82423.691999999995</v>
      </c>
      <c r="CY269" s="136">
        <v>0</v>
      </c>
      <c r="CZ269" s="136">
        <v>0</v>
      </c>
      <c r="DA269" s="136">
        <v>0</v>
      </c>
      <c r="DB269" s="136">
        <v>0</v>
      </c>
      <c r="DC269" s="136">
        <v>165414.3747682595</v>
      </c>
      <c r="DD269" s="139">
        <v>1851648.1574838758</v>
      </c>
      <c r="DE269" s="136">
        <v>79912.119392070788</v>
      </c>
      <c r="DF269" s="136">
        <v>101631.70000403821</v>
      </c>
      <c r="DG269" s="136">
        <v>0</v>
      </c>
      <c r="DH269" s="136">
        <v>125708.33238375746</v>
      </c>
      <c r="DI269" s="136">
        <v>18104.378073401789</v>
      </c>
      <c r="DJ269" s="136">
        <v>220573.79587297436</v>
      </c>
      <c r="DK269" s="136">
        <v>112018.88816451421</v>
      </c>
      <c r="DL269" s="136">
        <v>0</v>
      </c>
      <c r="DM269" s="136">
        <v>0</v>
      </c>
      <c r="DN269" s="136">
        <v>1167568.7304046794</v>
      </c>
      <c r="DO269" s="136">
        <v>26130.213188439568</v>
      </c>
      <c r="DP269" s="136"/>
      <c r="DQ269" s="136">
        <v>803124.98688644078</v>
      </c>
      <c r="DR269" s="136">
        <v>486118.56701924081</v>
      </c>
      <c r="DS269" s="136">
        <v>74592.682238067602</v>
      </c>
      <c r="DT269" s="136">
        <v>11653.9292809044</v>
      </c>
      <c r="DU269" s="136">
        <v>90300.668104989978</v>
      </c>
      <c r="DV269" s="136">
        <v>140459.14024323804</v>
      </c>
      <c r="DW269" s="136"/>
      <c r="DX269" s="136">
        <v>756870.88873396418</v>
      </c>
      <c r="DY269" s="136">
        <v>665627.31929582101</v>
      </c>
      <c r="DZ269" s="136">
        <v>123160.84097177422</v>
      </c>
      <c r="EA269" s="139">
        <v>547386.75110503181</v>
      </c>
      <c r="EB269" s="136"/>
      <c r="EC269" s="136">
        <v>547386.75110503181</v>
      </c>
      <c r="ED269" s="136"/>
      <c r="EE269" s="138">
        <v>257646.12616458233</v>
      </c>
      <c r="EF269" s="136">
        <v>20709.819724293622</v>
      </c>
      <c r="EG269" s="136">
        <v>225152.50021419278</v>
      </c>
      <c r="EH269" s="136">
        <v>11783.806226095914</v>
      </c>
      <c r="EI269" s="136">
        <v>61286.282725821249</v>
      </c>
      <c r="EJ269" s="136">
        <v>0</v>
      </c>
      <c r="EK269" s="136">
        <v>0</v>
      </c>
      <c r="EL269" s="152"/>
      <c r="EM269" s="134">
        <v>0</v>
      </c>
      <c r="EN269" s="136">
        <v>782242.57</v>
      </c>
      <c r="EP269" s="170"/>
      <c r="EQ269" s="170"/>
      <c r="ER269" s="170"/>
      <c r="ES269" s="170"/>
      <c r="ET269" s="170"/>
      <c r="EU269" s="170"/>
      <c r="EV269" s="170"/>
      <c r="EW269" s="170"/>
      <c r="EX269" s="170"/>
      <c r="EY269" s="170"/>
      <c r="EZ269" s="170"/>
      <c r="FA269" s="170"/>
      <c r="FB269" s="170">
        <f t="shared" si="102"/>
        <v>41.47</v>
      </c>
      <c r="FC269" s="143">
        <f>SUMIF('План (2)'!$B$5:$B$38,$B$241:$B$274,'План (2)'!K$5:K$38)</f>
        <v>0.84999999999999987</v>
      </c>
      <c r="FD269" s="143">
        <f>SUMIF('План (2)'!$B$5:$B$38,$B$241:$B$274,'План (2)'!L$5:L$38)</f>
        <v>0.68</v>
      </c>
      <c r="FE269" s="143">
        <f>SUMIF('План (2)'!$B$5:$B$38,$B$241:$B$274,'План (2)'!M$5:M$38)</f>
        <v>0.99</v>
      </c>
      <c r="FF269" s="143">
        <f>SUMIF('План (2)'!$B$5:$B$38,$B$241:$B$274,'План (2)'!N$5:N$38)</f>
        <v>0.44</v>
      </c>
      <c r="FG269" s="143">
        <f>SUMIF('План (2)'!$B$5:$B$38,$B$241:$B$274,'План (2)'!O$5:O$38)</f>
        <v>0.43000000000000005</v>
      </c>
      <c r="FH269" s="143">
        <f>SUMIF('План (2)'!$B$5:$B$38,$B$241:$B$274,'План (2)'!P$5:P$38)</f>
        <v>1.4200000000000002</v>
      </c>
      <c r="FI269" s="143">
        <f>SUMIF('План (2)'!$B$5:$B$38,$B$241:$B$274,'План (2)'!Q$5:Q$38)</f>
        <v>0.47000000000000003</v>
      </c>
      <c r="FJ269" s="143">
        <f>SUMIF('План (2)'!$B$5:$B$38,$B$241:$B$274,'План (2)'!R$5:R$38)</f>
        <v>1.1600000000000001</v>
      </c>
      <c r="FK269" s="143">
        <f>SUMIF('План (2)'!$B$5:$B$38,$B$241:$B$274,'План (2)'!S$5:S$38)</f>
        <v>0.31000000000000005</v>
      </c>
      <c r="FL269" s="143">
        <f>SUMIF('План (2)'!$B$5:$B$38,$B$241:$B$274,'План (2)'!T$5:T$38)</f>
        <v>0.5</v>
      </c>
      <c r="FM269" s="143">
        <f>SUMIF('План (2)'!$B$5:$B$38,$B$241:$B$274,'План (2)'!U$5:U$38)</f>
        <v>0.26</v>
      </c>
      <c r="FN269" s="143">
        <f>SUMIF('План (2)'!$B$5:$B$38,$B$241:$B$274,'План (2)'!V$5:V$38)</f>
        <v>0.44999999999999996</v>
      </c>
      <c r="FO269" s="143">
        <f>SUMIF('План (2)'!$B$5:$B$38,$B$241:$B$274,'План (2)'!W$5:W$38)</f>
        <v>4.66</v>
      </c>
      <c r="FP269" s="143">
        <f>SUMIF('План (2)'!$B$5:$B$38,$B$241:$B$274,'План (2)'!X$5:X$38)</f>
        <v>1.9400000000000002</v>
      </c>
      <c r="FQ269" s="143">
        <f>SUMIF('План (2)'!$B$5:$B$38,$B$241:$B$274,'План (2)'!Y$5:Y$38)</f>
        <v>0.2</v>
      </c>
      <c r="FR269" s="143">
        <f>SUMIF('План (2)'!$B$5:$B$38,$B$241:$B$274,'План (2)'!Z$5:Z$38)</f>
        <v>3.63</v>
      </c>
      <c r="FS269" s="143">
        <f>SUMIF('План (2)'!$B$5:$B$38,$B$241:$B$274,'План (2)'!AA$5:AA$38)</f>
        <v>1.56</v>
      </c>
      <c r="FT269" s="143">
        <f>SUMIF('План (2)'!$B$5:$B$38,$B$241:$B$274,'План (2)'!AB$5:AB$38)</f>
        <v>1.8299999999999998</v>
      </c>
      <c r="FU269" s="143">
        <f>SUMIF('План (2)'!$B$5:$B$38,$B$241:$B$274,'План (2)'!AC$5:AC$38)</f>
        <v>2.29</v>
      </c>
      <c r="FV269" s="143">
        <f>SUMIF('План (2)'!$B$5:$B$38,$B$241:$B$274,'План (2)'!AD$5:AD$38)</f>
        <v>8.0500000000000007</v>
      </c>
      <c r="FW269" s="143">
        <f>SUMIF('План (2)'!$B$5:$B$38,$B$241:$B$274,'План (2)'!AE$5:AE$38)</f>
        <v>0</v>
      </c>
      <c r="FX269" s="143">
        <f>SUMIF('План (2)'!$B$5:$B$38,$B$241:$B$274,'План (2)'!AF$5:AF$38)</f>
        <v>3.4299999999999997</v>
      </c>
      <c r="FY269" s="143">
        <f>SUMIF('План (2)'!$B$5:$B$38,$B$241:$B$274,'План (2)'!AG$5:AG$38)</f>
        <v>4.7899999999999991</v>
      </c>
      <c r="FZ269" s="143">
        <f>SUMIF('План (2)'!$B$5:$B$38,$B$241:$B$274,'План (2)'!AH$5:AH$38)</f>
        <v>0.2</v>
      </c>
      <c r="GA269" s="143">
        <f>SUMIF('План (2)'!$B$5:$B$38,$B$241:$B$274,'План (2)'!AI$5:AI$38)</f>
        <v>0.43</v>
      </c>
      <c r="GB269" s="143">
        <f>SUMIF('План (2)'!$B$5:$B$38,$B$241:$B$274,'План (2)'!AJ$5:AJ$38)</f>
        <v>0.5</v>
      </c>
      <c r="GC269" s="140">
        <f t="shared" si="76"/>
        <v>41.47</v>
      </c>
      <c r="GD269" s="157">
        <f t="shared" si="103"/>
        <v>0.84999999999999976</v>
      </c>
      <c r="GE269" s="157">
        <f t="shared" si="77"/>
        <v>0.68</v>
      </c>
      <c r="GF269" s="157">
        <f t="shared" si="78"/>
        <v>0.98999999999999988</v>
      </c>
      <c r="GG269" s="157">
        <f t="shared" si="79"/>
        <v>0.44</v>
      </c>
      <c r="GH269" s="157">
        <f t="shared" si="80"/>
        <v>0.43000000000000005</v>
      </c>
      <c r="GI269" s="157">
        <f t="shared" si="81"/>
        <v>1.4200000000000002</v>
      </c>
      <c r="GJ269" s="157">
        <f t="shared" si="82"/>
        <v>0.47000000000000003</v>
      </c>
      <c r="GK269" s="157">
        <f t="shared" si="83"/>
        <v>1.1600000000000001</v>
      </c>
      <c r="GL269" s="157">
        <f t="shared" si="84"/>
        <v>0.31000000000000005</v>
      </c>
      <c r="GM269" s="157">
        <f t="shared" si="85"/>
        <v>0.5</v>
      </c>
      <c r="GN269" s="157">
        <f t="shared" si="86"/>
        <v>0.26</v>
      </c>
      <c r="GO269" s="157">
        <f t="shared" si="87"/>
        <v>0.44999999999999996</v>
      </c>
      <c r="GP269" s="157">
        <f t="shared" si="88"/>
        <v>4.66</v>
      </c>
      <c r="GQ269" s="157">
        <f t="shared" si="89"/>
        <v>1.9400000000000002</v>
      </c>
      <c r="GR269" s="157">
        <f t="shared" si="90"/>
        <v>0.2</v>
      </c>
      <c r="GS269" s="157">
        <f t="shared" si="91"/>
        <v>3.6300000000000003</v>
      </c>
      <c r="GT269" s="157">
        <f t="shared" si="92"/>
        <v>1.56</v>
      </c>
      <c r="GU269" s="157">
        <f t="shared" si="93"/>
        <v>1.8299999999999998</v>
      </c>
      <c r="GV269" s="157">
        <f t="shared" si="94"/>
        <v>2.29</v>
      </c>
      <c r="GW269" s="157">
        <f t="shared" si="95"/>
        <v>8.0500000000000007</v>
      </c>
      <c r="GX269" s="157">
        <f t="shared" si="96"/>
        <v>0</v>
      </c>
      <c r="GY269" s="157">
        <f t="shared" si="97"/>
        <v>3.43</v>
      </c>
      <c r="GZ269" s="157">
        <f t="shared" si="98"/>
        <v>4.7899999999999991</v>
      </c>
      <c r="HA269" s="157">
        <f t="shared" si="99"/>
        <v>0.2</v>
      </c>
      <c r="HB269" s="157">
        <f t="shared" si="100"/>
        <v>0.43000000000000005</v>
      </c>
      <c r="HC269" s="157">
        <f t="shared" si="101"/>
        <v>0.5</v>
      </c>
    </row>
    <row r="270" spans="1:211" s="143" customFormat="1" ht="12" customHeight="1" x14ac:dyDescent="0.25">
      <c r="A270" s="126">
        <v>266</v>
      </c>
      <c r="B270" s="62" t="s">
        <v>374</v>
      </c>
      <c r="C270" s="153"/>
      <c r="D270" s="127">
        <v>8641.2599999999984</v>
      </c>
      <c r="E270" s="154">
        <v>8258.9599999999991</v>
      </c>
      <c r="F270" s="155">
        <v>382.3</v>
      </c>
      <c r="G270" s="154">
        <v>3075.9</v>
      </c>
      <c r="H270" s="127">
        <v>2</v>
      </c>
      <c r="I270" s="127">
        <v>2</v>
      </c>
      <c r="J270" s="127">
        <v>1</v>
      </c>
      <c r="K270" s="128">
        <v>8641.2599999999984</v>
      </c>
      <c r="L270" s="127"/>
      <c r="M270" s="126" t="s">
        <v>344</v>
      </c>
      <c r="N270" s="129">
        <v>1</v>
      </c>
      <c r="O270" s="129"/>
      <c r="P270" s="130">
        <v>41.47</v>
      </c>
      <c r="Q270" s="142"/>
      <c r="R270" s="130"/>
      <c r="S270" s="130"/>
      <c r="T270" s="130"/>
      <c r="U270" s="130"/>
      <c r="V270" s="130"/>
      <c r="W270" s="130"/>
      <c r="X270" s="130"/>
      <c r="Y270" s="130"/>
      <c r="Z270" s="132"/>
      <c r="AA270" s="132"/>
      <c r="AB270" s="132"/>
      <c r="AC270" s="130"/>
      <c r="AD270" s="132"/>
      <c r="AE270" s="132"/>
      <c r="AF270" s="130"/>
      <c r="AG270" s="133"/>
      <c r="AH270" s="130"/>
      <c r="AI270" s="130"/>
      <c r="AJ270" s="130"/>
      <c r="AK270" s="131"/>
      <c r="AL270" s="130"/>
      <c r="AM270" s="130"/>
      <c r="AN270" s="130"/>
      <c r="AO270" s="130"/>
      <c r="AP270" s="130"/>
      <c r="AQ270" s="130"/>
      <c r="AR270" s="130"/>
      <c r="AS270" s="130"/>
      <c r="AT270" s="146"/>
      <c r="AU270" s="131">
        <v>41.47</v>
      </c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  <c r="BI270" s="147"/>
      <c r="BJ270" s="147"/>
      <c r="BK270" s="147"/>
      <c r="BL270" s="147"/>
      <c r="BM270" s="147"/>
      <c r="BN270" s="147"/>
      <c r="BO270" s="147"/>
      <c r="BP270" s="147"/>
      <c r="BQ270" s="147"/>
      <c r="BR270" s="147"/>
      <c r="BS270" s="147"/>
      <c r="BT270" s="147"/>
      <c r="BU270" s="137"/>
      <c r="BV270" s="137"/>
      <c r="BW270" s="137"/>
      <c r="BX270" s="137"/>
      <c r="BY270" s="137"/>
      <c r="BZ270" s="137"/>
      <c r="CA270" s="137"/>
      <c r="CB270" s="137"/>
      <c r="CC270" s="137"/>
      <c r="CD270" s="137"/>
      <c r="CE270" s="137"/>
      <c r="CF270" s="137"/>
      <c r="CG270" s="137"/>
      <c r="CJ270" s="137">
        <v>412103.56</v>
      </c>
      <c r="CK270" s="134">
        <v>4050400.5699999994</v>
      </c>
      <c r="CL270" s="134">
        <v>4014802.55</v>
      </c>
      <c r="CM270" s="134">
        <v>4897096.3943158938</v>
      </c>
      <c r="CN270" s="138">
        <v>1363207.5529745324</v>
      </c>
      <c r="CO270" s="136">
        <v>0</v>
      </c>
      <c r="CP270" s="136">
        <v>370478.7</v>
      </c>
      <c r="CQ270" s="136">
        <v>15840</v>
      </c>
      <c r="CR270" s="136">
        <v>0</v>
      </c>
      <c r="CS270" s="136">
        <v>0</v>
      </c>
      <c r="CT270" s="136">
        <v>0</v>
      </c>
      <c r="CU270" s="136">
        <v>0</v>
      </c>
      <c r="CV270" s="136">
        <v>215235.46800000002</v>
      </c>
      <c r="CW270" s="136">
        <v>0</v>
      </c>
      <c r="CX270" s="136">
        <v>646282.41599999985</v>
      </c>
      <c r="CY270" s="136">
        <v>0</v>
      </c>
      <c r="CZ270" s="136">
        <v>0</v>
      </c>
      <c r="DA270" s="136">
        <v>0</v>
      </c>
      <c r="DB270" s="136">
        <v>0</v>
      </c>
      <c r="DC270" s="136">
        <v>115370.96897453246</v>
      </c>
      <c r="DD270" s="139">
        <v>1291462.3800265638</v>
      </c>
      <c r="DE270" s="136">
        <v>55736.01846869733</v>
      </c>
      <c r="DF270" s="136">
        <v>70884.696232850009</v>
      </c>
      <c r="DG270" s="136">
        <v>0</v>
      </c>
      <c r="DH270" s="136">
        <v>87677.338415147329</v>
      </c>
      <c r="DI270" s="136">
        <v>12627.195453453645</v>
      </c>
      <c r="DJ270" s="136">
        <v>153842.81200414046</v>
      </c>
      <c r="DK270" s="136">
        <v>78129.410996447798</v>
      </c>
      <c r="DL270" s="136">
        <v>0</v>
      </c>
      <c r="DM270" s="136">
        <v>0</v>
      </c>
      <c r="DN270" s="136">
        <v>814339.96265359665</v>
      </c>
      <c r="DO270" s="136">
        <v>18224.945802230541</v>
      </c>
      <c r="DP270" s="136"/>
      <c r="DQ270" s="136">
        <v>560152.6957651499</v>
      </c>
      <c r="DR270" s="136">
        <v>339051.36837166018</v>
      </c>
      <c r="DS270" s="136">
        <v>52025.889770896647</v>
      </c>
      <c r="DT270" s="136">
        <v>8128.2241363983958</v>
      </c>
      <c r="DU270" s="136">
        <v>62981.682171913766</v>
      </c>
      <c r="DV270" s="136">
        <v>97965.531314280888</v>
      </c>
      <c r="DW270" s="136"/>
      <c r="DX270" s="136">
        <v>527892.0163026154</v>
      </c>
      <c r="DY270" s="136">
        <v>464252.69212948106</v>
      </c>
      <c r="DZ270" s="136">
        <v>85900.548743351523</v>
      </c>
      <c r="EA270" s="139">
        <v>381783.86834447441</v>
      </c>
      <c r="EB270" s="136"/>
      <c r="EC270" s="136">
        <v>381783.86834447441</v>
      </c>
      <c r="ED270" s="136"/>
      <c r="EE270" s="138">
        <v>179699.51686355044</v>
      </c>
      <c r="EF270" s="136">
        <v>14444.403469934176</v>
      </c>
      <c r="EG270" s="136">
        <v>157036.30445142218</v>
      </c>
      <c r="EH270" s="136">
        <v>8218.8089421940804</v>
      </c>
      <c r="EI270" s="136">
        <v>42745.123166175399</v>
      </c>
      <c r="EJ270" s="136">
        <v>0</v>
      </c>
      <c r="EK270" s="136">
        <v>0</v>
      </c>
      <c r="EL270" s="152"/>
      <c r="EM270" s="134">
        <v>0</v>
      </c>
      <c r="EN270" s="136">
        <v>473728.08</v>
      </c>
      <c r="EP270" s="170"/>
      <c r="EQ270" s="170"/>
      <c r="ER270" s="170"/>
      <c r="ES270" s="170"/>
      <c r="ET270" s="170"/>
      <c r="EU270" s="170"/>
      <c r="EV270" s="170"/>
      <c r="EW270" s="170"/>
      <c r="EX270" s="170"/>
      <c r="EY270" s="170"/>
      <c r="EZ270" s="170"/>
      <c r="FA270" s="170"/>
      <c r="FB270" s="170">
        <f t="shared" si="102"/>
        <v>41.47</v>
      </c>
      <c r="FC270" s="143">
        <f>SUMIF('План (2)'!$B$5:$B$38,$B$241:$B$274,'План (2)'!K$5:K$38)</f>
        <v>0.84999999999999987</v>
      </c>
      <c r="FD270" s="143">
        <f>SUMIF('План (2)'!$B$5:$B$38,$B$241:$B$274,'План (2)'!L$5:L$38)</f>
        <v>0.68</v>
      </c>
      <c r="FE270" s="143">
        <f>SUMIF('План (2)'!$B$5:$B$38,$B$241:$B$274,'План (2)'!M$5:M$38)</f>
        <v>0.99</v>
      </c>
      <c r="FF270" s="143">
        <f>SUMIF('План (2)'!$B$5:$B$38,$B$241:$B$274,'План (2)'!N$5:N$38)</f>
        <v>0.44</v>
      </c>
      <c r="FG270" s="143">
        <f>SUMIF('План (2)'!$B$5:$B$38,$B$241:$B$274,'План (2)'!O$5:O$38)</f>
        <v>0.43000000000000005</v>
      </c>
      <c r="FH270" s="143">
        <f>SUMIF('План (2)'!$B$5:$B$38,$B$241:$B$274,'План (2)'!P$5:P$38)</f>
        <v>1.4200000000000002</v>
      </c>
      <c r="FI270" s="143">
        <f>SUMIF('План (2)'!$B$5:$B$38,$B$241:$B$274,'План (2)'!Q$5:Q$38)</f>
        <v>0.47000000000000003</v>
      </c>
      <c r="FJ270" s="143">
        <f>SUMIF('План (2)'!$B$5:$B$38,$B$241:$B$274,'План (2)'!R$5:R$38)</f>
        <v>1.1600000000000001</v>
      </c>
      <c r="FK270" s="143">
        <f>SUMIF('План (2)'!$B$5:$B$38,$B$241:$B$274,'План (2)'!S$5:S$38)</f>
        <v>0.31000000000000005</v>
      </c>
      <c r="FL270" s="143">
        <f>SUMIF('План (2)'!$B$5:$B$38,$B$241:$B$274,'План (2)'!T$5:T$38)</f>
        <v>0.5</v>
      </c>
      <c r="FM270" s="143">
        <f>SUMIF('План (2)'!$B$5:$B$38,$B$241:$B$274,'План (2)'!U$5:U$38)</f>
        <v>0.26</v>
      </c>
      <c r="FN270" s="143">
        <f>SUMIF('План (2)'!$B$5:$B$38,$B$241:$B$274,'План (2)'!V$5:V$38)</f>
        <v>0.44999999999999996</v>
      </c>
      <c r="FO270" s="143">
        <f>SUMIF('План (2)'!$B$5:$B$38,$B$241:$B$274,'План (2)'!W$5:W$38)</f>
        <v>4.66</v>
      </c>
      <c r="FP270" s="143">
        <f>SUMIF('План (2)'!$B$5:$B$38,$B$241:$B$274,'План (2)'!X$5:X$38)</f>
        <v>1.9400000000000002</v>
      </c>
      <c r="FQ270" s="143">
        <f>SUMIF('План (2)'!$B$5:$B$38,$B$241:$B$274,'План (2)'!Y$5:Y$38)</f>
        <v>0.2</v>
      </c>
      <c r="FR270" s="143">
        <f>SUMIF('План (2)'!$B$5:$B$38,$B$241:$B$274,'План (2)'!Z$5:Z$38)</f>
        <v>3.63</v>
      </c>
      <c r="FS270" s="143">
        <f>SUMIF('План (2)'!$B$5:$B$38,$B$241:$B$274,'План (2)'!AA$5:AA$38)</f>
        <v>1.56</v>
      </c>
      <c r="FT270" s="143">
        <f>SUMIF('План (2)'!$B$5:$B$38,$B$241:$B$274,'План (2)'!AB$5:AB$38)</f>
        <v>1.8299999999999998</v>
      </c>
      <c r="FU270" s="143">
        <f>SUMIF('План (2)'!$B$5:$B$38,$B$241:$B$274,'План (2)'!AC$5:AC$38)</f>
        <v>2.29</v>
      </c>
      <c r="FV270" s="143">
        <f>SUMIF('План (2)'!$B$5:$B$38,$B$241:$B$274,'План (2)'!AD$5:AD$38)</f>
        <v>8.0500000000000007</v>
      </c>
      <c r="FW270" s="143">
        <f>SUMIF('План (2)'!$B$5:$B$38,$B$241:$B$274,'План (2)'!AE$5:AE$38)</f>
        <v>0</v>
      </c>
      <c r="FX270" s="143">
        <f>SUMIF('План (2)'!$B$5:$B$38,$B$241:$B$274,'План (2)'!AF$5:AF$38)</f>
        <v>3.4299999999999997</v>
      </c>
      <c r="FY270" s="143">
        <f>SUMIF('План (2)'!$B$5:$B$38,$B$241:$B$274,'План (2)'!AG$5:AG$38)</f>
        <v>4.7899999999999991</v>
      </c>
      <c r="FZ270" s="143">
        <f>SUMIF('План (2)'!$B$5:$B$38,$B$241:$B$274,'План (2)'!AH$5:AH$38)</f>
        <v>0.2</v>
      </c>
      <c r="GA270" s="143">
        <f>SUMIF('План (2)'!$B$5:$B$38,$B$241:$B$274,'План (2)'!AI$5:AI$38)</f>
        <v>0.43</v>
      </c>
      <c r="GB270" s="143">
        <f>SUMIF('План (2)'!$B$5:$B$38,$B$241:$B$274,'План (2)'!AJ$5:AJ$38)</f>
        <v>0.5</v>
      </c>
      <c r="GC270" s="140">
        <f t="shared" si="76"/>
        <v>41.47</v>
      </c>
      <c r="GD270" s="157">
        <f t="shared" si="103"/>
        <v>0.84999999999999976</v>
      </c>
      <c r="GE270" s="157">
        <f t="shared" si="77"/>
        <v>0.68</v>
      </c>
      <c r="GF270" s="157">
        <f t="shared" si="78"/>
        <v>0.98999999999999988</v>
      </c>
      <c r="GG270" s="157">
        <f t="shared" si="79"/>
        <v>0.44</v>
      </c>
      <c r="GH270" s="157">
        <f t="shared" si="80"/>
        <v>0.43000000000000005</v>
      </c>
      <c r="GI270" s="157">
        <f t="shared" si="81"/>
        <v>1.4200000000000002</v>
      </c>
      <c r="GJ270" s="157">
        <f t="shared" si="82"/>
        <v>0.47000000000000003</v>
      </c>
      <c r="GK270" s="157">
        <f t="shared" si="83"/>
        <v>1.1600000000000001</v>
      </c>
      <c r="GL270" s="157">
        <f t="shared" si="84"/>
        <v>0.31000000000000005</v>
      </c>
      <c r="GM270" s="157">
        <f t="shared" si="85"/>
        <v>0.5</v>
      </c>
      <c r="GN270" s="157">
        <f t="shared" si="86"/>
        <v>0.26</v>
      </c>
      <c r="GO270" s="157">
        <f t="shared" si="87"/>
        <v>0.44999999999999996</v>
      </c>
      <c r="GP270" s="157">
        <f t="shared" si="88"/>
        <v>4.66</v>
      </c>
      <c r="GQ270" s="157">
        <f t="shared" si="89"/>
        <v>1.9400000000000002</v>
      </c>
      <c r="GR270" s="157">
        <f t="shared" si="90"/>
        <v>0.2</v>
      </c>
      <c r="GS270" s="157">
        <f t="shared" si="91"/>
        <v>3.6300000000000003</v>
      </c>
      <c r="GT270" s="157">
        <f t="shared" si="92"/>
        <v>1.56</v>
      </c>
      <c r="GU270" s="157">
        <f t="shared" si="93"/>
        <v>1.8299999999999998</v>
      </c>
      <c r="GV270" s="157">
        <f t="shared" si="94"/>
        <v>2.29</v>
      </c>
      <c r="GW270" s="157">
        <f t="shared" si="95"/>
        <v>8.0500000000000007</v>
      </c>
      <c r="GX270" s="157">
        <f t="shared" si="96"/>
        <v>0</v>
      </c>
      <c r="GY270" s="157">
        <f t="shared" si="97"/>
        <v>3.43</v>
      </c>
      <c r="GZ270" s="157">
        <f t="shared" si="98"/>
        <v>4.7899999999999991</v>
      </c>
      <c r="HA270" s="157">
        <f t="shared" si="99"/>
        <v>0.2</v>
      </c>
      <c r="HB270" s="157">
        <f t="shared" si="100"/>
        <v>0.43000000000000005</v>
      </c>
      <c r="HC270" s="157">
        <f t="shared" si="101"/>
        <v>0.5</v>
      </c>
    </row>
    <row r="271" spans="1:211" s="143" customFormat="1" ht="12" customHeight="1" x14ac:dyDescent="0.25">
      <c r="A271" s="126">
        <v>267</v>
      </c>
      <c r="B271" s="62" t="s">
        <v>375</v>
      </c>
      <c r="C271" s="153"/>
      <c r="D271" s="127">
        <v>3526.3</v>
      </c>
      <c r="E271" s="154">
        <v>3526.3</v>
      </c>
      <c r="F271" s="155">
        <v>0</v>
      </c>
      <c r="G271" s="154">
        <v>1356.5</v>
      </c>
      <c r="H271" s="127">
        <v>1</v>
      </c>
      <c r="I271" s="127">
        <v>1</v>
      </c>
      <c r="J271" s="127">
        <v>1</v>
      </c>
      <c r="K271" s="128">
        <v>3526.3</v>
      </c>
      <c r="L271" s="127"/>
      <c r="M271" s="126" t="s">
        <v>344</v>
      </c>
      <c r="N271" s="129">
        <v>1</v>
      </c>
      <c r="O271" s="129"/>
      <c r="P271" s="130">
        <v>41.47</v>
      </c>
      <c r="Q271" s="142"/>
      <c r="R271" s="130"/>
      <c r="S271" s="130"/>
      <c r="T271" s="130"/>
      <c r="U271" s="130"/>
      <c r="V271" s="130"/>
      <c r="W271" s="130"/>
      <c r="X271" s="130"/>
      <c r="Y271" s="130"/>
      <c r="Z271" s="132"/>
      <c r="AA271" s="132"/>
      <c r="AB271" s="132"/>
      <c r="AC271" s="130"/>
      <c r="AD271" s="132"/>
      <c r="AE271" s="132"/>
      <c r="AF271" s="130"/>
      <c r="AG271" s="133"/>
      <c r="AH271" s="130"/>
      <c r="AI271" s="130"/>
      <c r="AJ271" s="130"/>
      <c r="AK271" s="131"/>
      <c r="AL271" s="130"/>
      <c r="AM271" s="130"/>
      <c r="AN271" s="130"/>
      <c r="AO271" s="130"/>
      <c r="AP271" s="130"/>
      <c r="AQ271" s="130"/>
      <c r="AR271" s="130"/>
      <c r="AS271" s="130"/>
      <c r="AT271" s="146"/>
      <c r="AU271" s="131">
        <v>41.47</v>
      </c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  <c r="BI271" s="147"/>
      <c r="BJ271" s="147"/>
      <c r="BK271" s="147"/>
      <c r="BL271" s="147"/>
      <c r="BM271" s="147"/>
      <c r="BN271" s="147"/>
      <c r="BO271" s="147"/>
      <c r="BP271" s="147"/>
      <c r="BQ271" s="147"/>
      <c r="BR271" s="147"/>
      <c r="BS271" s="147"/>
      <c r="BT271" s="147"/>
      <c r="BU271" s="137"/>
      <c r="BV271" s="137"/>
      <c r="BW271" s="137"/>
      <c r="BX271" s="137"/>
      <c r="BY271" s="137"/>
      <c r="BZ271" s="137"/>
      <c r="CA271" s="137"/>
      <c r="CB271" s="137"/>
      <c r="CC271" s="137"/>
      <c r="CD271" s="137"/>
      <c r="CE271" s="137"/>
      <c r="CF271" s="137"/>
      <c r="CG271" s="137"/>
      <c r="CJ271" s="137">
        <v>198343.75999999998</v>
      </c>
      <c r="CK271" s="134">
        <v>1744577.0299999998</v>
      </c>
      <c r="CL271" s="134">
        <v>1754331.9100000001</v>
      </c>
      <c r="CM271" s="134">
        <v>1489179.2249182339</v>
      </c>
      <c r="CN271" s="138">
        <v>47080.246155640954</v>
      </c>
      <c r="CO271" s="136">
        <v>0</v>
      </c>
      <c r="CP271" s="136">
        <v>0</v>
      </c>
      <c r="CQ271" s="136">
        <v>0</v>
      </c>
      <c r="CR271" s="136">
        <v>0</v>
      </c>
      <c r="CS271" s="136">
        <v>0</v>
      </c>
      <c r="CT271" s="136">
        <v>0</v>
      </c>
      <c r="CU271" s="136">
        <v>0</v>
      </c>
      <c r="CV271" s="136">
        <v>0</v>
      </c>
      <c r="CW271" s="136">
        <v>0</v>
      </c>
      <c r="CX271" s="136">
        <v>0</v>
      </c>
      <c r="CY271" s="136">
        <v>0</v>
      </c>
      <c r="CZ271" s="136">
        <v>0</v>
      </c>
      <c r="DA271" s="136">
        <v>0</v>
      </c>
      <c r="DB271" s="136">
        <v>0</v>
      </c>
      <c r="DC271" s="136">
        <v>47080.246155640954</v>
      </c>
      <c r="DD271" s="139">
        <v>527016.17480409949</v>
      </c>
      <c r="DE271" s="136">
        <v>22744.590710864784</v>
      </c>
      <c r="DF271" s="136">
        <v>28926.418638705356</v>
      </c>
      <c r="DG271" s="136">
        <v>0</v>
      </c>
      <c r="DH271" s="136">
        <v>35779.11073770887</v>
      </c>
      <c r="DI271" s="136">
        <v>5152.8688324982231</v>
      </c>
      <c r="DJ271" s="136">
        <v>62779.722861041169</v>
      </c>
      <c r="DK271" s="136">
        <v>31882.820560517092</v>
      </c>
      <c r="DL271" s="136">
        <v>0</v>
      </c>
      <c r="DM271" s="136">
        <v>0</v>
      </c>
      <c r="DN271" s="136">
        <v>332313.46010944917</v>
      </c>
      <c r="DO271" s="136">
        <v>7437.1823533148599</v>
      </c>
      <c r="DP271" s="136"/>
      <c r="DQ271" s="136">
        <v>228585.46682736641</v>
      </c>
      <c r="DR271" s="136">
        <v>138359.08655554694</v>
      </c>
      <c r="DS271" s="136">
        <v>21230.572289123676</v>
      </c>
      <c r="DT271" s="136">
        <v>3316.9418316520591</v>
      </c>
      <c r="DU271" s="136">
        <v>25701.379873168909</v>
      </c>
      <c r="DV271" s="136">
        <v>39977.48627787485</v>
      </c>
      <c r="DW271" s="136"/>
      <c r="DX271" s="136">
        <v>215420.62350721</v>
      </c>
      <c r="DY271" s="136">
        <v>189450.87501778555</v>
      </c>
      <c r="DZ271" s="136">
        <v>35054.043627165542</v>
      </c>
      <c r="EA271" s="139">
        <v>155797.23963208147</v>
      </c>
      <c r="EB271" s="136"/>
      <c r="EC271" s="136">
        <v>155797.23963208147</v>
      </c>
      <c r="ED271" s="136"/>
      <c r="EE271" s="138">
        <v>73331.25103467991</v>
      </c>
      <c r="EF271" s="136">
        <v>5894.4297424251663</v>
      </c>
      <c r="EG271" s="136">
        <v>64082.913879116037</v>
      </c>
      <c r="EH271" s="136">
        <v>3353.9074131387083</v>
      </c>
      <c r="EI271" s="136">
        <v>17443.304312204971</v>
      </c>
      <c r="EJ271" s="136">
        <v>0</v>
      </c>
      <c r="EK271" s="136">
        <v>0</v>
      </c>
      <c r="EL271" s="152"/>
      <c r="EM271" s="134">
        <v>0</v>
      </c>
      <c r="EN271" s="136">
        <v>191037.82</v>
      </c>
      <c r="EP271" s="170"/>
      <c r="EQ271" s="170"/>
      <c r="ER271" s="170"/>
      <c r="ES271" s="170"/>
      <c r="ET271" s="170"/>
      <c r="EU271" s="170"/>
      <c r="EV271" s="170"/>
      <c r="EW271" s="170"/>
      <c r="EX271" s="170"/>
      <c r="EY271" s="170"/>
      <c r="EZ271" s="170"/>
      <c r="FA271" s="170"/>
      <c r="FB271" s="170">
        <f t="shared" si="102"/>
        <v>41.47</v>
      </c>
      <c r="FC271" s="143">
        <f>SUMIF('План (2)'!$B$5:$B$38,$B$241:$B$274,'План (2)'!K$5:K$38)</f>
        <v>0.84999999999999987</v>
      </c>
      <c r="FD271" s="143">
        <f>SUMIF('План (2)'!$B$5:$B$38,$B$241:$B$274,'План (2)'!L$5:L$38)</f>
        <v>0.68</v>
      </c>
      <c r="FE271" s="143">
        <f>SUMIF('План (2)'!$B$5:$B$38,$B$241:$B$274,'План (2)'!M$5:M$38)</f>
        <v>0.99</v>
      </c>
      <c r="FF271" s="143">
        <f>SUMIF('План (2)'!$B$5:$B$38,$B$241:$B$274,'План (2)'!N$5:N$38)</f>
        <v>0.44</v>
      </c>
      <c r="FG271" s="143">
        <f>SUMIF('План (2)'!$B$5:$B$38,$B$241:$B$274,'План (2)'!O$5:O$38)</f>
        <v>0.43000000000000005</v>
      </c>
      <c r="FH271" s="143">
        <f>SUMIF('План (2)'!$B$5:$B$38,$B$241:$B$274,'План (2)'!P$5:P$38)</f>
        <v>1.4200000000000002</v>
      </c>
      <c r="FI271" s="143">
        <f>SUMIF('План (2)'!$B$5:$B$38,$B$241:$B$274,'План (2)'!Q$5:Q$38)</f>
        <v>0.47000000000000003</v>
      </c>
      <c r="FJ271" s="143">
        <f>SUMIF('План (2)'!$B$5:$B$38,$B$241:$B$274,'План (2)'!R$5:R$38)</f>
        <v>1.1600000000000001</v>
      </c>
      <c r="FK271" s="143">
        <f>SUMIF('План (2)'!$B$5:$B$38,$B$241:$B$274,'План (2)'!S$5:S$38)</f>
        <v>0.31000000000000005</v>
      </c>
      <c r="FL271" s="143">
        <f>SUMIF('План (2)'!$B$5:$B$38,$B$241:$B$274,'План (2)'!T$5:T$38)</f>
        <v>0.5</v>
      </c>
      <c r="FM271" s="143">
        <f>SUMIF('План (2)'!$B$5:$B$38,$B$241:$B$274,'План (2)'!U$5:U$38)</f>
        <v>0.26</v>
      </c>
      <c r="FN271" s="143">
        <f>SUMIF('План (2)'!$B$5:$B$38,$B$241:$B$274,'План (2)'!V$5:V$38)</f>
        <v>0.44999999999999996</v>
      </c>
      <c r="FO271" s="143">
        <f>SUMIF('План (2)'!$B$5:$B$38,$B$241:$B$274,'План (2)'!W$5:W$38)</f>
        <v>4.66</v>
      </c>
      <c r="FP271" s="143">
        <f>SUMIF('План (2)'!$B$5:$B$38,$B$241:$B$274,'План (2)'!X$5:X$38)</f>
        <v>1.9400000000000002</v>
      </c>
      <c r="FQ271" s="143">
        <f>SUMIF('План (2)'!$B$5:$B$38,$B$241:$B$274,'План (2)'!Y$5:Y$38)</f>
        <v>0.2</v>
      </c>
      <c r="FR271" s="143">
        <f>SUMIF('План (2)'!$B$5:$B$38,$B$241:$B$274,'План (2)'!Z$5:Z$38)</f>
        <v>3.63</v>
      </c>
      <c r="FS271" s="143">
        <f>SUMIF('План (2)'!$B$5:$B$38,$B$241:$B$274,'План (2)'!AA$5:AA$38)</f>
        <v>1.56</v>
      </c>
      <c r="FT271" s="143">
        <f>SUMIF('План (2)'!$B$5:$B$38,$B$241:$B$274,'План (2)'!AB$5:AB$38)</f>
        <v>1.8299999999999998</v>
      </c>
      <c r="FU271" s="143">
        <f>SUMIF('План (2)'!$B$5:$B$38,$B$241:$B$274,'План (2)'!AC$5:AC$38)</f>
        <v>2.29</v>
      </c>
      <c r="FV271" s="143">
        <f>SUMIF('План (2)'!$B$5:$B$38,$B$241:$B$274,'План (2)'!AD$5:AD$38)</f>
        <v>8.0500000000000007</v>
      </c>
      <c r="FW271" s="143">
        <f>SUMIF('План (2)'!$B$5:$B$38,$B$241:$B$274,'План (2)'!AE$5:AE$38)</f>
        <v>0</v>
      </c>
      <c r="FX271" s="143">
        <f>SUMIF('План (2)'!$B$5:$B$38,$B$241:$B$274,'План (2)'!AF$5:AF$38)</f>
        <v>3.4299999999999997</v>
      </c>
      <c r="FY271" s="143">
        <f>SUMIF('План (2)'!$B$5:$B$38,$B$241:$B$274,'План (2)'!AG$5:AG$38)</f>
        <v>4.7899999999999991</v>
      </c>
      <c r="FZ271" s="143">
        <f>SUMIF('План (2)'!$B$5:$B$38,$B$241:$B$274,'План (2)'!AH$5:AH$38)</f>
        <v>0.2</v>
      </c>
      <c r="GA271" s="143">
        <f>SUMIF('План (2)'!$B$5:$B$38,$B$241:$B$274,'План (2)'!AI$5:AI$38)</f>
        <v>0.43</v>
      </c>
      <c r="GB271" s="143">
        <f>SUMIF('План (2)'!$B$5:$B$38,$B$241:$B$274,'План (2)'!AJ$5:AJ$38)</f>
        <v>0.5</v>
      </c>
      <c r="GC271" s="140">
        <f t="shared" si="76"/>
        <v>41.47</v>
      </c>
      <c r="GD271" s="157">
        <f t="shared" si="103"/>
        <v>0.84999999999999976</v>
      </c>
      <c r="GE271" s="157">
        <f t="shared" si="77"/>
        <v>0.68</v>
      </c>
      <c r="GF271" s="157">
        <f t="shared" si="78"/>
        <v>0.98999999999999988</v>
      </c>
      <c r="GG271" s="157">
        <f t="shared" si="79"/>
        <v>0.44</v>
      </c>
      <c r="GH271" s="157">
        <f t="shared" si="80"/>
        <v>0.43000000000000005</v>
      </c>
      <c r="GI271" s="157">
        <f t="shared" si="81"/>
        <v>1.4200000000000002</v>
      </c>
      <c r="GJ271" s="157">
        <f t="shared" si="82"/>
        <v>0.47000000000000003</v>
      </c>
      <c r="GK271" s="157">
        <f t="shared" si="83"/>
        <v>1.1600000000000001</v>
      </c>
      <c r="GL271" s="157">
        <f t="shared" si="84"/>
        <v>0.31000000000000005</v>
      </c>
      <c r="GM271" s="157">
        <f t="shared" si="85"/>
        <v>0.5</v>
      </c>
      <c r="GN271" s="157">
        <f t="shared" si="86"/>
        <v>0.26</v>
      </c>
      <c r="GO271" s="157">
        <f t="shared" si="87"/>
        <v>0.44999999999999996</v>
      </c>
      <c r="GP271" s="157">
        <f t="shared" si="88"/>
        <v>4.66</v>
      </c>
      <c r="GQ271" s="157">
        <f t="shared" si="89"/>
        <v>1.9400000000000002</v>
      </c>
      <c r="GR271" s="157">
        <f t="shared" si="90"/>
        <v>0.2</v>
      </c>
      <c r="GS271" s="157">
        <f t="shared" si="91"/>
        <v>3.6300000000000003</v>
      </c>
      <c r="GT271" s="157">
        <f t="shared" si="92"/>
        <v>1.56</v>
      </c>
      <c r="GU271" s="157">
        <f t="shared" si="93"/>
        <v>1.8299999999999998</v>
      </c>
      <c r="GV271" s="157">
        <f t="shared" si="94"/>
        <v>2.29</v>
      </c>
      <c r="GW271" s="157">
        <f t="shared" si="95"/>
        <v>8.0500000000000007</v>
      </c>
      <c r="GX271" s="157">
        <f t="shared" si="96"/>
        <v>0</v>
      </c>
      <c r="GY271" s="157">
        <f t="shared" si="97"/>
        <v>3.43</v>
      </c>
      <c r="GZ271" s="157">
        <f t="shared" si="98"/>
        <v>4.7899999999999991</v>
      </c>
      <c r="HA271" s="157">
        <f t="shared" si="99"/>
        <v>0.2</v>
      </c>
      <c r="HB271" s="157">
        <f t="shared" si="100"/>
        <v>0.43000000000000005</v>
      </c>
      <c r="HC271" s="157">
        <f t="shared" si="101"/>
        <v>0.5</v>
      </c>
    </row>
    <row r="272" spans="1:211" s="143" customFormat="1" ht="12" customHeight="1" x14ac:dyDescent="0.25">
      <c r="A272" s="126">
        <v>268</v>
      </c>
      <c r="B272" s="62" t="s">
        <v>376</v>
      </c>
      <c r="C272" s="153"/>
      <c r="D272" s="127">
        <v>12594.5</v>
      </c>
      <c r="E272" s="154">
        <v>12320</v>
      </c>
      <c r="F272" s="155">
        <v>274.5</v>
      </c>
      <c r="G272" s="154">
        <v>4453.8999999999996</v>
      </c>
      <c r="H272" s="127">
        <v>3</v>
      </c>
      <c r="I272" s="127">
        <v>3</v>
      </c>
      <c r="J272" s="127">
        <v>1</v>
      </c>
      <c r="K272" s="128">
        <v>12594.5</v>
      </c>
      <c r="L272" s="127"/>
      <c r="M272" s="126" t="s">
        <v>344</v>
      </c>
      <c r="N272" s="129">
        <v>1</v>
      </c>
      <c r="O272" s="129"/>
      <c r="P272" s="130">
        <v>41.47</v>
      </c>
      <c r="Q272" s="142"/>
      <c r="R272" s="130"/>
      <c r="S272" s="130"/>
      <c r="T272" s="130"/>
      <c r="U272" s="130"/>
      <c r="V272" s="130"/>
      <c r="W272" s="130"/>
      <c r="X272" s="130"/>
      <c r="Y272" s="130"/>
      <c r="Z272" s="132"/>
      <c r="AA272" s="132"/>
      <c r="AB272" s="132"/>
      <c r="AC272" s="130"/>
      <c r="AD272" s="132"/>
      <c r="AE272" s="132"/>
      <c r="AF272" s="130"/>
      <c r="AG272" s="133"/>
      <c r="AH272" s="130"/>
      <c r="AI272" s="130"/>
      <c r="AJ272" s="130"/>
      <c r="AK272" s="131"/>
      <c r="AL272" s="130"/>
      <c r="AM272" s="130"/>
      <c r="AN272" s="130"/>
      <c r="AO272" s="130"/>
      <c r="AP272" s="130"/>
      <c r="AQ272" s="130"/>
      <c r="AR272" s="130"/>
      <c r="AS272" s="130"/>
      <c r="AT272" s="146"/>
      <c r="AU272" s="131">
        <v>41.47</v>
      </c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7"/>
      <c r="BN272" s="147"/>
      <c r="BO272" s="147"/>
      <c r="BP272" s="147"/>
      <c r="BQ272" s="147"/>
      <c r="BR272" s="147"/>
      <c r="BS272" s="147"/>
      <c r="BT272" s="147"/>
      <c r="BU272" s="137"/>
      <c r="BV272" s="137"/>
      <c r="BW272" s="137"/>
      <c r="BX272" s="137"/>
      <c r="BY272" s="137"/>
      <c r="BZ272" s="137"/>
      <c r="CA272" s="137"/>
      <c r="CB272" s="137"/>
      <c r="CC272" s="137"/>
      <c r="CD272" s="137"/>
      <c r="CE272" s="137"/>
      <c r="CF272" s="137"/>
      <c r="CG272" s="137"/>
      <c r="CJ272" s="137">
        <v>591663.33000000007</v>
      </c>
      <c r="CK272" s="134">
        <v>6100620.96</v>
      </c>
      <c r="CL272" s="134">
        <v>5968108.0899999999</v>
      </c>
      <c r="CM272" s="134">
        <v>5585750.1418206906</v>
      </c>
      <c r="CN272" s="138">
        <v>435162.95751263923</v>
      </c>
      <c r="CO272" s="136">
        <v>0</v>
      </c>
      <c r="CP272" s="136">
        <v>267011.592</v>
      </c>
      <c r="CQ272" s="136">
        <v>0</v>
      </c>
      <c r="CR272" s="136">
        <v>0</v>
      </c>
      <c r="CS272" s="136">
        <v>0</v>
      </c>
      <c r="CT272" s="136">
        <v>0</v>
      </c>
      <c r="CU272" s="136">
        <v>0</v>
      </c>
      <c r="CV272" s="136">
        <v>0</v>
      </c>
      <c r="CW272" s="136">
        <v>0</v>
      </c>
      <c r="CX272" s="136">
        <v>0</v>
      </c>
      <c r="CY272" s="136">
        <v>0</v>
      </c>
      <c r="CZ272" s="136">
        <v>0</v>
      </c>
      <c r="DA272" s="136">
        <v>0</v>
      </c>
      <c r="DB272" s="136">
        <v>0</v>
      </c>
      <c r="DC272" s="136">
        <v>168151.36551263926</v>
      </c>
      <c r="DD272" s="139">
        <v>1882286.0260245104</v>
      </c>
      <c r="DE272" s="136">
        <v>81234.366817340138</v>
      </c>
      <c r="DF272" s="136">
        <v>103313.32545307392</v>
      </c>
      <c r="DG272" s="136">
        <v>0</v>
      </c>
      <c r="DH272" s="136">
        <v>127788.33626919839</v>
      </c>
      <c r="DI272" s="136">
        <v>18403.937983410055</v>
      </c>
      <c r="DJ272" s="136">
        <v>224223.46923783654</v>
      </c>
      <c r="DK272" s="136">
        <v>113872.38282319499</v>
      </c>
      <c r="DL272" s="136">
        <v>0</v>
      </c>
      <c r="DM272" s="136">
        <v>0</v>
      </c>
      <c r="DN272" s="136">
        <v>1186887.6367151001</v>
      </c>
      <c r="DO272" s="136">
        <v>26562.570725356323</v>
      </c>
      <c r="DP272" s="136"/>
      <c r="DQ272" s="136">
        <v>816413.70897463826</v>
      </c>
      <c r="DR272" s="136">
        <v>494162.01560384425</v>
      </c>
      <c r="DS272" s="136">
        <v>75826.912825161824</v>
      </c>
      <c r="DT272" s="136">
        <v>11846.758329904393</v>
      </c>
      <c r="DU272" s="136">
        <v>91794.807251971128</v>
      </c>
      <c r="DV272" s="136">
        <v>142783.21496375656</v>
      </c>
      <c r="DW272" s="136"/>
      <c r="DX272" s="136">
        <v>769394.27807094005</v>
      </c>
      <c r="DY272" s="136">
        <v>676640.96798669989</v>
      </c>
      <c r="DZ272" s="136">
        <v>125198.69337899111</v>
      </c>
      <c r="EA272" s="139">
        <v>556443.95954577043</v>
      </c>
      <c r="EB272" s="136"/>
      <c r="EC272" s="136">
        <v>556443.95954577043</v>
      </c>
      <c r="ED272" s="136"/>
      <c r="EE272" s="138">
        <v>261909.20827957807</v>
      </c>
      <c r="EF272" s="136">
        <v>21052.489972768555</v>
      </c>
      <c r="EG272" s="136">
        <v>228877.93405283921</v>
      </c>
      <c r="EH272" s="136">
        <v>11978.784253970298</v>
      </c>
      <c r="EI272" s="136">
        <v>62300.342046923266</v>
      </c>
      <c r="EJ272" s="136">
        <v>0</v>
      </c>
      <c r="EK272" s="136">
        <v>0</v>
      </c>
      <c r="EL272" s="152"/>
      <c r="EM272" s="134">
        <v>0</v>
      </c>
      <c r="EN272" s="136">
        <v>724679.86</v>
      </c>
      <c r="EP272" s="170"/>
      <c r="EQ272" s="170"/>
      <c r="ER272" s="170"/>
      <c r="ES272" s="170"/>
      <c r="ET272" s="170"/>
      <c r="EU272" s="170"/>
      <c r="EV272" s="170"/>
      <c r="EW272" s="170"/>
      <c r="EX272" s="170"/>
      <c r="EY272" s="170"/>
      <c r="EZ272" s="170"/>
      <c r="FA272" s="170"/>
      <c r="FB272" s="170">
        <f t="shared" si="102"/>
        <v>41.47</v>
      </c>
      <c r="FC272" s="143">
        <f>SUMIF('План (2)'!$B$5:$B$38,$B$241:$B$274,'План (2)'!K$5:K$38)</f>
        <v>0.84999999999999987</v>
      </c>
      <c r="FD272" s="143">
        <f>SUMIF('План (2)'!$B$5:$B$38,$B$241:$B$274,'План (2)'!L$5:L$38)</f>
        <v>0.68</v>
      </c>
      <c r="FE272" s="143">
        <f>SUMIF('План (2)'!$B$5:$B$38,$B$241:$B$274,'План (2)'!M$5:M$38)</f>
        <v>0.99</v>
      </c>
      <c r="FF272" s="143">
        <f>SUMIF('План (2)'!$B$5:$B$38,$B$241:$B$274,'План (2)'!N$5:N$38)</f>
        <v>0.44</v>
      </c>
      <c r="FG272" s="143">
        <f>SUMIF('План (2)'!$B$5:$B$38,$B$241:$B$274,'План (2)'!O$5:O$38)</f>
        <v>0.43000000000000005</v>
      </c>
      <c r="FH272" s="143">
        <f>SUMIF('План (2)'!$B$5:$B$38,$B$241:$B$274,'План (2)'!P$5:P$38)</f>
        <v>1.4200000000000002</v>
      </c>
      <c r="FI272" s="143">
        <f>SUMIF('План (2)'!$B$5:$B$38,$B$241:$B$274,'План (2)'!Q$5:Q$38)</f>
        <v>0.47000000000000003</v>
      </c>
      <c r="FJ272" s="143">
        <f>SUMIF('План (2)'!$B$5:$B$38,$B$241:$B$274,'План (2)'!R$5:R$38)</f>
        <v>1.1600000000000001</v>
      </c>
      <c r="FK272" s="143">
        <f>SUMIF('План (2)'!$B$5:$B$38,$B$241:$B$274,'План (2)'!S$5:S$38)</f>
        <v>0.31000000000000005</v>
      </c>
      <c r="FL272" s="143">
        <f>SUMIF('План (2)'!$B$5:$B$38,$B$241:$B$274,'План (2)'!T$5:T$38)</f>
        <v>0.5</v>
      </c>
      <c r="FM272" s="143">
        <f>SUMIF('План (2)'!$B$5:$B$38,$B$241:$B$274,'План (2)'!U$5:U$38)</f>
        <v>0.26</v>
      </c>
      <c r="FN272" s="143">
        <f>SUMIF('План (2)'!$B$5:$B$38,$B$241:$B$274,'План (2)'!V$5:V$38)</f>
        <v>0.44999999999999996</v>
      </c>
      <c r="FO272" s="143">
        <f>SUMIF('План (2)'!$B$5:$B$38,$B$241:$B$274,'План (2)'!W$5:W$38)</f>
        <v>4.66</v>
      </c>
      <c r="FP272" s="143">
        <f>SUMIF('План (2)'!$B$5:$B$38,$B$241:$B$274,'План (2)'!X$5:X$38)</f>
        <v>1.9400000000000002</v>
      </c>
      <c r="FQ272" s="143">
        <f>SUMIF('План (2)'!$B$5:$B$38,$B$241:$B$274,'План (2)'!Y$5:Y$38)</f>
        <v>0.2</v>
      </c>
      <c r="FR272" s="143">
        <f>SUMIF('План (2)'!$B$5:$B$38,$B$241:$B$274,'План (2)'!Z$5:Z$38)</f>
        <v>3.63</v>
      </c>
      <c r="FS272" s="143">
        <f>SUMIF('План (2)'!$B$5:$B$38,$B$241:$B$274,'План (2)'!AA$5:AA$38)</f>
        <v>1.56</v>
      </c>
      <c r="FT272" s="143">
        <f>SUMIF('План (2)'!$B$5:$B$38,$B$241:$B$274,'План (2)'!AB$5:AB$38)</f>
        <v>1.8299999999999998</v>
      </c>
      <c r="FU272" s="143">
        <f>SUMIF('План (2)'!$B$5:$B$38,$B$241:$B$274,'План (2)'!AC$5:AC$38)</f>
        <v>2.29</v>
      </c>
      <c r="FV272" s="143">
        <f>SUMIF('План (2)'!$B$5:$B$38,$B$241:$B$274,'План (2)'!AD$5:AD$38)</f>
        <v>8.0500000000000007</v>
      </c>
      <c r="FW272" s="143">
        <f>SUMIF('План (2)'!$B$5:$B$38,$B$241:$B$274,'План (2)'!AE$5:AE$38)</f>
        <v>0</v>
      </c>
      <c r="FX272" s="143">
        <f>SUMIF('План (2)'!$B$5:$B$38,$B$241:$B$274,'План (2)'!AF$5:AF$38)</f>
        <v>3.4299999999999997</v>
      </c>
      <c r="FY272" s="143">
        <f>SUMIF('План (2)'!$B$5:$B$38,$B$241:$B$274,'План (2)'!AG$5:AG$38)</f>
        <v>4.7899999999999991</v>
      </c>
      <c r="FZ272" s="143">
        <f>SUMIF('План (2)'!$B$5:$B$38,$B$241:$B$274,'План (2)'!AH$5:AH$38)</f>
        <v>0.2</v>
      </c>
      <c r="GA272" s="143">
        <f>SUMIF('План (2)'!$B$5:$B$38,$B$241:$B$274,'План (2)'!AI$5:AI$38)</f>
        <v>0.43</v>
      </c>
      <c r="GB272" s="143">
        <f>SUMIF('План (2)'!$B$5:$B$38,$B$241:$B$274,'План (2)'!AJ$5:AJ$38)</f>
        <v>0.5</v>
      </c>
      <c r="GC272" s="140">
        <f t="shared" si="76"/>
        <v>41.47</v>
      </c>
      <c r="GD272" s="157">
        <f t="shared" si="103"/>
        <v>0.84999999999999976</v>
      </c>
      <c r="GE272" s="157">
        <f t="shared" si="77"/>
        <v>0.68</v>
      </c>
      <c r="GF272" s="157">
        <f t="shared" si="78"/>
        <v>0.98999999999999988</v>
      </c>
      <c r="GG272" s="157">
        <f t="shared" si="79"/>
        <v>0.44</v>
      </c>
      <c r="GH272" s="157">
        <f t="shared" si="80"/>
        <v>0.43000000000000005</v>
      </c>
      <c r="GI272" s="157">
        <f t="shared" si="81"/>
        <v>1.4200000000000002</v>
      </c>
      <c r="GJ272" s="157">
        <f t="shared" si="82"/>
        <v>0.47000000000000003</v>
      </c>
      <c r="GK272" s="157">
        <f t="shared" si="83"/>
        <v>1.1600000000000001</v>
      </c>
      <c r="GL272" s="157">
        <f t="shared" si="84"/>
        <v>0.31000000000000005</v>
      </c>
      <c r="GM272" s="157">
        <f t="shared" si="85"/>
        <v>0.5</v>
      </c>
      <c r="GN272" s="157">
        <f t="shared" si="86"/>
        <v>0.26</v>
      </c>
      <c r="GO272" s="157">
        <f t="shared" si="87"/>
        <v>0.44999999999999996</v>
      </c>
      <c r="GP272" s="157">
        <f t="shared" si="88"/>
        <v>4.66</v>
      </c>
      <c r="GQ272" s="157">
        <f t="shared" si="89"/>
        <v>1.9400000000000002</v>
      </c>
      <c r="GR272" s="157">
        <f t="shared" si="90"/>
        <v>0.2</v>
      </c>
      <c r="GS272" s="157">
        <f t="shared" si="91"/>
        <v>3.6300000000000003</v>
      </c>
      <c r="GT272" s="157">
        <f t="shared" si="92"/>
        <v>1.56</v>
      </c>
      <c r="GU272" s="157">
        <f t="shared" si="93"/>
        <v>1.8299999999999998</v>
      </c>
      <c r="GV272" s="157">
        <f t="shared" si="94"/>
        <v>2.29</v>
      </c>
      <c r="GW272" s="157">
        <f t="shared" si="95"/>
        <v>8.0500000000000007</v>
      </c>
      <c r="GX272" s="157">
        <f t="shared" si="96"/>
        <v>0</v>
      </c>
      <c r="GY272" s="157">
        <f t="shared" si="97"/>
        <v>3.43</v>
      </c>
      <c r="GZ272" s="157">
        <f t="shared" si="98"/>
        <v>4.7899999999999991</v>
      </c>
      <c r="HA272" s="157">
        <f t="shared" si="99"/>
        <v>0.2</v>
      </c>
      <c r="HB272" s="157">
        <f t="shared" si="100"/>
        <v>0.43000000000000005</v>
      </c>
      <c r="HC272" s="157">
        <f t="shared" si="101"/>
        <v>0.5</v>
      </c>
    </row>
    <row r="273" spans="1:211" s="143" customFormat="1" ht="12" customHeight="1" x14ac:dyDescent="0.25">
      <c r="A273" s="126">
        <v>269</v>
      </c>
      <c r="B273" s="62" t="s">
        <v>377</v>
      </c>
      <c r="C273" s="153"/>
      <c r="D273" s="127">
        <v>3755.4</v>
      </c>
      <c r="E273" s="154">
        <v>3536.6</v>
      </c>
      <c r="F273" s="155">
        <v>218.8</v>
      </c>
      <c r="G273" s="154">
        <v>1635.6</v>
      </c>
      <c r="H273" s="127">
        <v>1</v>
      </c>
      <c r="I273" s="127">
        <v>1</v>
      </c>
      <c r="J273" s="127">
        <v>1</v>
      </c>
      <c r="K273" s="128">
        <v>3755.4</v>
      </c>
      <c r="L273" s="127"/>
      <c r="M273" s="126" t="s">
        <v>344</v>
      </c>
      <c r="N273" s="129">
        <v>1</v>
      </c>
      <c r="O273" s="129"/>
      <c r="P273" s="130">
        <v>41.47</v>
      </c>
      <c r="Q273" s="142"/>
      <c r="R273" s="130"/>
      <c r="S273" s="130"/>
      <c r="T273" s="130"/>
      <c r="U273" s="130"/>
      <c r="V273" s="130"/>
      <c r="W273" s="130"/>
      <c r="X273" s="130"/>
      <c r="Y273" s="130"/>
      <c r="Z273" s="132"/>
      <c r="AA273" s="132"/>
      <c r="AB273" s="132"/>
      <c r="AC273" s="130"/>
      <c r="AD273" s="132"/>
      <c r="AE273" s="132"/>
      <c r="AF273" s="130"/>
      <c r="AG273" s="133"/>
      <c r="AH273" s="130"/>
      <c r="AI273" s="130"/>
      <c r="AJ273" s="130"/>
      <c r="AK273" s="131"/>
      <c r="AL273" s="130"/>
      <c r="AM273" s="130"/>
      <c r="AN273" s="130"/>
      <c r="AO273" s="130"/>
      <c r="AP273" s="130"/>
      <c r="AQ273" s="130"/>
      <c r="AR273" s="130"/>
      <c r="AS273" s="130"/>
      <c r="AT273" s="146"/>
      <c r="AU273" s="131">
        <v>41.47</v>
      </c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7"/>
      <c r="BN273" s="147"/>
      <c r="BO273" s="147"/>
      <c r="BP273" s="147"/>
      <c r="BQ273" s="147"/>
      <c r="BR273" s="147"/>
      <c r="BS273" s="147"/>
      <c r="BT273" s="147"/>
      <c r="BU273" s="137"/>
      <c r="BV273" s="137"/>
      <c r="BW273" s="137"/>
      <c r="BX273" s="137"/>
      <c r="BY273" s="137"/>
      <c r="BZ273" s="137"/>
      <c r="CA273" s="137"/>
      <c r="CB273" s="137"/>
      <c r="CC273" s="137"/>
      <c r="CD273" s="137"/>
      <c r="CE273" s="137"/>
      <c r="CF273" s="137"/>
      <c r="CG273" s="137"/>
      <c r="CJ273" s="137">
        <v>96979.17</v>
      </c>
      <c r="CK273" s="134">
        <v>1655101.4300000002</v>
      </c>
      <c r="CL273" s="134">
        <v>1641985.12</v>
      </c>
      <c r="CM273" s="134">
        <v>1634453.7319819464</v>
      </c>
      <c r="CN273" s="138">
        <v>98663.100202164875</v>
      </c>
      <c r="CO273" s="136">
        <v>0</v>
      </c>
      <c r="CP273" s="136">
        <v>48524.1</v>
      </c>
      <c r="CQ273" s="136">
        <v>0</v>
      </c>
      <c r="CR273" s="136">
        <v>0</v>
      </c>
      <c r="CS273" s="136">
        <v>0</v>
      </c>
      <c r="CT273" s="136">
        <v>0</v>
      </c>
      <c r="CU273" s="136">
        <v>0</v>
      </c>
      <c r="CV273" s="136">
        <v>0</v>
      </c>
      <c r="CW273" s="136">
        <v>0</v>
      </c>
      <c r="CX273" s="136">
        <v>0</v>
      </c>
      <c r="CY273" s="136">
        <v>0</v>
      </c>
      <c r="CZ273" s="136">
        <v>0</v>
      </c>
      <c r="DA273" s="136">
        <v>0</v>
      </c>
      <c r="DB273" s="136">
        <v>0</v>
      </c>
      <c r="DC273" s="136">
        <v>50139.000202164876</v>
      </c>
      <c r="DD273" s="139">
        <v>561255.86106097477</v>
      </c>
      <c r="DE273" s="136">
        <v>24222.282833446283</v>
      </c>
      <c r="DF273" s="136">
        <v>30805.73761613989</v>
      </c>
      <c r="DG273" s="136">
        <v>0</v>
      </c>
      <c r="DH273" s="136">
        <v>38103.641909194303</v>
      </c>
      <c r="DI273" s="136">
        <v>5487.6452977806275</v>
      </c>
      <c r="DJ273" s="136">
        <v>66858.455387333466</v>
      </c>
      <c r="DK273" s="136">
        <v>33954.213859559844</v>
      </c>
      <c r="DL273" s="136">
        <v>0</v>
      </c>
      <c r="DM273" s="136">
        <v>0</v>
      </c>
      <c r="DN273" s="136">
        <v>353903.51589343662</v>
      </c>
      <c r="DO273" s="136">
        <v>7920.3682640837778</v>
      </c>
      <c r="DP273" s="136"/>
      <c r="DQ273" s="136">
        <v>243436.42404885913</v>
      </c>
      <c r="DR273" s="136">
        <v>147348.13080302329</v>
      </c>
      <c r="DS273" s="136">
        <v>22609.900228164097</v>
      </c>
      <c r="DT273" s="136">
        <v>3532.440051778392</v>
      </c>
      <c r="DU273" s="136">
        <v>27371.17147596589</v>
      </c>
      <c r="DV273" s="136">
        <v>42574.78148992746</v>
      </c>
      <c r="DW273" s="136"/>
      <c r="DX273" s="136">
        <v>229416.27471258157</v>
      </c>
      <c r="DY273" s="136">
        <v>201759.2989937872</v>
      </c>
      <c r="DZ273" s="136">
        <v>37331.467951523548</v>
      </c>
      <c r="EA273" s="139">
        <v>165919.22233341428</v>
      </c>
      <c r="EB273" s="136"/>
      <c r="EC273" s="136">
        <v>165919.22233341428</v>
      </c>
      <c r="ED273" s="136"/>
      <c r="EE273" s="138">
        <v>78095.505242219035</v>
      </c>
      <c r="EF273" s="136">
        <v>6277.3846396232511</v>
      </c>
      <c r="EG273" s="136">
        <v>68246.313354403304</v>
      </c>
      <c r="EH273" s="136">
        <v>3571.8072481924696</v>
      </c>
      <c r="EI273" s="136">
        <v>18576.577436421903</v>
      </c>
      <c r="EJ273" s="136">
        <v>0</v>
      </c>
      <c r="EK273" s="136">
        <v>0</v>
      </c>
      <c r="EL273" s="152"/>
      <c r="EM273" s="134">
        <v>0</v>
      </c>
      <c r="EN273" s="136">
        <v>112248.26</v>
      </c>
      <c r="EP273" s="170"/>
      <c r="EQ273" s="170"/>
      <c r="ER273" s="170"/>
      <c r="ES273" s="170"/>
      <c r="ET273" s="170"/>
      <c r="EU273" s="170"/>
      <c r="EV273" s="170"/>
      <c r="EW273" s="170"/>
      <c r="EX273" s="170"/>
      <c r="EY273" s="170"/>
      <c r="EZ273" s="170"/>
      <c r="FA273" s="170"/>
      <c r="FB273" s="170">
        <f t="shared" si="102"/>
        <v>41.47</v>
      </c>
      <c r="FC273" s="143">
        <f>SUMIF('План (2)'!$B$5:$B$38,$B$241:$B$274,'План (2)'!K$5:K$38)</f>
        <v>0.84999999999999987</v>
      </c>
      <c r="FD273" s="143">
        <f>SUMIF('План (2)'!$B$5:$B$38,$B$241:$B$274,'План (2)'!L$5:L$38)</f>
        <v>0.68</v>
      </c>
      <c r="FE273" s="143">
        <f>SUMIF('План (2)'!$B$5:$B$38,$B$241:$B$274,'План (2)'!M$5:M$38)</f>
        <v>0.99</v>
      </c>
      <c r="FF273" s="143">
        <f>SUMIF('План (2)'!$B$5:$B$38,$B$241:$B$274,'План (2)'!N$5:N$38)</f>
        <v>0.44</v>
      </c>
      <c r="FG273" s="143">
        <f>SUMIF('План (2)'!$B$5:$B$38,$B$241:$B$274,'План (2)'!O$5:O$38)</f>
        <v>0.43000000000000005</v>
      </c>
      <c r="FH273" s="143">
        <f>SUMIF('План (2)'!$B$5:$B$38,$B$241:$B$274,'План (2)'!P$5:P$38)</f>
        <v>1.4200000000000002</v>
      </c>
      <c r="FI273" s="143">
        <f>SUMIF('План (2)'!$B$5:$B$38,$B$241:$B$274,'План (2)'!Q$5:Q$38)</f>
        <v>0.47000000000000003</v>
      </c>
      <c r="FJ273" s="143">
        <f>SUMIF('План (2)'!$B$5:$B$38,$B$241:$B$274,'План (2)'!R$5:R$38)</f>
        <v>1.1600000000000001</v>
      </c>
      <c r="FK273" s="143">
        <f>SUMIF('План (2)'!$B$5:$B$38,$B$241:$B$274,'План (2)'!S$5:S$38)</f>
        <v>0.31000000000000005</v>
      </c>
      <c r="FL273" s="143">
        <f>SUMIF('План (2)'!$B$5:$B$38,$B$241:$B$274,'План (2)'!T$5:T$38)</f>
        <v>0.5</v>
      </c>
      <c r="FM273" s="143">
        <f>SUMIF('План (2)'!$B$5:$B$38,$B$241:$B$274,'План (2)'!U$5:U$38)</f>
        <v>0.26</v>
      </c>
      <c r="FN273" s="143">
        <f>SUMIF('План (2)'!$B$5:$B$38,$B$241:$B$274,'План (2)'!V$5:V$38)</f>
        <v>0.44999999999999996</v>
      </c>
      <c r="FO273" s="143">
        <f>SUMIF('План (2)'!$B$5:$B$38,$B$241:$B$274,'План (2)'!W$5:W$38)</f>
        <v>4.66</v>
      </c>
      <c r="FP273" s="143">
        <f>SUMIF('План (2)'!$B$5:$B$38,$B$241:$B$274,'План (2)'!X$5:X$38)</f>
        <v>1.9400000000000002</v>
      </c>
      <c r="FQ273" s="143">
        <f>SUMIF('План (2)'!$B$5:$B$38,$B$241:$B$274,'План (2)'!Y$5:Y$38)</f>
        <v>0.2</v>
      </c>
      <c r="FR273" s="143">
        <f>SUMIF('План (2)'!$B$5:$B$38,$B$241:$B$274,'План (2)'!Z$5:Z$38)</f>
        <v>3.63</v>
      </c>
      <c r="FS273" s="143">
        <f>SUMIF('План (2)'!$B$5:$B$38,$B$241:$B$274,'План (2)'!AA$5:AA$38)</f>
        <v>1.56</v>
      </c>
      <c r="FT273" s="143">
        <f>SUMIF('План (2)'!$B$5:$B$38,$B$241:$B$274,'План (2)'!AB$5:AB$38)</f>
        <v>1.8299999999999998</v>
      </c>
      <c r="FU273" s="143">
        <f>SUMIF('План (2)'!$B$5:$B$38,$B$241:$B$274,'План (2)'!AC$5:AC$38)</f>
        <v>2.29</v>
      </c>
      <c r="FV273" s="143">
        <f>SUMIF('План (2)'!$B$5:$B$38,$B$241:$B$274,'План (2)'!AD$5:AD$38)</f>
        <v>8.0500000000000007</v>
      </c>
      <c r="FW273" s="143">
        <f>SUMIF('План (2)'!$B$5:$B$38,$B$241:$B$274,'План (2)'!AE$5:AE$38)</f>
        <v>0</v>
      </c>
      <c r="FX273" s="143">
        <f>SUMIF('План (2)'!$B$5:$B$38,$B$241:$B$274,'План (2)'!AF$5:AF$38)</f>
        <v>3.4299999999999997</v>
      </c>
      <c r="FY273" s="143">
        <f>SUMIF('План (2)'!$B$5:$B$38,$B$241:$B$274,'План (2)'!AG$5:AG$38)</f>
        <v>4.7899999999999991</v>
      </c>
      <c r="FZ273" s="143">
        <f>SUMIF('План (2)'!$B$5:$B$38,$B$241:$B$274,'План (2)'!AH$5:AH$38)</f>
        <v>0.2</v>
      </c>
      <c r="GA273" s="143">
        <f>SUMIF('План (2)'!$B$5:$B$38,$B$241:$B$274,'План (2)'!AI$5:AI$38)</f>
        <v>0.43</v>
      </c>
      <c r="GB273" s="143">
        <f>SUMIF('План (2)'!$B$5:$B$38,$B$241:$B$274,'План (2)'!AJ$5:AJ$38)</f>
        <v>0.5</v>
      </c>
      <c r="GC273" s="140">
        <f t="shared" si="76"/>
        <v>41.47</v>
      </c>
      <c r="GD273" s="157">
        <f t="shared" si="103"/>
        <v>0.84999999999999976</v>
      </c>
      <c r="GE273" s="157">
        <f t="shared" si="77"/>
        <v>0.68</v>
      </c>
      <c r="GF273" s="157">
        <f t="shared" si="78"/>
        <v>0.98999999999999988</v>
      </c>
      <c r="GG273" s="157">
        <f t="shared" si="79"/>
        <v>0.44</v>
      </c>
      <c r="GH273" s="157">
        <f t="shared" si="80"/>
        <v>0.43000000000000005</v>
      </c>
      <c r="GI273" s="157">
        <f t="shared" si="81"/>
        <v>1.4200000000000002</v>
      </c>
      <c r="GJ273" s="157">
        <f t="shared" si="82"/>
        <v>0.47000000000000003</v>
      </c>
      <c r="GK273" s="157">
        <f t="shared" si="83"/>
        <v>1.1600000000000001</v>
      </c>
      <c r="GL273" s="157">
        <f t="shared" si="84"/>
        <v>0.31000000000000005</v>
      </c>
      <c r="GM273" s="157">
        <f t="shared" si="85"/>
        <v>0.5</v>
      </c>
      <c r="GN273" s="157">
        <f t="shared" si="86"/>
        <v>0.26</v>
      </c>
      <c r="GO273" s="157">
        <f t="shared" si="87"/>
        <v>0.44999999999999996</v>
      </c>
      <c r="GP273" s="157">
        <f t="shared" si="88"/>
        <v>4.66</v>
      </c>
      <c r="GQ273" s="157">
        <f t="shared" si="89"/>
        <v>1.9400000000000002</v>
      </c>
      <c r="GR273" s="157">
        <f t="shared" si="90"/>
        <v>0.2</v>
      </c>
      <c r="GS273" s="157">
        <f t="shared" si="91"/>
        <v>3.6300000000000003</v>
      </c>
      <c r="GT273" s="157">
        <f t="shared" si="92"/>
        <v>1.56</v>
      </c>
      <c r="GU273" s="157">
        <f t="shared" si="93"/>
        <v>1.8299999999999998</v>
      </c>
      <c r="GV273" s="157">
        <f t="shared" si="94"/>
        <v>2.29</v>
      </c>
      <c r="GW273" s="157">
        <f t="shared" si="95"/>
        <v>8.0500000000000007</v>
      </c>
      <c r="GX273" s="157">
        <f t="shared" si="96"/>
        <v>0</v>
      </c>
      <c r="GY273" s="157">
        <f t="shared" si="97"/>
        <v>3.43</v>
      </c>
      <c r="GZ273" s="157">
        <f t="shared" si="98"/>
        <v>4.7899999999999991</v>
      </c>
      <c r="HA273" s="157">
        <f t="shared" si="99"/>
        <v>0.2</v>
      </c>
      <c r="HB273" s="157">
        <f t="shared" si="100"/>
        <v>0.43000000000000005</v>
      </c>
      <c r="HC273" s="157">
        <f t="shared" si="101"/>
        <v>0.5</v>
      </c>
    </row>
    <row r="274" spans="1:211" s="143" customFormat="1" ht="12" customHeight="1" x14ac:dyDescent="0.25">
      <c r="A274" s="126">
        <v>270</v>
      </c>
      <c r="B274" s="62" t="s">
        <v>378</v>
      </c>
      <c r="C274" s="153"/>
      <c r="D274" s="127">
        <v>3339.9</v>
      </c>
      <c r="E274" s="154">
        <v>3339.9</v>
      </c>
      <c r="F274" s="155">
        <v>0</v>
      </c>
      <c r="G274" s="154">
        <v>1341.3</v>
      </c>
      <c r="H274" s="127">
        <v>1</v>
      </c>
      <c r="I274" s="127">
        <v>1</v>
      </c>
      <c r="J274" s="127">
        <v>1</v>
      </c>
      <c r="K274" s="128">
        <v>3339.9</v>
      </c>
      <c r="L274" s="127"/>
      <c r="M274" s="126" t="s">
        <v>344</v>
      </c>
      <c r="N274" s="129">
        <v>1</v>
      </c>
      <c r="O274" s="129"/>
      <c r="P274" s="130">
        <v>39.4</v>
      </c>
      <c r="Q274" s="142"/>
      <c r="R274" s="130"/>
      <c r="S274" s="130"/>
      <c r="T274" s="130"/>
      <c r="U274" s="130"/>
      <c r="V274" s="130"/>
      <c r="W274" s="130"/>
      <c r="X274" s="130"/>
      <c r="Y274" s="130"/>
      <c r="Z274" s="132"/>
      <c r="AA274" s="132"/>
      <c r="AB274" s="132"/>
      <c r="AC274" s="130"/>
      <c r="AD274" s="132"/>
      <c r="AE274" s="132"/>
      <c r="AF274" s="130"/>
      <c r="AG274" s="133"/>
      <c r="AH274" s="130"/>
      <c r="AI274" s="130"/>
      <c r="AJ274" s="130"/>
      <c r="AK274" s="131"/>
      <c r="AL274" s="130"/>
      <c r="AM274" s="130"/>
      <c r="AN274" s="130"/>
      <c r="AO274" s="130"/>
      <c r="AP274" s="130"/>
      <c r="AQ274" s="130"/>
      <c r="AR274" s="130"/>
      <c r="AS274" s="130"/>
      <c r="AT274" s="146"/>
      <c r="AU274" s="131">
        <v>41.47</v>
      </c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  <c r="BI274" s="147"/>
      <c r="BJ274" s="147"/>
      <c r="BK274" s="147"/>
      <c r="BL274" s="147"/>
      <c r="BM274" s="147"/>
      <c r="BN274" s="147"/>
      <c r="BO274" s="147"/>
      <c r="BP274" s="147"/>
      <c r="BQ274" s="147"/>
      <c r="BR274" s="147"/>
      <c r="BS274" s="147"/>
      <c r="BT274" s="147"/>
      <c r="BU274" s="137"/>
      <c r="BV274" s="137"/>
      <c r="BW274" s="137"/>
      <c r="BX274" s="137"/>
      <c r="BY274" s="137"/>
      <c r="BZ274" s="137"/>
      <c r="CA274" s="137"/>
      <c r="CB274" s="137"/>
      <c r="CC274" s="137"/>
      <c r="CD274" s="137"/>
      <c r="CE274" s="137"/>
      <c r="CF274" s="137"/>
      <c r="CG274" s="137"/>
      <c r="CJ274" s="137">
        <v>161991.26</v>
      </c>
      <c r="CK274" s="134">
        <v>1605845.0399999996</v>
      </c>
      <c r="CL274" s="134">
        <v>1632494.3299999998</v>
      </c>
      <c r="CM274" s="134">
        <v>2317145.8081912166</v>
      </c>
      <c r="CN274" s="138">
        <v>951276.09125440975</v>
      </c>
      <c r="CO274" s="136">
        <v>0</v>
      </c>
      <c r="CP274" s="136">
        <v>0</v>
      </c>
      <c r="CQ274" s="136">
        <v>0</v>
      </c>
      <c r="CR274" s="136">
        <v>0</v>
      </c>
      <c r="CS274" s="136">
        <v>0</v>
      </c>
      <c r="CT274" s="136">
        <v>0</v>
      </c>
      <c r="CU274" s="136">
        <v>0</v>
      </c>
      <c r="CV274" s="136">
        <v>0</v>
      </c>
      <c r="CW274" s="136">
        <v>0</v>
      </c>
      <c r="CX274" s="136">
        <v>155677.79999999999</v>
      </c>
      <c r="CY274" s="136">
        <v>0</v>
      </c>
      <c r="CZ274" s="136">
        <v>751006.70400000003</v>
      </c>
      <c r="DA274" s="136">
        <v>0</v>
      </c>
      <c r="DB274" s="136">
        <v>0</v>
      </c>
      <c r="DC274" s="136">
        <v>44591.58725440978</v>
      </c>
      <c r="DD274" s="139">
        <v>499158.13342406717</v>
      </c>
      <c r="DE274" s="136">
        <v>21542.313051985737</v>
      </c>
      <c r="DF274" s="136">
        <v>27397.370977083086</v>
      </c>
      <c r="DG274" s="136">
        <v>0</v>
      </c>
      <c r="DH274" s="136">
        <v>33887.829156020147</v>
      </c>
      <c r="DI274" s="136">
        <v>4880.4885045687588</v>
      </c>
      <c r="DJ274" s="136">
        <v>59461.190591722596</v>
      </c>
      <c r="DK274" s="136">
        <v>30197.496636721502</v>
      </c>
      <c r="DL274" s="136">
        <v>0</v>
      </c>
      <c r="DM274" s="136">
        <v>0</v>
      </c>
      <c r="DN274" s="136">
        <v>314747.39115207136</v>
      </c>
      <c r="DO274" s="136">
        <v>7044.0533538939681</v>
      </c>
      <c r="DP274" s="136"/>
      <c r="DQ274" s="136">
        <v>216502.45318229336</v>
      </c>
      <c r="DR274" s="136">
        <v>131045.43379374167</v>
      </c>
      <c r="DS274" s="136">
        <v>20108.325550419468</v>
      </c>
      <c r="DT274" s="136">
        <v>3141.6084914881635</v>
      </c>
      <c r="DU274" s="136">
        <v>24342.806521962633</v>
      </c>
      <c r="DV274" s="136">
        <v>37864.278824681453</v>
      </c>
      <c r="DW274" s="136"/>
      <c r="DX274" s="136">
        <v>204033.50266617435</v>
      </c>
      <c r="DY274" s="136">
        <v>179436.51347642057</v>
      </c>
      <c r="DZ274" s="136">
        <v>33201.089048115646</v>
      </c>
      <c r="EA274" s="139">
        <v>147561.80717669765</v>
      </c>
      <c r="EB274" s="136"/>
      <c r="EC274" s="136">
        <v>147561.80717669765</v>
      </c>
      <c r="ED274" s="136"/>
      <c r="EE274" s="138">
        <v>69454.965638410635</v>
      </c>
      <c r="EF274" s="136">
        <v>5582.8505506411293</v>
      </c>
      <c r="EG274" s="136">
        <v>60695.495013146821</v>
      </c>
      <c r="EH274" s="136">
        <v>3176.6200746226841</v>
      </c>
      <c r="EI274" s="136">
        <v>16521.252324627338</v>
      </c>
      <c r="EJ274" s="136">
        <v>0</v>
      </c>
      <c r="EK274" s="136">
        <v>0</v>
      </c>
      <c r="EL274" s="152"/>
      <c r="EM274" s="134">
        <v>0</v>
      </c>
      <c r="EN274" s="136">
        <v>158701.67000000001</v>
      </c>
      <c r="EP274" s="170"/>
      <c r="EQ274" s="170"/>
      <c r="ER274" s="170"/>
      <c r="ES274" s="170"/>
      <c r="ET274" s="170"/>
      <c r="EU274" s="170"/>
      <c r="EV274" s="170"/>
      <c r="EW274" s="170"/>
      <c r="EX274" s="170"/>
      <c r="EY274" s="170"/>
      <c r="EZ274" s="170"/>
      <c r="FA274" s="170"/>
      <c r="FB274" s="170">
        <f t="shared" si="102"/>
        <v>41.47</v>
      </c>
      <c r="FC274" s="143">
        <f>SUMIF('План (2)'!$B$5:$B$38,$B$241:$B$274,'План (2)'!K$5:K$38)</f>
        <v>0.84999999999999987</v>
      </c>
      <c r="FD274" s="143">
        <f>SUMIF('План (2)'!$B$5:$B$38,$B$241:$B$274,'План (2)'!L$5:L$38)</f>
        <v>0.68</v>
      </c>
      <c r="FE274" s="143">
        <f>SUMIF('План (2)'!$B$5:$B$38,$B$241:$B$274,'План (2)'!M$5:M$38)</f>
        <v>0.99</v>
      </c>
      <c r="FF274" s="143">
        <f>SUMIF('План (2)'!$B$5:$B$38,$B$241:$B$274,'План (2)'!N$5:N$38)</f>
        <v>0.44</v>
      </c>
      <c r="FG274" s="143">
        <f>SUMIF('План (2)'!$B$5:$B$38,$B$241:$B$274,'План (2)'!O$5:O$38)</f>
        <v>0.43000000000000005</v>
      </c>
      <c r="FH274" s="143">
        <f>SUMIF('План (2)'!$B$5:$B$38,$B$241:$B$274,'План (2)'!P$5:P$38)</f>
        <v>1.4200000000000002</v>
      </c>
      <c r="FI274" s="143">
        <f>SUMIF('План (2)'!$B$5:$B$38,$B$241:$B$274,'План (2)'!Q$5:Q$38)</f>
        <v>0.47000000000000003</v>
      </c>
      <c r="FJ274" s="143">
        <f>SUMIF('План (2)'!$B$5:$B$38,$B$241:$B$274,'План (2)'!R$5:R$38)</f>
        <v>1.1600000000000001</v>
      </c>
      <c r="FK274" s="143">
        <f>SUMIF('План (2)'!$B$5:$B$38,$B$241:$B$274,'План (2)'!S$5:S$38)</f>
        <v>0.31000000000000005</v>
      </c>
      <c r="FL274" s="143">
        <f>SUMIF('План (2)'!$B$5:$B$38,$B$241:$B$274,'План (2)'!T$5:T$38)</f>
        <v>0.5</v>
      </c>
      <c r="FM274" s="143">
        <f>SUMIF('План (2)'!$B$5:$B$38,$B$241:$B$274,'План (2)'!U$5:U$38)</f>
        <v>0.26</v>
      </c>
      <c r="FN274" s="143">
        <f>SUMIF('План (2)'!$B$5:$B$38,$B$241:$B$274,'План (2)'!V$5:V$38)</f>
        <v>0.44999999999999996</v>
      </c>
      <c r="FO274" s="143">
        <f>SUMIF('План (2)'!$B$5:$B$38,$B$241:$B$274,'План (2)'!W$5:W$38)</f>
        <v>4.66</v>
      </c>
      <c r="FP274" s="143">
        <f>SUMIF('План (2)'!$B$5:$B$38,$B$241:$B$274,'План (2)'!X$5:X$38)</f>
        <v>1.9400000000000002</v>
      </c>
      <c r="FQ274" s="143">
        <f>SUMIF('План (2)'!$B$5:$B$38,$B$241:$B$274,'План (2)'!Y$5:Y$38)</f>
        <v>0.2</v>
      </c>
      <c r="FR274" s="143">
        <f>SUMIF('План (2)'!$B$5:$B$38,$B$241:$B$274,'План (2)'!Z$5:Z$38)</f>
        <v>3.63</v>
      </c>
      <c r="FS274" s="143">
        <f>SUMIF('План (2)'!$B$5:$B$38,$B$241:$B$274,'План (2)'!AA$5:AA$38)</f>
        <v>1.56</v>
      </c>
      <c r="FT274" s="143">
        <f>SUMIF('План (2)'!$B$5:$B$38,$B$241:$B$274,'План (2)'!AB$5:AB$38)</f>
        <v>1.8299999999999998</v>
      </c>
      <c r="FU274" s="143">
        <f>SUMIF('План (2)'!$B$5:$B$38,$B$241:$B$274,'План (2)'!AC$5:AC$38)</f>
        <v>2.29</v>
      </c>
      <c r="FV274" s="143">
        <f>SUMIF('План (2)'!$B$5:$B$38,$B$241:$B$274,'План (2)'!AD$5:AD$38)</f>
        <v>8.0500000000000007</v>
      </c>
      <c r="FW274" s="143">
        <f>SUMIF('План (2)'!$B$5:$B$38,$B$241:$B$274,'План (2)'!AE$5:AE$38)</f>
        <v>0</v>
      </c>
      <c r="FX274" s="143">
        <f>SUMIF('План (2)'!$B$5:$B$38,$B$241:$B$274,'План (2)'!AF$5:AF$38)</f>
        <v>3.4299999999999997</v>
      </c>
      <c r="FY274" s="143">
        <f>SUMIF('План (2)'!$B$5:$B$38,$B$241:$B$274,'План (2)'!AG$5:AG$38)</f>
        <v>4.7899999999999991</v>
      </c>
      <c r="FZ274" s="143">
        <f>SUMIF('План (2)'!$B$5:$B$38,$B$241:$B$274,'План (2)'!AH$5:AH$38)</f>
        <v>0.2</v>
      </c>
      <c r="GA274" s="143">
        <f>SUMIF('План (2)'!$B$5:$B$38,$B$241:$B$274,'План (2)'!AI$5:AI$38)</f>
        <v>0.43</v>
      </c>
      <c r="GB274" s="143">
        <f>SUMIF('План (2)'!$B$5:$B$38,$B$241:$B$274,'План (2)'!AJ$5:AJ$38)</f>
        <v>0.5</v>
      </c>
      <c r="GC274" s="140">
        <f t="shared" si="76"/>
        <v>39.4</v>
      </c>
      <c r="GD274" s="157">
        <f t="shared" si="103"/>
        <v>0.80757173860622122</v>
      </c>
      <c r="GE274" s="157">
        <f t="shared" si="77"/>
        <v>0.64605739088497716</v>
      </c>
      <c r="GF274" s="157">
        <f t="shared" si="78"/>
        <v>0.94058355437665786</v>
      </c>
      <c r="GG274" s="157">
        <f t="shared" si="79"/>
        <v>0.41803713527851455</v>
      </c>
      <c r="GH274" s="157">
        <f t="shared" si="80"/>
        <v>0.40853629129491198</v>
      </c>
      <c r="GI274" s="157">
        <f t="shared" si="81"/>
        <v>1.3491198456715698</v>
      </c>
      <c r="GJ274" s="157">
        <f t="shared" si="82"/>
        <v>0.44653966722932242</v>
      </c>
      <c r="GK274" s="157">
        <f t="shared" si="83"/>
        <v>1.102097902097902</v>
      </c>
      <c r="GL274" s="157">
        <f t="shared" si="84"/>
        <v>0.29452616349168081</v>
      </c>
      <c r="GM274" s="157">
        <f t="shared" si="85"/>
        <v>0.47504219918013019</v>
      </c>
      <c r="GN274" s="157">
        <f t="shared" si="86"/>
        <v>0.24702194357366772</v>
      </c>
      <c r="GO274" s="157">
        <f t="shared" si="87"/>
        <v>0.42753797926211712</v>
      </c>
      <c r="GP274" s="157">
        <f t="shared" si="88"/>
        <v>4.4273932963588134</v>
      </c>
      <c r="GQ274" s="157">
        <f t="shared" si="89"/>
        <v>1.8431637328189054</v>
      </c>
      <c r="GR274" s="157">
        <f t="shared" si="90"/>
        <v>0.19001687967205208</v>
      </c>
      <c r="GS274" s="157">
        <f t="shared" si="91"/>
        <v>3.4488063660477453</v>
      </c>
      <c r="GT274" s="157">
        <f t="shared" si="92"/>
        <v>1.4821316614420064</v>
      </c>
      <c r="GU274" s="157">
        <f t="shared" si="93"/>
        <v>1.7386544489992763</v>
      </c>
      <c r="GV274" s="157">
        <f t="shared" si="94"/>
        <v>2.1756932722449962</v>
      </c>
      <c r="GW274" s="157">
        <f t="shared" si="95"/>
        <v>7.6481794068000974</v>
      </c>
      <c r="GX274" s="157">
        <f t="shared" si="96"/>
        <v>0</v>
      </c>
      <c r="GY274" s="157">
        <f t="shared" si="97"/>
        <v>3.2587894863756932</v>
      </c>
      <c r="GZ274" s="157">
        <f t="shared" si="98"/>
        <v>4.5509042681456471</v>
      </c>
      <c r="HA274" s="157">
        <f t="shared" si="99"/>
        <v>0.19001687967205208</v>
      </c>
      <c r="HB274" s="157">
        <f t="shared" si="100"/>
        <v>0.40853629129491198</v>
      </c>
      <c r="HC274" s="157">
        <f t="shared" si="101"/>
        <v>0.47504219918013019</v>
      </c>
    </row>
    <row r="275" spans="1:211" s="143" customFormat="1" ht="12" customHeight="1" x14ac:dyDescent="0.25">
      <c r="A275" s="161" t="s">
        <v>1</v>
      </c>
      <c r="B275" s="161"/>
      <c r="D275" s="127">
        <v>1394660.0069767074</v>
      </c>
      <c r="E275" s="127">
        <v>1340501.8969767063</v>
      </c>
      <c r="F275" s="127">
        <v>54158.109999999993</v>
      </c>
      <c r="G275" s="127">
        <v>274652.40000000008</v>
      </c>
      <c r="H275" s="127"/>
      <c r="I275" s="127"/>
      <c r="J275" s="127"/>
      <c r="K275" s="128">
        <v>1388204.5819767073</v>
      </c>
      <c r="L275" s="127"/>
      <c r="M275" s="162" t="s">
        <v>0</v>
      </c>
      <c r="N275" s="163" t="s">
        <v>0</v>
      </c>
      <c r="O275" s="163" t="s">
        <v>0</v>
      </c>
      <c r="P275" s="131"/>
      <c r="Q275" s="163" t="s">
        <v>0</v>
      </c>
      <c r="R275" s="129" t="s">
        <v>0</v>
      </c>
      <c r="S275" s="129" t="s">
        <v>0</v>
      </c>
      <c r="T275" s="129" t="s">
        <v>0</v>
      </c>
      <c r="U275" s="129" t="s">
        <v>0</v>
      </c>
      <c r="V275" s="129" t="s">
        <v>0</v>
      </c>
      <c r="W275" s="129" t="s">
        <v>0</v>
      </c>
      <c r="X275" s="129" t="s">
        <v>0</v>
      </c>
      <c r="Y275" s="129" t="s">
        <v>0</v>
      </c>
      <c r="Z275" s="163" t="s">
        <v>0</v>
      </c>
      <c r="AA275" s="163" t="s">
        <v>0</v>
      </c>
      <c r="AB275" s="163" t="s">
        <v>0</v>
      </c>
      <c r="AC275" s="163" t="s">
        <v>0</v>
      </c>
      <c r="AD275" s="163" t="s">
        <v>0</v>
      </c>
      <c r="AE275" s="163" t="s">
        <v>0</v>
      </c>
      <c r="AF275" s="163" t="s">
        <v>0</v>
      </c>
      <c r="AG275" s="163" t="s">
        <v>0</v>
      </c>
      <c r="AH275" s="163" t="s">
        <v>0</v>
      </c>
      <c r="AI275" s="163" t="s">
        <v>0</v>
      </c>
      <c r="AJ275" s="163" t="s">
        <v>0</v>
      </c>
      <c r="AK275" s="164">
        <v>245739334.43688062</v>
      </c>
      <c r="AL275" s="165">
        <v>30454537.604936827</v>
      </c>
      <c r="AM275" s="165">
        <v>48162454.48405093</v>
      </c>
      <c r="AN275" s="165">
        <v>73052959.593461215</v>
      </c>
      <c r="AO275" s="165">
        <v>41080777.593054585</v>
      </c>
      <c r="AP275" s="165">
        <v>19131386.895006567</v>
      </c>
      <c r="AQ275" s="165">
        <v>7885123.3349420819</v>
      </c>
      <c r="AR275" s="165">
        <v>24934777.574530322</v>
      </c>
      <c r="AS275" s="165">
        <v>1037317.3568981132</v>
      </c>
      <c r="AU275" s="147"/>
      <c r="BV275" s="166"/>
      <c r="BW275" s="166"/>
      <c r="BX275" s="166"/>
      <c r="BY275" s="166"/>
      <c r="BZ275" s="166"/>
      <c r="CA275" s="166"/>
      <c r="CB275" s="166"/>
      <c r="CC275" s="166"/>
      <c r="CD275" s="166"/>
      <c r="CE275" s="166"/>
      <c r="CF275" s="166"/>
      <c r="CG275" s="166"/>
      <c r="CJ275" s="167">
        <v>115460331.53999998</v>
      </c>
      <c r="CK275" s="167">
        <v>684070285.55000019</v>
      </c>
      <c r="CL275" s="167">
        <v>675181858.82999969</v>
      </c>
      <c r="CM275" s="167">
        <v>715369671.40426099</v>
      </c>
      <c r="CN275" s="139">
        <v>124008206.29324794</v>
      </c>
      <c r="CO275" s="139">
        <v>8803803.1439999994</v>
      </c>
      <c r="CP275" s="139">
        <v>10490310.251999998</v>
      </c>
      <c r="CQ275" s="139">
        <v>965397.46799999999</v>
      </c>
      <c r="CR275" s="139">
        <v>100200</v>
      </c>
      <c r="CS275" s="139">
        <v>562571.45999999985</v>
      </c>
      <c r="CT275" s="139">
        <v>2407438.3200000003</v>
      </c>
      <c r="CU275" s="139">
        <v>82753.811999999991</v>
      </c>
      <c r="CV275" s="139">
        <v>6400656.3359999964</v>
      </c>
      <c r="CW275" s="139">
        <v>6223725.9960000003</v>
      </c>
      <c r="CX275" s="139">
        <v>12598870.296000002</v>
      </c>
      <c r="CY275" s="139">
        <v>3829401.9599999995</v>
      </c>
      <c r="CZ275" s="139">
        <v>51466044.648000017</v>
      </c>
      <c r="DA275" s="139">
        <v>1524450.4560000002</v>
      </c>
      <c r="DB275" s="139">
        <v>18420.72</v>
      </c>
      <c r="DC275" s="139">
        <v>18534161.425248004</v>
      </c>
      <c r="DD275" s="139">
        <v>236999892.94971836</v>
      </c>
      <c r="DE275" s="139">
        <v>5154863.9999999981</v>
      </c>
      <c r="DF275" s="139">
        <v>11309018.551966418</v>
      </c>
      <c r="DG275" s="139">
        <v>10200</v>
      </c>
      <c r="DH275" s="139">
        <v>14085224.020967998</v>
      </c>
      <c r="DI275" s="139">
        <v>2028538.7300000007</v>
      </c>
      <c r="DJ275" s="139">
        <v>24714601.40400001</v>
      </c>
      <c r="DK275" s="139">
        <v>12551364.770000003</v>
      </c>
      <c r="DL275" s="139">
        <v>525024.70799999987</v>
      </c>
      <c r="DM275" s="139">
        <v>2822600.0039999997</v>
      </c>
      <c r="DN275" s="139">
        <v>160870648.40078405</v>
      </c>
      <c r="DO275" s="139">
        <v>2927808.36</v>
      </c>
      <c r="DP275" s="152"/>
      <c r="DQ275" s="139">
        <v>89107643.096120507</v>
      </c>
      <c r="DR275" s="139">
        <v>54468059.414832018</v>
      </c>
      <c r="DS275" s="139">
        <v>8357875.8840000099</v>
      </c>
      <c r="DT275" s="139">
        <v>1305786.1920000003</v>
      </c>
      <c r="DU275" s="139">
        <v>10117906.390000002</v>
      </c>
      <c r="DV275" s="139">
        <v>15738005.736000014</v>
      </c>
      <c r="DW275" s="139"/>
      <c r="DX275" s="139">
        <v>84805007.119356871</v>
      </c>
      <c r="DY275" s="139">
        <v>74581451.594925702</v>
      </c>
      <c r="DZ275" s="139">
        <v>10411002.517717494</v>
      </c>
      <c r="EA275" s="139">
        <v>47933295.323999979</v>
      </c>
      <c r="EB275" s="139"/>
      <c r="EC275" s="139">
        <v>47933295.323999979</v>
      </c>
      <c r="ED275" s="139">
        <v>0</v>
      </c>
      <c r="EE275" s="139">
        <v>28571386.300926302</v>
      </c>
      <c r="EF275" s="139">
        <v>2320470.2879999992</v>
      </c>
      <c r="EG275" s="139">
        <v>25213615.9516275</v>
      </c>
      <c r="EH275" s="139">
        <v>1319604.9981702599</v>
      </c>
      <c r="EI275" s="139">
        <v>6866935.5899999943</v>
      </c>
      <c r="EJ275" s="139">
        <v>12084850.61824774</v>
      </c>
      <c r="EK275" s="139">
        <v>12084850.61824774</v>
      </c>
      <c r="EL275" s="152"/>
      <c r="EM275" s="159">
        <v>382199.99999999994</v>
      </c>
      <c r="EN275" s="159">
        <v>128481732.83999996</v>
      </c>
    </row>
    <row r="276" spans="1:211" ht="12" customHeight="1" x14ac:dyDescent="0.25">
      <c r="B276" s="112" t="s">
        <v>511</v>
      </c>
      <c r="D276" s="168">
        <v>1380453.6069767072</v>
      </c>
    </row>
    <row r="277" spans="1:211" ht="12" customHeight="1" x14ac:dyDescent="0.25">
      <c r="B277" s="112" t="s">
        <v>527</v>
      </c>
      <c r="D277" s="168">
        <v>1047306.2271702244</v>
      </c>
      <c r="CL277" s="112">
        <v>0.98700655925603598</v>
      </c>
      <c r="CM277" s="170">
        <v>-31299385.854260802</v>
      </c>
      <c r="DQ277" s="168">
        <v>124545964.98704679</v>
      </c>
      <c r="DX277" s="147">
        <v>0.49944802769156194</v>
      </c>
      <c r="DY277" s="147">
        <v>0.43923773096361263</v>
      </c>
      <c r="DZ277" s="147">
        <v>6.1314241344825451E-2</v>
      </c>
    </row>
    <row r="278" spans="1:211" ht="15" customHeight="1" x14ac:dyDescent="0.25">
      <c r="B278" s="112" t="s">
        <v>528</v>
      </c>
      <c r="D278" s="112">
        <v>1084917.6769767071</v>
      </c>
      <c r="H278" s="168">
        <v>339</v>
      </c>
      <c r="I278" s="168">
        <v>166</v>
      </c>
      <c r="J278" s="168"/>
      <c r="L278" s="168"/>
      <c r="DQ278" s="171">
        <v>0.17410014705063573</v>
      </c>
      <c r="DX278" s="168">
        <v>546892.25448336522</v>
      </c>
      <c r="DY278" s="168">
        <v>480962.38171390916</v>
      </c>
      <c r="DZ278" s="172">
        <v>87440.235565242663</v>
      </c>
    </row>
    <row r="279" spans="1:211" ht="20.25" customHeight="1" x14ac:dyDescent="0.25">
      <c r="B279" s="112" t="s">
        <v>529</v>
      </c>
      <c r="DX279" s="147">
        <v>0.49035664767211146</v>
      </c>
      <c r="DY279" s="147">
        <v>0.43124235024396484</v>
      </c>
      <c r="DZ279" s="147">
        <v>7.8401002083923838E-2</v>
      </c>
    </row>
    <row r="280" spans="1:211" ht="16.5" customHeight="1" x14ac:dyDescent="0.25">
      <c r="B280" s="112" t="s">
        <v>514</v>
      </c>
      <c r="D280" s="112">
        <v>681702.6498064826</v>
      </c>
      <c r="DX280" s="112">
        <v>84805007.119356856</v>
      </c>
      <c r="DY280" s="112">
        <v>74581451.594925672</v>
      </c>
      <c r="DZ280" s="112">
        <v>10411002.517717492</v>
      </c>
      <c r="EC280" s="112">
        <v>47933295.324000001</v>
      </c>
      <c r="EF280" s="112">
        <v>2320470.2879999997</v>
      </c>
      <c r="EG280" s="173">
        <v>25227630.852000002</v>
      </c>
      <c r="EH280" s="112">
        <v>1320338.496</v>
      </c>
      <c r="EI280" s="173">
        <v>6866935.5899999999</v>
      </c>
      <c r="EM280" s="147">
        <v>382200</v>
      </c>
    </row>
    <row r="281" spans="1:211" ht="16.5" customHeight="1" x14ac:dyDescent="0.25">
      <c r="B281" s="112" t="s">
        <v>530</v>
      </c>
      <c r="D281" s="112">
        <v>799205.27717022435</v>
      </c>
    </row>
    <row r="282" spans="1:211" ht="12" customHeight="1" x14ac:dyDescent="0.25">
      <c r="K282" s="137">
        <v>269264.46000000002</v>
      </c>
      <c r="M282" t="s">
        <v>42</v>
      </c>
    </row>
    <row r="283" spans="1:211" ht="12" customHeight="1" x14ac:dyDescent="0.25">
      <c r="K283" s="137">
        <v>1711.7</v>
      </c>
      <c r="M283" t="s">
        <v>4</v>
      </c>
    </row>
    <row r="284" spans="1:211" ht="12" customHeight="1" x14ac:dyDescent="0.25">
      <c r="K284" s="137">
        <v>96107.719806482841</v>
      </c>
      <c r="M284" t="s">
        <v>22</v>
      </c>
    </row>
    <row r="285" spans="1:211" ht="12" customHeight="1" x14ac:dyDescent="0.25">
      <c r="K285" s="137">
        <v>132394.1</v>
      </c>
      <c r="M285" t="s">
        <v>24</v>
      </c>
    </row>
    <row r="286" spans="1:211" ht="12" customHeight="1" x14ac:dyDescent="0.25">
      <c r="K286" s="137">
        <v>255394.77217022434</v>
      </c>
      <c r="M286" t="s">
        <v>44</v>
      </c>
    </row>
    <row r="287" spans="1:211" ht="12" customHeight="1" x14ac:dyDescent="0.25">
      <c r="K287" s="137">
        <v>279899.02999999997</v>
      </c>
      <c r="M287" t="s">
        <v>53</v>
      </c>
    </row>
    <row r="288" spans="1:211" ht="12" customHeight="1" x14ac:dyDescent="0.25">
      <c r="K288" s="137">
        <v>28430.42</v>
      </c>
      <c r="M288" t="s">
        <v>9</v>
      </c>
    </row>
    <row r="289" spans="2:13" ht="12" customHeight="1" x14ac:dyDescent="0.25">
      <c r="K289" s="137">
        <v>325002.38000000006</v>
      </c>
      <c r="M289" t="s">
        <v>344</v>
      </c>
    </row>
    <row r="290" spans="2:13" ht="12" customHeight="1" x14ac:dyDescent="0.25">
      <c r="B290" s="112" t="s">
        <v>531</v>
      </c>
      <c r="D290" s="112">
        <v>772307.65717022424</v>
      </c>
    </row>
  </sheetData>
  <autoFilter ref="A4:HD290"/>
  <mergeCells count="820">
    <mergeCell ref="H1:I1"/>
    <mergeCell ref="J1:J4"/>
    <mergeCell ref="K1:K4"/>
    <mergeCell ref="M1:M4"/>
    <mergeCell ref="N1:N4"/>
    <mergeCell ref="O1:O4"/>
    <mergeCell ref="A1:A4"/>
    <mergeCell ref="B1:B4"/>
    <mergeCell ref="C1:C4"/>
    <mergeCell ref="D1:D4"/>
    <mergeCell ref="E1:F1"/>
    <mergeCell ref="G1:G4"/>
    <mergeCell ref="P1:P4"/>
    <mergeCell ref="Q1:Q4"/>
    <mergeCell ref="R1:Y1"/>
    <mergeCell ref="Z1:AJ1"/>
    <mergeCell ref="AK1:AK4"/>
    <mergeCell ref="AL1:AS1"/>
    <mergeCell ref="V2:V4"/>
    <mergeCell ref="W2:W4"/>
    <mergeCell ref="X2:X4"/>
    <mergeCell ref="Y2:Y4"/>
    <mergeCell ref="DX1:DX4"/>
    <mergeCell ref="DY1:DY4"/>
    <mergeCell ref="DZ1:DZ4"/>
    <mergeCell ref="EA1:EA4"/>
    <mergeCell ref="DT2:DT4"/>
    <mergeCell ref="DU2:DU4"/>
    <mergeCell ref="DV2:DV4"/>
    <mergeCell ref="CJ1:CJ4"/>
    <mergeCell ref="CK1:CK4"/>
    <mergeCell ref="CL1:CL4"/>
    <mergeCell ref="CM1:CM4"/>
    <mergeCell ref="CN1:CN4"/>
    <mergeCell ref="DD1:DD4"/>
    <mergeCell ref="CO2:CO4"/>
    <mergeCell ref="CP2:CP4"/>
    <mergeCell ref="CQ2:CQ4"/>
    <mergeCell ref="CR2:CR4"/>
    <mergeCell ref="Z2:Z3"/>
    <mergeCell ref="AA2:AC2"/>
    <mergeCell ref="AD2:AD3"/>
    <mergeCell ref="AE2:AE3"/>
    <mergeCell ref="AF2:AG2"/>
    <mergeCell ref="AH2:AH3"/>
    <mergeCell ref="EM1:EM4"/>
    <mergeCell ref="EN1:EN4"/>
    <mergeCell ref="E2:E4"/>
    <mergeCell ref="F2:F4"/>
    <mergeCell ref="H2:H4"/>
    <mergeCell ref="I2:I4"/>
    <mergeCell ref="R2:R4"/>
    <mergeCell ref="S2:S4"/>
    <mergeCell ref="T2:T4"/>
    <mergeCell ref="U2:U4"/>
    <mergeCell ref="EE1:EE4"/>
    <mergeCell ref="EF1:EF4"/>
    <mergeCell ref="EG1:EG4"/>
    <mergeCell ref="EH1:EH4"/>
    <mergeCell ref="EI1:EI4"/>
    <mergeCell ref="EJ1:EJ4"/>
    <mergeCell ref="DQ1:DQ4"/>
    <mergeCell ref="DW1:DW4"/>
    <mergeCell ref="AP2:AP4"/>
    <mergeCell ref="AQ2:AQ4"/>
    <mergeCell ref="AR2:AR4"/>
    <mergeCell ref="AS2:AS4"/>
    <mergeCell ref="AV2:AV4"/>
    <mergeCell ref="AW2:AW4"/>
    <mergeCell ref="AI2:AI3"/>
    <mergeCell ref="AJ2:AJ3"/>
    <mergeCell ref="AL2:AL4"/>
    <mergeCell ref="AM2:AM4"/>
    <mergeCell ref="AN2:AN4"/>
    <mergeCell ref="AO2:AO4"/>
    <mergeCell ref="AU1:AU4"/>
    <mergeCell ref="AV1:BG1"/>
    <mergeCell ref="AX2:AX4"/>
    <mergeCell ref="AY2:AY4"/>
    <mergeCell ref="AZ2:AZ4"/>
    <mergeCell ref="BA2:BA4"/>
    <mergeCell ref="BI2:BI4"/>
    <mergeCell ref="BJ2:BJ4"/>
    <mergeCell ref="BK2:BK4"/>
    <mergeCell ref="BL2:BL4"/>
    <mergeCell ref="BM2:BM4"/>
    <mergeCell ref="BN2:BN4"/>
    <mergeCell ref="BB2:BB4"/>
    <mergeCell ref="BC2:BC4"/>
    <mergeCell ref="BD2:BD4"/>
    <mergeCell ref="BE2:BE4"/>
    <mergeCell ref="BF2:BF4"/>
    <mergeCell ref="BG2:BG4"/>
    <mergeCell ref="BH1:BH3"/>
    <mergeCell ref="BI1:BT1"/>
    <mergeCell ref="BV2:BV4"/>
    <mergeCell ref="BW2:BW4"/>
    <mergeCell ref="BX2:BX4"/>
    <mergeCell ref="BY2:BY4"/>
    <mergeCell ref="BZ2:BZ4"/>
    <mergeCell ref="CA2:CA4"/>
    <mergeCell ref="BO2:BO4"/>
    <mergeCell ref="BP2:BP4"/>
    <mergeCell ref="BQ2:BQ4"/>
    <mergeCell ref="BR2:BR4"/>
    <mergeCell ref="BS2:BS4"/>
    <mergeCell ref="BT2:BT4"/>
    <mergeCell ref="BU1:BU4"/>
    <mergeCell ref="BV1:CG1"/>
    <mergeCell ref="DE2:DE4"/>
    <mergeCell ref="CS2:CS4"/>
    <mergeCell ref="CT2:CT4"/>
    <mergeCell ref="CU2:CU4"/>
    <mergeCell ref="CV2:CV4"/>
    <mergeCell ref="CW2:CW4"/>
    <mergeCell ref="CX2:CX4"/>
    <mergeCell ref="CB2:CB4"/>
    <mergeCell ref="CC2:CC4"/>
    <mergeCell ref="CD2:CD4"/>
    <mergeCell ref="CE2:CE4"/>
    <mergeCell ref="CF2:CF4"/>
    <mergeCell ref="CG2:CG4"/>
    <mergeCell ref="EB2:EB4"/>
    <mergeCell ref="EC2:EC4"/>
    <mergeCell ref="ED2:ED4"/>
    <mergeCell ref="EK2:EK4"/>
    <mergeCell ref="AV5:AW5"/>
    <mergeCell ref="BI5:BJ5"/>
    <mergeCell ref="BV5:BW5"/>
    <mergeCell ref="DL2:DL4"/>
    <mergeCell ref="DM2:DM4"/>
    <mergeCell ref="DN2:DN4"/>
    <mergeCell ref="DO2:DO4"/>
    <mergeCell ref="DR2:DR4"/>
    <mergeCell ref="DS2:DS4"/>
    <mergeCell ref="DF2:DF4"/>
    <mergeCell ref="DG2:DG4"/>
    <mergeCell ref="DH2:DH4"/>
    <mergeCell ref="DI2:DI4"/>
    <mergeCell ref="DJ2:DJ4"/>
    <mergeCell ref="DK2:DK4"/>
    <mergeCell ref="CY2:CY4"/>
    <mergeCell ref="CZ2:CZ4"/>
    <mergeCell ref="DA2:DA4"/>
    <mergeCell ref="DB2:DB4"/>
    <mergeCell ref="DC2:DC4"/>
    <mergeCell ref="AV8:AW8"/>
    <mergeCell ref="BI8:BJ8"/>
    <mergeCell ref="BV8:BW8"/>
    <mergeCell ref="AV9:AW9"/>
    <mergeCell ref="BI9:BJ9"/>
    <mergeCell ref="BV9:BW9"/>
    <mergeCell ref="AV6:AW6"/>
    <mergeCell ref="BI6:BJ6"/>
    <mergeCell ref="BV6:BW6"/>
    <mergeCell ref="AV7:AW7"/>
    <mergeCell ref="BI7:BJ7"/>
    <mergeCell ref="BV7:BW7"/>
    <mergeCell ref="AV12:AW12"/>
    <mergeCell ref="BI12:BJ12"/>
    <mergeCell ref="BV12:BW12"/>
    <mergeCell ref="AV13:AW13"/>
    <mergeCell ref="BI13:BJ13"/>
    <mergeCell ref="BV13:BW13"/>
    <mergeCell ref="AV10:AW10"/>
    <mergeCell ref="BI10:BJ10"/>
    <mergeCell ref="BV10:BW10"/>
    <mergeCell ref="AV11:AW11"/>
    <mergeCell ref="BI11:BJ11"/>
    <mergeCell ref="BV11:BW11"/>
    <mergeCell ref="AV16:AW16"/>
    <mergeCell ref="BI16:BJ16"/>
    <mergeCell ref="BV16:BW16"/>
    <mergeCell ref="AV17:AW17"/>
    <mergeCell ref="BI17:BJ17"/>
    <mergeCell ref="BV17:BW17"/>
    <mergeCell ref="AV14:AW14"/>
    <mergeCell ref="BI14:BJ14"/>
    <mergeCell ref="BV14:BW14"/>
    <mergeCell ref="AV15:AW15"/>
    <mergeCell ref="BI15:BJ15"/>
    <mergeCell ref="BV15:BW15"/>
    <mergeCell ref="AV20:AW20"/>
    <mergeCell ref="BI20:BJ20"/>
    <mergeCell ref="BV20:BW20"/>
    <mergeCell ref="AV21:AW21"/>
    <mergeCell ref="BI21:BJ21"/>
    <mergeCell ref="BV21:BW21"/>
    <mergeCell ref="AV18:AW18"/>
    <mergeCell ref="BI18:BJ18"/>
    <mergeCell ref="BV18:BW18"/>
    <mergeCell ref="AV19:AW19"/>
    <mergeCell ref="BI19:BJ19"/>
    <mergeCell ref="BV19:BW19"/>
    <mergeCell ref="AV27:AW27"/>
    <mergeCell ref="BI27:BJ27"/>
    <mergeCell ref="BV27:BW27"/>
    <mergeCell ref="AV30:AW30"/>
    <mergeCell ref="BI30:BJ30"/>
    <mergeCell ref="BV30:BW30"/>
    <mergeCell ref="AV22:AW22"/>
    <mergeCell ref="BI22:BJ22"/>
    <mergeCell ref="BV22:BW22"/>
    <mergeCell ref="AV26:AW26"/>
    <mergeCell ref="BI26:BJ26"/>
    <mergeCell ref="BV26:BW26"/>
    <mergeCell ref="AV33:AW33"/>
    <mergeCell ref="BI33:BJ33"/>
    <mergeCell ref="BV33:BW33"/>
    <mergeCell ref="AV34:AW34"/>
    <mergeCell ref="BI34:BJ34"/>
    <mergeCell ref="BV34:BW34"/>
    <mergeCell ref="AV31:AW31"/>
    <mergeCell ref="BI31:BJ31"/>
    <mergeCell ref="BV31:BW31"/>
    <mergeCell ref="AV32:AW32"/>
    <mergeCell ref="BI32:BJ32"/>
    <mergeCell ref="BV32:BW32"/>
    <mergeCell ref="AV37:AW37"/>
    <mergeCell ref="BI37:BJ37"/>
    <mergeCell ref="BV37:BW37"/>
    <mergeCell ref="AV38:AW38"/>
    <mergeCell ref="BI38:BJ38"/>
    <mergeCell ref="BV38:BW38"/>
    <mergeCell ref="AV35:AW35"/>
    <mergeCell ref="BI35:BJ35"/>
    <mergeCell ref="BV35:BW35"/>
    <mergeCell ref="AV36:AW36"/>
    <mergeCell ref="BI36:BJ36"/>
    <mergeCell ref="BV36:BW36"/>
    <mergeCell ref="AV41:AW41"/>
    <mergeCell ref="BI41:BJ41"/>
    <mergeCell ref="BV41:BW41"/>
    <mergeCell ref="AV42:AW42"/>
    <mergeCell ref="BI42:BJ42"/>
    <mergeCell ref="BV42:BW42"/>
    <mergeCell ref="AV39:AW39"/>
    <mergeCell ref="BI39:BJ39"/>
    <mergeCell ref="BV39:BW39"/>
    <mergeCell ref="AV40:AW40"/>
    <mergeCell ref="BI40:BJ40"/>
    <mergeCell ref="BV40:BW40"/>
    <mergeCell ref="BI45:BJ45"/>
    <mergeCell ref="BV45:BW45"/>
    <mergeCell ref="BI46:BJ46"/>
    <mergeCell ref="BV46:BW46"/>
    <mergeCell ref="AV47:AW47"/>
    <mergeCell ref="BI47:BJ47"/>
    <mergeCell ref="BV47:BW47"/>
    <mergeCell ref="AV43:AW43"/>
    <mergeCell ref="BI43:BJ43"/>
    <mergeCell ref="BV43:BW43"/>
    <mergeCell ref="AV44:AW44"/>
    <mergeCell ref="BI44:BJ44"/>
    <mergeCell ref="BV44:BW44"/>
    <mergeCell ref="AV57:AW57"/>
    <mergeCell ref="BI57:BJ57"/>
    <mergeCell ref="BV57:BW57"/>
    <mergeCell ref="AV58:AW58"/>
    <mergeCell ref="BI58:BJ58"/>
    <mergeCell ref="BV58:BW58"/>
    <mergeCell ref="AV48:AW48"/>
    <mergeCell ref="BI48:BJ48"/>
    <mergeCell ref="BV48:BW48"/>
    <mergeCell ref="AV56:AW56"/>
    <mergeCell ref="BI56:BJ56"/>
    <mergeCell ref="BV56:BW56"/>
    <mergeCell ref="AV61:AW61"/>
    <mergeCell ref="BI61:BJ61"/>
    <mergeCell ref="BV61:BW61"/>
    <mergeCell ref="AV62:AW62"/>
    <mergeCell ref="BI62:BJ62"/>
    <mergeCell ref="BV62:BW62"/>
    <mergeCell ref="AV59:AW59"/>
    <mergeCell ref="BI59:BJ59"/>
    <mergeCell ref="BV59:BW59"/>
    <mergeCell ref="AV60:AW60"/>
    <mergeCell ref="BI60:BJ60"/>
    <mergeCell ref="BV60:BW60"/>
    <mergeCell ref="AV65:AW65"/>
    <mergeCell ref="BI65:BJ65"/>
    <mergeCell ref="BV65:BW65"/>
    <mergeCell ref="AV66:AW66"/>
    <mergeCell ref="BI66:BJ66"/>
    <mergeCell ref="BV66:BW66"/>
    <mergeCell ref="AV63:AW63"/>
    <mergeCell ref="BI63:BJ63"/>
    <mergeCell ref="BV63:BW63"/>
    <mergeCell ref="AV64:AW64"/>
    <mergeCell ref="BI64:BJ64"/>
    <mergeCell ref="BV64:BW64"/>
    <mergeCell ref="AV69:AW69"/>
    <mergeCell ref="BI69:BJ69"/>
    <mergeCell ref="BV69:BW69"/>
    <mergeCell ref="AV70:AW70"/>
    <mergeCell ref="BI70:BJ70"/>
    <mergeCell ref="BV70:BW70"/>
    <mergeCell ref="AV67:AW67"/>
    <mergeCell ref="BI67:BJ67"/>
    <mergeCell ref="BV67:BW67"/>
    <mergeCell ref="AV68:AW68"/>
    <mergeCell ref="BI68:BJ68"/>
    <mergeCell ref="BV68:BW68"/>
    <mergeCell ref="AV73:AW73"/>
    <mergeCell ref="BI73:BJ73"/>
    <mergeCell ref="BV73:BW73"/>
    <mergeCell ref="AV74:AW74"/>
    <mergeCell ref="BI74:BJ74"/>
    <mergeCell ref="BV74:BW74"/>
    <mergeCell ref="AV71:AW71"/>
    <mergeCell ref="BI71:BJ71"/>
    <mergeCell ref="BV71:BW71"/>
    <mergeCell ref="AV72:AW72"/>
    <mergeCell ref="BI72:BJ72"/>
    <mergeCell ref="BV72:BW72"/>
    <mergeCell ref="AV78:AW78"/>
    <mergeCell ref="BI78:BJ78"/>
    <mergeCell ref="BV78:BW78"/>
    <mergeCell ref="AV79:AW79"/>
    <mergeCell ref="BI79:BJ79"/>
    <mergeCell ref="BV79:BW79"/>
    <mergeCell ref="AV75:AW75"/>
    <mergeCell ref="BI75:BJ75"/>
    <mergeCell ref="BV75:BW75"/>
    <mergeCell ref="AV77:AW77"/>
    <mergeCell ref="BI77:BJ77"/>
    <mergeCell ref="BV77:BW77"/>
    <mergeCell ref="AV82:AW82"/>
    <mergeCell ref="BI82:BJ82"/>
    <mergeCell ref="BV82:BW82"/>
    <mergeCell ref="AV83:AW83"/>
    <mergeCell ref="BI83:BJ83"/>
    <mergeCell ref="BV83:BW83"/>
    <mergeCell ref="AV80:AW80"/>
    <mergeCell ref="BI80:BJ80"/>
    <mergeCell ref="BV80:BW80"/>
    <mergeCell ref="AV81:AW81"/>
    <mergeCell ref="BI81:BJ81"/>
    <mergeCell ref="BV81:BW81"/>
    <mergeCell ref="AV86:AW86"/>
    <mergeCell ref="BI86:BJ86"/>
    <mergeCell ref="BV86:BW86"/>
    <mergeCell ref="AV87:AW87"/>
    <mergeCell ref="BI87:BJ87"/>
    <mergeCell ref="BV87:BW87"/>
    <mergeCell ref="AV84:AW84"/>
    <mergeCell ref="BI84:BJ84"/>
    <mergeCell ref="BV84:BW84"/>
    <mergeCell ref="AV85:AW85"/>
    <mergeCell ref="BI85:BJ85"/>
    <mergeCell ref="BV85:BW85"/>
    <mergeCell ref="AV90:AW90"/>
    <mergeCell ref="BI90:BJ90"/>
    <mergeCell ref="BV90:BW90"/>
    <mergeCell ref="AV91:AW91"/>
    <mergeCell ref="BI91:BJ91"/>
    <mergeCell ref="BV91:BW91"/>
    <mergeCell ref="AV88:AW88"/>
    <mergeCell ref="BI88:BJ88"/>
    <mergeCell ref="BV88:BW88"/>
    <mergeCell ref="AV89:AW89"/>
    <mergeCell ref="BI89:BJ89"/>
    <mergeCell ref="BV89:BW89"/>
    <mergeCell ref="AV95:AW95"/>
    <mergeCell ref="BI95:BJ95"/>
    <mergeCell ref="BV95:BW95"/>
    <mergeCell ref="AV96:AW96"/>
    <mergeCell ref="BI96:BJ96"/>
    <mergeCell ref="BV96:BW96"/>
    <mergeCell ref="AV92:AW92"/>
    <mergeCell ref="BI92:BJ92"/>
    <mergeCell ref="BV92:BW92"/>
    <mergeCell ref="AV93:AW93"/>
    <mergeCell ref="BI93:BJ93"/>
    <mergeCell ref="BV93:BW93"/>
    <mergeCell ref="AV99:AW99"/>
    <mergeCell ref="BI99:BJ99"/>
    <mergeCell ref="BV99:BW99"/>
    <mergeCell ref="AV100:AW100"/>
    <mergeCell ref="BI100:BJ100"/>
    <mergeCell ref="BV100:BW100"/>
    <mergeCell ref="AV97:AW97"/>
    <mergeCell ref="BI97:BJ97"/>
    <mergeCell ref="BV97:BW97"/>
    <mergeCell ref="AV98:AW98"/>
    <mergeCell ref="BI98:BJ98"/>
    <mergeCell ref="BV98:BW98"/>
    <mergeCell ref="AV103:AW103"/>
    <mergeCell ref="BI103:BJ103"/>
    <mergeCell ref="BV103:BW103"/>
    <mergeCell ref="AV104:AW104"/>
    <mergeCell ref="BI104:BJ104"/>
    <mergeCell ref="BV104:BW104"/>
    <mergeCell ref="AV101:AW101"/>
    <mergeCell ref="BI101:BJ101"/>
    <mergeCell ref="BV101:BW101"/>
    <mergeCell ref="AV102:AW102"/>
    <mergeCell ref="BI102:BJ102"/>
    <mergeCell ref="BV102:BW102"/>
    <mergeCell ref="AV110:AW110"/>
    <mergeCell ref="BI110:BJ110"/>
    <mergeCell ref="BV110:BW110"/>
    <mergeCell ref="AV111:AW111"/>
    <mergeCell ref="BI111:BJ111"/>
    <mergeCell ref="BV111:BW111"/>
    <mergeCell ref="AV105:AW105"/>
    <mergeCell ref="BI105:BJ105"/>
    <mergeCell ref="BV105:BW105"/>
    <mergeCell ref="AV106:AW106"/>
    <mergeCell ref="BI106:BJ106"/>
    <mergeCell ref="BV106:BW106"/>
    <mergeCell ref="AV114:AW114"/>
    <mergeCell ref="BI114:BJ114"/>
    <mergeCell ref="BV114:BW114"/>
    <mergeCell ref="AV115:AW115"/>
    <mergeCell ref="BI115:BJ115"/>
    <mergeCell ref="BV115:BW115"/>
    <mergeCell ref="AV112:AW112"/>
    <mergeCell ref="BI112:BJ112"/>
    <mergeCell ref="BV112:BW112"/>
    <mergeCell ref="AV113:AW113"/>
    <mergeCell ref="BI113:BJ113"/>
    <mergeCell ref="BV113:BW113"/>
    <mergeCell ref="AV118:AW118"/>
    <mergeCell ref="BI118:BJ118"/>
    <mergeCell ref="BV118:BW118"/>
    <mergeCell ref="AV119:AW119"/>
    <mergeCell ref="BI119:BJ119"/>
    <mergeCell ref="BV119:BW119"/>
    <mergeCell ref="AV116:AW116"/>
    <mergeCell ref="BI116:BJ116"/>
    <mergeCell ref="BV116:BW116"/>
    <mergeCell ref="AV117:AW117"/>
    <mergeCell ref="BI117:BJ117"/>
    <mergeCell ref="BV117:BW117"/>
    <mergeCell ref="AV122:AW122"/>
    <mergeCell ref="BI122:BJ122"/>
    <mergeCell ref="BV122:BW122"/>
    <mergeCell ref="AV123:AW123"/>
    <mergeCell ref="BI123:BJ123"/>
    <mergeCell ref="BV123:BW123"/>
    <mergeCell ref="AV120:AW120"/>
    <mergeCell ref="BI120:BJ120"/>
    <mergeCell ref="BV120:BW120"/>
    <mergeCell ref="AV121:AW121"/>
    <mergeCell ref="BI121:BJ121"/>
    <mergeCell ref="BV121:BW121"/>
    <mergeCell ref="AV126:AW126"/>
    <mergeCell ref="BI126:BJ126"/>
    <mergeCell ref="BV126:BW126"/>
    <mergeCell ref="AV127:AW127"/>
    <mergeCell ref="BI127:BJ127"/>
    <mergeCell ref="BV127:BW127"/>
    <mergeCell ref="AV124:AW124"/>
    <mergeCell ref="BI124:BJ124"/>
    <mergeCell ref="BV124:BW124"/>
    <mergeCell ref="AV125:AW125"/>
    <mergeCell ref="BI125:BJ125"/>
    <mergeCell ref="BV125:BW125"/>
    <mergeCell ref="AV130:AW130"/>
    <mergeCell ref="BI130:BJ130"/>
    <mergeCell ref="BV130:BW130"/>
    <mergeCell ref="AV131:AW131"/>
    <mergeCell ref="BI131:BJ131"/>
    <mergeCell ref="BV131:BW131"/>
    <mergeCell ref="AV128:AW128"/>
    <mergeCell ref="BI128:BJ128"/>
    <mergeCell ref="BV128:BW128"/>
    <mergeCell ref="AV129:AW129"/>
    <mergeCell ref="BI129:BJ129"/>
    <mergeCell ref="BV129:BW129"/>
    <mergeCell ref="AV134:AW134"/>
    <mergeCell ref="BI134:BJ134"/>
    <mergeCell ref="BV134:BW134"/>
    <mergeCell ref="AV135:AW135"/>
    <mergeCell ref="BI135:BJ135"/>
    <mergeCell ref="BV135:BW135"/>
    <mergeCell ref="AV132:AW132"/>
    <mergeCell ref="BI132:BJ132"/>
    <mergeCell ref="BV132:BW132"/>
    <mergeCell ref="AV133:AW133"/>
    <mergeCell ref="BI133:BJ133"/>
    <mergeCell ref="BV133:BW133"/>
    <mergeCell ref="AV138:AW138"/>
    <mergeCell ref="BI138:BJ138"/>
    <mergeCell ref="BV138:BW138"/>
    <mergeCell ref="AV139:AW139"/>
    <mergeCell ref="BI139:BJ139"/>
    <mergeCell ref="BV139:BW139"/>
    <mergeCell ref="AV136:AW136"/>
    <mergeCell ref="BI136:BJ136"/>
    <mergeCell ref="BV136:BW136"/>
    <mergeCell ref="AV137:AW137"/>
    <mergeCell ref="BI137:BJ137"/>
    <mergeCell ref="BV137:BW137"/>
    <mergeCell ref="AV142:AW142"/>
    <mergeCell ref="BI142:BJ142"/>
    <mergeCell ref="BV142:BW142"/>
    <mergeCell ref="AV143:AW143"/>
    <mergeCell ref="BI143:BJ143"/>
    <mergeCell ref="BV143:BW143"/>
    <mergeCell ref="AV140:AW140"/>
    <mergeCell ref="BI140:BJ140"/>
    <mergeCell ref="BV140:BW140"/>
    <mergeCell ref="AV141:AW141"/>
    <mergeCell ref="BI141:BJ141"/>
    <mergeCell ref="BV141:BW141"/>
    <mergeCell ref="AV146:AW146"/>
    <mergeCell ref="BI146:BJ146"/>
    <mergeCell ref="BV146:BW146"/>
    <mergeCell ref="AV147:AW147"/>
    <mergeCell ref="BI147:BJ147"/>
    <mergeCell ref="BV147:BW147"/>
    <mergeCell ref="AV144:AW144"/>
    <mergeCell ref="BI144:BJ144"/>
    <mergeCell ref="BV144:BW144"/>
    <mergeCell ref="AV145:AW145"/>
    <mergeCell ref="BI145:BJ145"/>
    <mergeCell ref="BV145:BW145"/>
    <mergeCell ref="AV150:AW150"/>
    <mergeCell ref="BI150:BJ150"/>
    <mergeCell ref="BV150:BW150"/>
    <mergeCell ref="AV151:AW151"/>
    <mergeCell ref="BI151:BJ151"/>
    <mergeCell ref="BV151:BW151"/>
    <mergeCell ref="AV148:AW148"/>
    <mergeCell ref="BI148:BJ148"/>
    <mergeCell ref="BV148:BW148"/>
    <mergeCell ref="AV149:AW149"/>
    <mergeCell ref="BI149:BJ149"/>
    <mergeCell ref="BV149:BW149"/>
    <mergeCell ref="AV154:AW154"/>
    <mergeCell ref="BI154:BJ154"/>
    <mergeCell ref="BV154:BW154"/>
    <mergeCell ref="AV155:AW155"/>
    <mergeCell ref="BI155:BJ155"/>
    <mergeCell ref="BV155:BW155"/>
    <mergeCell ref="AV152:AW152"/>
    <mergeCell ref="BI152:BJ152"/>
    <mergeCell ref="BV152:BW152"/>
    <mergeCell ref="AV153:AW153"/>
    <mergeCell ref="BI153:BJ153"/>
    <mergeCell ref="BV153:BW153"/>
    <mergeCell ref="AV158:AW158"/>
    <mergeCell ref="BI158:BJ158"/>
    <mergeCell ref="BV158:BW158"/>
    <mergeCell ref="AV159:AW159"/>
    <mergeCell ref="BI159:BJ159"/>
    <mergeCell ref="BV159:BW159"/>
    <mergeCell ref="AV156:AW156"/>
    <mergeCell ref="BI156:BJ156"/>
    <mergeCell ref="BV156:BW156"/>
    <mergeCell ref="AV157:AW157"/>
    <mergeCell ref="BI157:BJ157"/>
    <mergeCell ref="BV157:BW157"/>
    <mergeCell ref="AV162:AW162"/>
    <mergeCell ref="BI162:BJ162"/>
    <mergeCell ref="BV162:BW162"/>
    <mergeCell ref="AV163:AW163"/>
    <mergeCell ref="BI163:BJ163"/>
    <mergeCell ref="BV163:BW163"/>
    <mergeCell ref="AV160:AW160"/>
    <mergeCell ref="BI160:BJ160"/>
    <mergeCell ref="BV160:BW160"/>
    <mergeCell ref="AV161:AW161"/>
    <mergeCell ref="BI161:BJ161"/>
    <mergeCell ref="BV161:BW161"/>
    <mergeCell ref="AV166:AW166"/>
    <mergeCell ref="BI166:BJ166"/>
    <mergeCell ref="BV166:BW166"/>
    <mergeCell ref="AV167:AW167"/>
    <mergeCell ref="BI167:BJ167"/>
    <mergeCell ref="BV167:BW167"/>
    <mergeCell ref="AV164:AW164"/>
    <mergeCell ref="BI164:BJ164"/>
    <mergeCell ref="BV164:BW164"/>
    <mergeCell ref="AV165:AW165"/>
    <mergeCell ref="BI165:BJ165"/>
    <mergeCell ref="BV165:BW165"/>
    <mergeCell ref="AV170:AW170"/>
    <mergeCell ref="BI170:BJ170"/>
    <mergeCell ref="BV170:BW170"/>
    <mergeCell ref="AV171:AW171"/>
    <mergeCell ref="BI171:BJ171"/>
    <mergeCell ref="BV171:BW171"/>
    <mergeCell ref="AV168:AW168"/>
    <mergeCell ref="BI168:BJ168"/>
    <mergeCell ref="BV168:BW168"/>
    <mergeCell ref="AV169:AW169"/>
    <mergeCell ref="BI169:BJ169"/>
    <mergeCell ref="BV169:BW169"/>
    <mergeCell ref="AV174:AW174"/>
    <mergeCell ref="BI174:BJ174"/>
    <mergeCell ref="BV174:BW174"/>
    <mergeCell ref="AV175:AW175"/>
    <mergeCell ref="BI175:BJ175"/>
    <mergeCell ref="BV175:BW175"/>
    <mergeCell ref="AV172:AW172"/>
    <mergeCell ref="BI172:BJ172"/>
    <mergeCell ref="BV172:BW172"/>
    <mergeCell ref="AV173:AW173"/>
    <mergeCell ref="BI173:BJ173"/>
    <mergeCell ref="BV173:BW173"/>
    <mergeCell ref="AV178:AW178"/>
    <mergeCell ref="BI178:BJ178"/>
    <mergeCell ref="BV178:BW178"/>
    <mergeCell ref="AV179:AW179"/>
    <mergeCell ref="BI179:BJ179"/>
    <mergeCell ref="BV179:BW179"/>
    <mergeCell ref="AV176:AW176"/>
    <mergeCell ref="BI176:BJ176"/>
    <mergeCell ref="BV176:BW176"/>
    <mergeCell ref="AV177:AW177"/>
    <mergeCell ref="BI177:BJ177"/>
    <mergeCell ref="BV177:BW177"/>
    <mergeCell ref="AV185:AW185"/>
    <mergeCell ref="BI185:BJ185"/>
    <mergeCell ref="BV185:BW185"/>
    <mergeCell ref="AV186:AW186"/>
    <mergeCell ref="BI186:BJ186"/>
    <mergeCell ref="BV186:BW186"/>
    <mergeCell ref="AV183:AW183"/>
    <mergeCell ref="BI183:BJ183"/>
    <mergeCell ref="BV183:BW183"/>
    <mergeCell ref="AV184:AW184"/>
    <mergeCell ref="BI184:BJ184"/>
    <mergeCell ref="BV184:BW184"/>
    <mergeCell ref="AV189:AW189"/>
    <mergeCell ref="BI189:BJ189"/>
    <mergeCell ref="BV189:BW189"/>
    <mergeCell ref="AV190:AW190"/>
    <mergeCell ref="BI190:BJ190"/>
    <mergeCell ref="BV190:BW190"/>
    <mergeCell ref="AV187:AW187"/>
    <mergeCell ref="BI187:BJ187"/>
    <mergeCell ref="BV187:BW187"/>
    <mergeCell ref="AV188:AW188"/>
    <mergeCell ref="BI188:BJ188"/>
    <mergeCell ref="BV188:BW188"/>
    <mergeCell ref="AV193:AW193"/>
    <mergeCell ref="BI193:BJ193"/>
    <mergeCell ref="BV193:BW193"/>
    <mergeCell ref="AV194:AW194"/>
    <mergeCell ref="BI194:BJ194"/>
    <mergeCell ref="BV194:BW194"/>
    <mergeCell ref="AV191:AW191"/>
    <mergeCell ref="BI191:BJ191"/>
    <mergeCell ref="BV191:BW191"/>
    <mergeCell ref="AV192:AW192"/>
    <mergeCell ref="BI192:BJ192"/>
    <mergeCell ref="BV192:BW192"/>
    <mergeCell ref="AV197:AW197"/>
    <mergeCell ref="BI197:BJ197"/>
    <mergeCell ref="BV197:BW197"/>
    <mergeCell ref="AV198:AW198"/>
    <mergeCell ref="BI198:BJ198"/>
    <mergeCell ref="BV198:BW198"/>
    <mergeCell ref="AV195:AW195"/>
    <mergeCell ref="BI195:BJ195"/>
    <mergeCell ref="BV195:BW195"/>
    <mergeCell ref="AV196:AW196"/>
    <mergeCell ref="BI196:BJ196"/>
    <mergeCell ref="BV196:BW196"/>
    <mergeCell ref="AV201:AW201"/>
    <mergeCell ref="BI201:BJ201"/>
    <mergeCell ref="BV201:BW201"/>
    <mergeCell ref="AV202:AW202"/>
    <mergeCell ref="BI202:BJ202"/>
    <mergeCell ref="BV202:BW202"/>
    <mergeCell ref="AV199:AW199"/>
    <mergeCell ref="BI199:BJ199"/>
    <mergeCell ref="BV199:BW199"/>
    <mergeCell ref="AV200:AW200"/>
    <mergeCell ref="BI200:BJ200"/>
    <mergeCell ref="BV200:BW200"/>
    <mergeCell ref="AV205:AW205"/>
    <mergeCell ref="BI205:BJ205"/>
    <mergeCell ref="BV205:BW205"/>
    <mergeCell ref="AV206:AW206"/>
    <mergeCell ref="BI206:BJ206"/>
    <mergeCell ref="BV206:BW206"/>
    <mergeCell ref="AV203:AW203"/>
    <mergeCell ref="BI203:BJ203"/>
    <mergeCell ref="BV203:BW203"/>
    <mergeCell ref="AV204:AW204"/>
    <mergeCell ref="BI204:BJ204"/>
    <mergeCell ref="BV204:BW204"/>
    <mergeCell ref="AV209:AW209"/>
    <mergeCell ref="BI209:BJ209"/>
    <mergeCell ref="BV209:BW209"/>
    <mergeCell ref="AV211:AW211"/>
    <mergeCell ref="BI211:BJ211"/>
    <mergeCell ref="BV211:BW211"/>
    <mergeCell ref="AV207:AW207"/>
    <mergeCell ref="BI207:BJ207"/>
    <mergeCell ref="BV207:BW207"/>
    <mergeCell ref="AV208:AW208"/>
    <mergeCell ref="BI208:BJ208"/>
    <mergeCell ref="BV208:BW208"/>
    <mergeCell ref="AV215:AW215"/>
    <mergeCell ref="BI215:BJ215"/>
    <mergeCell ref="BV215:BW215"/>
    <mergeCell ref="AV216:AW216"/>
    <mergeCell ref="BI216:BJ216"/>
    <mergeCell ref="BV216:BW216"/>
    <mergeCell ref="AV212:AW212"/>
    <mergeCell ref="BI212:BJ212"/>
    <mergeCell ref="BV212:BW212"/>
    <mergeCell ref="AV213:AW213"/>
    <mergeCell ref="BI213:BJ213"/>
    <mergeCell ref="BV213:BW213"/>
    <mergeCell ref="AV228:AW228"/>
    <mergeCell ref="BI228:BJ228"/>
    <mergeCell ref="BV228:BW228"/>
    <mergeCell ref="AV229:AW229"/>
    <mergeCell ref="BI229:BJ229"/>
    <mergeCell ref="BV229:BW229"/>
    <mergeCell ref="AV226:AW226"/>
    <mergeCell ref="BI226:BJ226"/>
    <mergeCell ref="BV226:BW226"/>
    <mergeCell ref="AV227:AW227"/>
    <mergeCell ref="BI227:BJ227"/>
    <mergeCell ref="BV227:BW227"/>
    <mergeCell ref="AV232:AW232"/>
    <mergeCell ref="BI232:BJ232"/>
    <mergeCell ref="BV232:BW232"/>
    <mergeCell ref="AV233:AW233"/>
    <mergeCell ref="BI233:BJ233"/>
    <mergeCell ref="BV233:BW233"/>
    <mergeCell ref="AV230:AW230"/>
    <mergeCell ref="BI230:BJ230"/>
    <mergeCell ref="BV230:BW230"/>
    <mergeCell ref="AV231:AW231"/>
    <mergeCell ref="BI231:BJ231"/>
    <mergeCell ref="BV231:BW231"/>
    <mergeCell ref="AV236:AW236"/>
    <mergeCell ref="BI236:BJ236"/>
    <mergeCell ref="BV236:BW236"/>
    <mergeCell ref="AV237:AW237"/>
    <mergeCell ref="BI237:BJ237"/>
    <mergeCell ref="BV237:BW237"/>
    <mergeCell ref="AV234:AW234"/>
    <mergeCell ref="BI234:BJ234"/>
    <mergeCell ref="BV234:BW234"/>
    <mergeCell ref="AV235:AW235"/>
    <mergeCell ref="BI235:BJ235"/>
    <mergeCell ref="BV235:BW235"/>
    <mergeCell ref="EO1:EO4"/>
    <mergeCell ref="EP1:FA1"/>
    <mergeCell ref="EP2:EP4"/>
    <mergeCell ref="EQ2:EQ4"/>
    <mergeCell ref="ER2:ER4"/>
    <mergeCell ref="ES2:ES4"/>
    <mergeCell ref="ET2:ET4"/>
    <mergeCell ref="EU2:EU4"/>
    <mergeCell ref="EV2:EV4"/>
    <mergeCell ref="EW2:EW4"/>
    <mergeCell ref="FG2:FG4"/>
    <mergeCell ref="FH2:FH4"/>
    <mergeCell ref="FI2:FI4"/>
    <mergeCell ref="FJ2:FJ4"/>
    <mergeCell ref="FK2:FK4"/>
    <mergeCell ref="FL2:FL4"/>
    <mergeCell ref="EX2:EX4"/>
    <mergeCell ref="EY2:EY4"/>
    <mergeCell ref="EZ2:EZ4"/>
    <mergeCell ref="FA2:FA4"/>
    <mergeCell ref="FB1:FB4"/>
    <mergeCell ref="FC1:GB1"/>
    <mergeCell ref="FC2:FC4"/>
    <mergeCell ref="FD2:FD4"/>
    <mergeCell ref="FE2:FE4"/>
    <mergeCell ref="FF2:FF4"/>
    <mergeCell ref="FS2:FS4"/>
    <mergeCell ref="FT2:FT4"/>
    <mergeCell ref="FU2:FU4"/>
    <mergeCell ref="FV2:FV4"/>
    <mergeCell ref="FW2:FW4"/>
    <mergeCell ref="FX2:FX4"/>
    <mergeCell ref="FM2:FM4"/>
    <mergeCell ref="FN2:FN4"/>
    <mergeCell ref="FO2:FO4"/>
    <mergeCell ref="FP2:FP4"/>
    <mergeCell ref="FQ2:FQ4"/>
    <mergeCell ref="FR2:FR4"/>
    <mergeCell ref="GM2:GM4"/>
    <mergeCell ref="FY2:FY4"/>
    <mergeCell ref="FZ2:FZ4"/>
    <mergeCell ref="GA2:GA4"/>
    <mergeCell ref="GB2:GB4"/>
    <mergeCell ref="GC1:GC4"/>
    <mergeCell ref="GD1:HC1"/>
    <mergeCell ref="GD2:GD4"/>
    <mergeCell ref="GE2:GE4"/>
    <mergeCell ref="GF2:GF4"/>
    <mergeCell ref="GG2:GG4"/>
    <mergeCell ref="BI109:BJ109"/>
    <mergeCell ref="GZ2:GZ4"/>
    <mergeCell ref="HA2:HA4"/>
    <mergeCell ref="HB2:HB4"/>
    <mergeCell ref="HC2:HC4"/>
    <mergeCell ref="BI107:BJ107"/>
    <mergeCell ref="BI108:BJ108"/>
    <mergeCell ref="GT2:GT4"/>
    <mergeCell ref="GU2:GU4"/>
    <mergeCell ref="GV2:GV4"/>
    <mergeCell ref="GW2:GW4"/>
    <mergeCell ref="GX2:GX4"/>
    <mergeCell ref="GY2:GY4"/>
    <mergeCell ref="GN2:GN4"/>
    <mergeCell ref="GO2:GO4"/>
    <mergeCell ref="GP2:GP4"/>
    <mergeCell ref="GQ2:GQ4"/>
    <mergeCell ref="GR2:GR4"/>
    <mergeCell ref="GS2:GS4"/>
    <mergeCell ref="GH2:GH4"/>
    <mergeCell ref="GI2:GI4"/>
    <mergeCell ref="GJ2:GJ4"/>
    <mergeCell ref="GK2:GK4"/>
    <mergeCell ref="GL2:GL4"/>
  </mergeCells>
  <pageMargins left="0.25" right="0.25" top="0.75" bottom="0.75" header="0.3" footer="0.3"/>
  <pageSetup paperSize="9" scale="2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N1" sqref="AN1:AZ4"/>
    </sheetView>
  </sheetViews>
  <sheetFormatPr defaultRowHeight="15" x14ac:dyDescent="0.25"/>
  <cols>
    <col min="1" max="1" width="55.42578125" customWidth="1"/>
    <col min="2" max="2" width="41.28515625" customWidth="1"/>
  </cols>
  <sheetData>
    <row r="1" spans="1:11" ht="29.25" thickBot="1" x14ac:dyDescent="0.3">
      <c r="A1" s="187" t="s">
        <v>534</v>
      </c>
      <c r="B1" s="188">
        <v>45.46</v>
      </c>
    </row>
    <row r="2" spans="1:11" ht="150.75" thickBot="1" x14ac:dyDescent="0.3">
      <c r="A2" s="187" t="s">
        <v>535</v>
      </c>
      <c r="B2" s="189"/>
      <c r="C2" s="190" t="s">
        <v>536</v>
      </c>
      <c r="D2" s="190" t="s">
        <v>537</v>
      </c>
      <c r="E2" s="190" t="s">
        <v>271</v>
      </c>
      <c r="F2" s="190" t="s">
        <v>538</v>
      </c>
      <c r="G2" s="190" t="s">
        <v>539</v>
      </c>
      <c r="H2" s="190" t="s">
        <v>540</v>
      </c>
      <c r="I2" s="190" t="s">
        <v>541</v>
      </c>
      <c r="J2" s="190" t="s">
        <v>542</v>
      </c>
      <c r="K2" s="190" t="s">
        <v>543</v>
      </c>
    </row>
    <row r="3" spans="1:11" ht="15.75" thickBot="1" x14ac:dyDescent="0.3">
      <c r="A3" s="190" t="s">
        <v>536</v>
      </c>
      <c r="B3" s="189">
        <v>18.649999999999999</v>
      </c>
      <c r="C3" s="189">
        <v>18.649999999999999</v>
      </c>
      <c r="D3" s="189">
        <v>7.16</v>
      </c>
      <c r="E3" s="189">
        <v>1.53</v>
      </c>
      <c r="F3" s="189">
        <v>0.32</v>
      </c>
      <c r="G3" s="189">
        <v>0.87</v>
      </c>
      <c r="H3" s="189">
        <v>5.01</v>
      </c>
      <c r="I3" s="189">
        <v>4.99</v>
      </c>
      <c r="J3" s="189">
        <v>6.46</v>
      </c>
      <c r="K3" s="189">
        <v>0.47</v>
      </c>
    </row>
    <row r="4" spans="1:11" ht="15.75" thickBot="1" x14ac:dyDescent="0.3">
      <c r="A4" s="190" t="s">
        <v>537</v>
      </c>
      <c r="B4" s="189">
        <v>7.16</v>
      </c>
    </row>
    <row r="5" spans="1:11" ht="15.75" thickBot="1" x14ac:dyDescent="0.3">
      <c r="A5" s="190" t="s">
        <v>271</v>
      </c>
      <c r="B5" s="189">
        <v>1.53</v>
      </c>
    </row>
    <row r="6" spans="1:11" ht="15.75" thickBot="1" x14ac:dyDescent="0.3">
      <c r="A6" s="190" t="s">
        <v>538</v>
      </c>
      <c r="B6" s="189">
        <v>0.32</v>
      </c>
    </row>
    <row r="7" spans="1:11" ht="30.75" thickBot="1" x14ac:dyDescent="0.3">
      <c r="A7" s="190" t="s">
        <v>539</v>
      </c>
      <c r="B7" s="189">
        <v>0.87</v>
      </c>
    </row>
    <row r="8" spans="1:11" ht="30.75" thickBot="1" x14ac:dyDescent="0.3">
      <c r="A8" s="190" t="s">
        <v>540</v>
      </c>
      <c r="B8" s="189">
        <v>5.01</v>
      </c>
    </row>
    <row r="9" spans="1:11" ht="15.75" thickBot="1" x14ac:dyDescent="0.3">
      <c r="A9" s="190" t="s">
        <v>541</v>
      </c>
      <c r="B9" s="189">
        <v>4.99</v>
      </c>
    </row>
    <row r="10" spans="1:11" ht="15.75" thickBot="1" x14ac:dyDescent="0.3">
      <c r="A10" s="190" t="s">
        <v>542</v>
      </c>
      <c r="B10" s="189">
        <v>6.46</v>
      </c>
    </row>
    <row r="11" spans="1:11" ht="30.75" thickBot="1" x14ac:dyDescent="0.3">
      <c r="A11" s="190" t="s">
        <v>543</v>
      </c>
      <c r="B11" s="189">
        <v>0.47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81"/>
  <sheetViews>
    <sheetView zoomScale="85" zoomScaleNormal="85" workbookViewId="0">
      <pane xSplit="2" ySplit="4" topLeftCell="C5" activePane="bottomRight" state="frozen"/>
      <selection activeCell="I52" sqref="I52"/>
      <selection pane="topRight" activeCell="I52" sqref="I52"/>
      <selection pane="bottomLeft" activeCell="I52" sqref="I52"/>
      <selection pane="bottomRight" activeCell="L4" sqref="L4"/>
    </sheetView>
  </sheetViews>
  <sheetFormatPr defaultColWidth="10.7109375" defaultRowHeight="12" customHeight="1" x14ac:dyDescent="0.25"/>
  <cols>
    <col min="1" max="1" width="5.7109375" style="174" customWidth="1"/>
    <col min="2" max="2" width="50.7109375" style="174" customWidth="1"/>
    <col min="3" max="3" width="14.85546875" style="174" customWidth="1"/>
    <col min="4" max="12" width="12.7109375" style="174" customWidth="1"/>
    <col min="13" max="13" width="10.7109375" style="174" customWidth="1"/>
    <col min="14" max="14" width="13.7109375" style="183" customWidth="1"/>
    <col min="15" max="16" width="10.7109375" style="174"/>
    <col min="17" max="17" width="10.7109375" style="174" customWidth="1"/>
    <col min="18" max="23" width="10.7109375" style="174"/>
    <col min="24" max="24" width="11.85546875" style="174" customWidth="1"/>
    <col min="25" max="16384" width="10.7109375" style="174"/>
  </cols>
  <sheetData>
    <row r="1" spans="1:30" ht="15.75" x14ac:dyDescent="0.25">
      <c r="A1" s="228" t="s">
        <v>544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3" spans="1:30" ht="12" customHeight="1" x14ac:dyDescent="0.25">
      <c r="A3" s="229" t="s">
        <v>302</v>
      </c>
      <c r="B3" s="229" t="s">
        <v>301</v>
      </c>
      <c r="C3" s="229" t="s">
        <v>545</v>
      </c>
      <c r="D3" s="230" t="s">
        <v>305</v>
      </c>
      <c r="E3" s="231" t="s">
        <v>291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</row>
    <row r="4" spans="1:30" ht="176.25" customHeight="1" x14ac:dyDescent="0.25">
      <c r="A4" s="229"/>
      <c r="B4" s="229"/>
      <c r="C4" s="229"/>
      <c r="D4" s="230"/>
      <c r="E4" s="175" t="s">
        <v>317</v>
      </c>
      <c r="F4" s="175" t="s">
        <v>318</v>
      </c>
      <c r="G4" s="175" t="s">
        <v>319</v>
      </c>
      <c r="H4" s="175" t="s">
        <v>320</v>
      </c>
      <c r="I4" s="175" t="s">
        <v>321</v>
      </c>
      <c r="J4" s="175" t="s">
        <v>322</v>
      </c>
      <c r="K4" s="175" t="s">
        <v>323</v>
      </c>
      <c r="L4" s="175" t="s">
        <v>324</v>
      </c>
      <c r="M4" s="175" t="s">
        <v>325</v>
      </c>
      <c r="N4" s="176" t="s">
        <v>326</v>
      </c>
      <c r="O4" s="175" t="s">
        <v>327</v>
      </c>
      <c r="P4" s="175" t="s">
        <v>328</v>
      </c>
      <c r="Q4" s="175" t="s">
        <v>329</v>
      </c>
      <c r="R4" s="175" t="s">
        <v>330</v>
      </c>
      <c r="S4" s="175" t="s">
        <v>331</v>
      </c>
      <c r="T4" s="175" t="s">
        <v>332</v>
      </c>
      <c r="U4" s="175" t="s">
        <v>333</v>
      </c>
      <c r="V4" s="175" t="s">
        <v>334</v>
      </c>
      <c r="W4" s="175" t="s">
        <v>335</v>
      </c>
      <c r="X4" s="175" t="s">
        <v>336</v>
      </c>
      <c r="Y4" s="175" t="s">
        <v>337</v>
      </c>
      <c r="Z4" s="175" t="s">
        <v>338</v>
      </c>
      <c r="AA4" s="175" t="s">
        <v>339</v>
      </c>
      <c r="AB4" s="175" t="s">
        <v>340</v>
      </c>
      <c r="AC4" s="175" t="s">
        <v>341</v>
      </c>
      <c r="AD4" s="175" t="s">
        <v>342</v>
      </c>
    </row>
    <row r="5" spans="1:30" ht="25.5" customHeight="1" x14ac:dyDescent="0.25">
      <c r="A5" s="177">
        <v>1</v>
      </c>
      <c r="B5" s="178" t="s">
        <v>347</v>
      </c>
      <c r="C5" s="179">
        <f>SUMIF(Ссупер!$B:$B,$B$5,Ссупер!$P:$P)</f>
        <v>41.47</v>
      </c>
      <c r="D5" s="180">
        <f>SUM(E5:AD5)</f>
        <v>7264847.3040000005</v>
      </c>
      <c r="E5" s="185">
        <f>SUMIF(Ссупер!$B:$B,$B$5,Ссупер!GD:GD)*SUMIF(Ссупер!$B:$B,$B$5,Ссупер!$D:$D)*12</f>
        <v>148905.71999999994</v>
      </c>
      <c r="F5" s="185">
        <f>SUMIF(Ссупер!$B:$B,$B$5,Ссупер!GE:GE)*SUMIF(Ссупер!$B:$B,$B$5,Ссупер!$D:$D)*12</f>
        <v>119124.576</v>
      </c>
      <c r="G5" s="185">
        <f>SUMIF(Ссупер!$B:$B,$B$5,Ссупер!GF:GF)*SUMIF(Ссупер!$B:$B,$B$5,Ссупер!$D:$D)*12</f>
        <v>173431.36799999996</v>
      </c>
      <c r="H5" s="185">
        <f>SUMIF(Ссупер!$B:$B,$B$5,Ссупер!GG:GG)*SUMIF(Ссупер!$B:$B,$B$5,Ссупер!$D:$D)*12</f>
        <v>77080.608000000007</v>
      </c>
      <c r="I5" s="185">
        <f>SUMIF(Ссупер!$B:$B,$B$5,Ссупер!GH:GH)*SUMIF(Ссупер!$B:$B,$B$5,Ссупер!$D:$D)*12</f>
        <v>75328.776000000013</v>
      </c>
      <c r="J5" s="185">
        <f>SUMIF(Ссупер!$B:$B,$B$5,Ссупер!GI:GI)*SUMIF(Ссупер!$B:$B,$B$5,Ссупер!$D:$D)*12</f>
        <v>248760.14400000003</v>
      </c>
      <c r="K5" s="185">
        <f>SUMIF(Ссупер!$B:$B,$B$5,Ссупер!GJ:GJ)*SUMIF(Ссупер!$B:$B,$B$5,Ссупер!$D:$D)*12</f>
        <v>82336.104000000007</v>
      </c>
      <c r="L5" s="185">
        <f>SUMIF(Ссупер!$B:$B,$B$5,Ссупер!GK:GK)*SUMIF(Ссупер!$B:$B,$B$5,Ссупер!$D:$D)*12</f>
        <v>203212.51200000005</v>
      </c>
      <c r="M5" s="185">
        <f>SUMIF(Ссупер!$B:$B,$B$5,Ссупер!GL:GL)*SUMIF(Ссупер!$B:$B,$B$5,Ссупер!$D:$D)*12</f>
        <v>54306.792000000009</v>
      </c>
      <c r="N5" s="185">
        <f>SUMIF(Ссупер!$B:$B,$B$5,Ссупер!GM:GM)*SUMIF(Ссупер!$B:$B,$B$5,Ссупер!$D:$D)*12</f>
        <v>87591.6</v>
      </c>
      <c r="O5" s="185">
        <f>SUMIF(Ссупер!$B:$B,$B$5,Ссупер!GN:GN)*SUMIF(Ссупер!$B:$B,$B$5,Ссупер!$D:$D)*12</f>
        <v>45547.632000000005</v>
      </c>
      <c r="P5" s="185">
        <f>SUMIF(Ссупер!$B:$B,$B$5,Ссупер!GO:GO)*SUMIF(Ссупер!$B:$B,$B$5,Ссупер!$D:$D)*12</f>
        <v>78832.44</v>
      </c>
      <c r="Q5" s="185">
        <f>SUMIF(Ссупер!$B:$B,$B$5,Ссупер!GP:GP)*SUMIF(Ссупер!$B:$B,$B$5,Ссупер!$D:$D)*12</f>
        <v>816353.71200000006</v>
      </c>
      <c r="R5" s="185">
        <f>SUMIF(Ссупер!$B:$B,$B$5,Ссупер!GQ:GQ)*SUMIF(Ссупер!$B:$B,$B$5,Ссупер!$D:$D)*12</f>
        <v>339855.40800000005</v>
      </c>
      <c r="S5" s="185">
        <f>SUMIF(Ссупер!$B:$B,$B$5,Ссупер!GR:GR)*SUMIF(Ссупер!$B:$B,$B$5,Ссупер!$D:$D)*12</f>
        <v>35036.639999999999</v>
      </c>
      <c r="T5" s="185">
        <f>SUMIF(Ссупер!$B:$B,$B$5,Ссупер!GS:GS)*SUMIF(Ссупер!$B:$B,$B$5,Ссупер!$D:$D)*12</f>
        <v>635915.01600000006</v>
      </c>
      <c r="U5" s="185">
        <f>SUMIF(Ссупер!$B:$B,$B$5,Ссупер!GT:GT)*SUMIF(Ссупер!$B:$B,$B$5,Ссупер!$D:$D)*12</f>
        <v>273285.79200000002</v>
      </c>
      <c r="V5" s="185">
        <f>SUMIF(Ссупер!$B:$B,$B$5,Ссупер!GU:GU)*SUMIF(Ссупер!$B:$B,$B$5,Ссупер!$D:$D)*12</f>
        <v>320585.25599999999</v>
      </c>
      <c r="W5" s="185">
        <f>SUMIF(Ссупер!$B:$B,$B$5,Ссупер!GV:GV)*SUMIF(Ссупер!$B:$B,$B$5,Ссупер!$D:$D)*12</f>
        <v>401169.52800000005</v>
      </c>
      <c r="X5" s="185">
        <f>SUMIF(Ссупер!$B:$B,$B$5,Ссупер!GW:GW)*SUMIF(Ссупер!$B:$B,$B$5,Ссупер!$D:$D)*12</f>
        <v>1410224.7600000002</v>
      </c>
      <c r="Y5" s="185">
        <f>SUMIF(Ссупер!$B:$B,$B$5,Ссупер!GX:GX)*SUMIF(Ссупер!$B:$B,$B$5,Ссупер!$D:$D)*12</f>
        <v>0</v>
      </c>
      <c r="Z5" s="185">
        <f>SUMIF(Ссупер!$B:$B,$B$5,Ссупер!GY:GY)*SUMIF(Ссупер!$B:$B,$B$5,Ссупер!$D:$D)*12</f>
        <v>600878.37600000005</v>
      </c>
      <c r="AA5" s="185">
        <f>SUMIF(Ссупер!$B:$B,$B$5,Ссупер!GZ:GZ)*SUMIF(Ссупер!$B:$B,$B$5,Ссупер!$D:$D)*12</f>
        <v>839127.52799999993</v>
      </c>
      <c r="AB5" s="185">
        <f>SUMIF(Ссупер!$B:$B,$B$5,Ссупер!HA:HA)*SUMIF(Ссупер!$B:$B,$B$5,Ссупер!$D:$D)*12</f>
        <v>35036.639999999999</v>
      </c>
      <c r="AC5" s="185">
        <f>SUMIF(Ссупер!$B:$B,$B$5,Ссупер!HB:HB)*SUMIF(Ссупер!$B:$B,$B$5,Ссупер!$D:$D)*12</f>
        <v>75328.776000000013</v>
      </c>
      <c r="AD5" s="185">
        <f>SUMIF(Ссупер!$B:$B,$B$5,Ссупер!HC:HC)*SUMIF(Ссупер!$B:$B,$B$5,Ссупер!$D:$D)*12</f>
        <v>87591.6</v>
      </c>
    </row>
    <row r="6" spans="1:30" ht="12" customHeight="1" x14ac:dyDescent="0.25">
      <c r="N6" s="182"/>
    </row>
    <row r="7" spans="1:30" ht="12" customHeight="1" x14ac:dyDescent="0.25">
      <c r="N7" s="182"/>
    </row>
    <row r="8" spans="1:30" ht="12" customHeight="1" x14ac:dyDescent="0.25">
      <c r="N8" s="174"/>
    </row>
    <row r="9" spans="1:30" ht="12" customHeight="1" x14ac:dyDescent="0.25">
      <c r="N9" s="182"/>
    </row>
    <row r="10" spans="1:30" ht="12" customHeight="1" x14ac:dyDescent="0.25">
      <c r="N10" s="182"/>
    </row>
    <row r="11" spans="1:30" ht="12" customHeight="1" x14ac:dyDescent="0.25">
      <c r="N11" s="182"/>
    </row>
    <row r="12" spans="1:30" ht="12" customHeight="1" x14ac:dyDescent="0.25">
      <c r="N12" s="182"/>
    </row>
    <row r="13" spans="1:30" ht="12" customHeight="1" x14ac:dyDescent="0.25">
      <c r="N13" s="182"/>
    </row>
    <row r="14" spans="1:30" ht="12" customHeight="1" x14ac:dyDescent="0.25">
      <c r="N14" s="182"/>
    </row>
    <row r="15" spans="1:30" ht="12" customHeight="1" x14ac:dyDescent="0.25">
      <c r="N15" s="182"/>
    </row>
    <row r="16" spans="1:30" ht="12" customHeight="1" x14ac:dyDescent="0.25">
      <c r="N16" s="182"/>
    </row>
    <row r="17" spans="14:14" ht="12" customHeight="1" x14ac:dyDescent="0.25">
      <c r="N17" s="182"/>
    </row>
    <row r="18" spans="14:14" ht="12" customHeight="1" x14ac:dyDescent="0.25">
      <c r="N18" s="182"/>
    </row>
    <row r="19" spans="14:14" ht="12" customHeight="1" x14ac:dyDescent="0.25">
      <c r="N19" s="182"/>
    </row>
    <row r="20" spans="14:14" ht="12" customHeight="1" x14ac:dyDescent="0.25">
      <c r="N20" s="182"/>
    </row>
    <row r="21" spans="14:14" ht="12" customHeight="1" x14ac:dyDescent="0.25">
      <c r="N21" s="182"/>
    </row>
    <row r="22" spans="14:14" ht="12" customHeight="1" x14ac:dyDescent="0.25">
      <c r="N22" s="182"/>
    </row>
    <row r="23" spans="14:14" ht="12" customHeight="1" x14ac:dyDescent="0.25">
      <c r="N23" s="182"/>
    </row>
    <row r="24" spans="14:14" ht="12" customHeight="1" x14ac:dyDescent="0.25">
      <c r="N24" s="182"/>
    </row>
    <row r="25" spans="14:14" ht="12" customHeight="1" x14ac:dyDescent="0.25">
      <c r="N25" s="182"/>
    </row>
    <row r="26" spans="14:14" ht="12" customHeight="1" x14ac:dyDescent="0.25">
      <c r="N26" s="182"/>
    </row>
    <row r="27" spans="14:14" ht="12" customHeight="1" x14ac:dyDescent="0.25">
      <c r="N27" s="182"/>
    </row>
    <row r="28" spans="14:14" ht="12" customHeight="1" x14ac:dyDescent="0.25">
      <c r="N28" s="182"/>
    </row>
    <row r="29" spans="14:14" ht="12" customHeight="1" x14ac:dyDescent="0.25">
      <c r="N29" s="182"/>
    </row>
    <row r="30" spans="14:14" ht="12" customHeight="1" x14ac:dyDescent="0.25">
      <c r="N30" s="182"/>
    </row>
    <row r="31" spans="14:14" ht="12" customHeight="1" x14ac:dyDescent="0.25">
      <c r="N31" s="182"/>
    </row>
    <row r="32" spans="14:14" ht="12" customHeight="1" x14ac:dyDescent="0.25">
      <c r="N32" s="182"/>
    </row>
    <row r="33" spans="14:14" ht="12" customHeight="1" x14ac:dyDescent="0.25">
      <c r="N33" s="182"/>
    </row>
    <row r="34" spans="14:14" ht="12" customHeight="1" x14ac:dyDescent="0.25">
      <c r="N34" s="182"/>
    </row>
    <row r="35" spans="14:14" ht="12" customHeight="1" x14ac:dyDescent="0.25">
      <c r="N35" s="182"/>
    </row>
    <row r="36" spans="14:14" ht="12" customHeight="1" x14ac:dyDescent="0.25">
      <c r="N36" s="182"/>
    </row>
    <row r="37" spans="14:14" ht="12" customHeight="1" x14ac:dyDescent="0.25">
      <c r="N37" s="182"/>
    </row>
    <row r="38" spans="14:14" ht="12" customHeight="1" x14ac:dyDescent="0.25">
      <c r="N38" s="182"/>
    </row>
    <row r="39" spans="14:14" ht="12" customHeight="1" x14ac:dyDescent="0.25">
      <c r="N39" s="182"/>
    </row>
    <row r="40" spans="14:14" ht="12" customHeight="1" x14ac:dyDescent="0.25">
      <c r="N40" s="182"/>
    </row>
    <row r="41" spans="14:14" ht="12" customHeight="1" x14ac:dyDescent="0.25">
      <c r="N41" s="182"/>
    </row>
    <row r="42" spans="14:14" ht="12" customHeight="1" x14ac:dyDescent="0.25">
      <c r="N42" s="182"/>
    </row>
    <row r="43" spans="14:14" ht="12" customHeight="1" x14ac:dyDescent="0.25">
      <c r="N43" s="182"/>
    </row>
    <row r="44" spans="14:14" ht="12" customHeight="1" x14ac:dyDescent="0.25">
      <c r="N44" s="182"/>
    </row>
    <row r="45" spans="14:14" ht="12" customHeight="1" x14ac:dyDescent="0.25">
      <c r="N45" s="182"/>
    </row>
    <row r="46" spans="14:14" ht="12" customHeight="1" x14ac:dyDescent="0.25">
      <c r="N46" s="182"/>
    </row>
    <row r="47" spans="14:14" ht="12" customHeight="1" x14ac:dyDescent="0.25">
      <c r="N47" s="182"/>
    </row>
    <row r="48" spans="14:14" ht="12" customHeight="1" x14ac:dyDescent="0.25">
      <c r="N48" s="182"/>
    </row>
    <row r="49" spans="14:14" ht="12" customHeight="1" x14ac:dyDescent="0.25">
      <c r="N49" s="182"/>
    </row>
    <row r="50" spans="14:14" ht="12" customHeight="1" x14ac:dyDescent="0.25">
      <c r="N50" s="182"/>
    </row>
    <row r="51" spans="14:14" ht="12" customHeight="1" x14ac:dyDescent="0.25">
      <c r="N51" s="182"/>
    </row>
    <row r="52" spans="14:14" ht="12" customHeight="1" x14ac:dyDescent="0.25">
      <c r="N52" s="182"/>
    </row>
    <row r="53" spans="14:14" ht="12" customHeight="1" x14ac:dyDescent="0.25">
      <c r="N53" s="182"/>
    </row>
    <row r="54" spans="14:14" ht="12" customHeight="1" x14ac:dyDescent="0.25">
      <c r="N54" s="182"/>
    </row>
    <row r="55" spans="14:14" ht="12" customHeight="1" x14ac:dyDescent="0.25">
      <c r="N55" s="182"/>
    </row>
    <row r="56" spans="14:14" ht="12" customHeight="1" x14ac:dyDescent="0.25">
      <c r="N56" s="182"/>
    </row>
    <row r="57" spans="14:14" ht="12" customHeight="1" x14ac:dyDescent="0.25">
      <c r="N57" s="182"/>
    </row>
    <row r="58" spans="14:14" ht="12" customHeight="1" x14ac:dyDescent="0.25">
      <c r="N58" s="182"/>
    </row>
    <row r="59" spans="14:14" ht="12" customHeight="1" x14ac:dyDescent="0.25">
      <c r="N59" s="182"/>
    </row>
    <row r="60" spans="14:14" ht="12" customHeight="1" x14ac:dyDescent="0.25">
      <c r="N60" s="182"/>
    </row>
    <row r="61" spans="14:14" ht="12" customHeight="1" x14ac:dyDescent="0.25">
      <c r="N61" s="182"/>
    </row>
    <row r="62" spans="14:14" ht="12" customHeight="1" x14ac:dyDescent="0.25">
      <c r="N62" s="182"/>
    </row>
    <row r="63" spans="14:14" ht="12" customHeight="1" x14ac:dyDescent="0.25">
      <c r="N63" s="182"/>
    </row>
    <row r="64" spans="14:14" ht="12" customHeight="1" x14ac:dyDescent="0.25">
      <c r="N64" s="182"/>
    </row>
    <row r="65" spans="14:14" ht="12" customHeight="1" x14ac:dyDescent="0.25">
      <c r="N65" s="182"/>
    </row>
    <row r="66" spans="14:14" ht="12" customHeight="1" x14ac:dyDescent="0.25">
      <c r="N66" s="182"/>
    </row>
    <row r="67" spans="14:14" ht="12" customHeight="1" x14ac:dyDescent="0.25">
      <c r="N67" s="182"/>
    </row>
    <row r="68" spans="14:14" ht="12" customHeight="1" x14ac:dyDescent="0.25">
      <c r="N68" s="182"/>
    </row>
    <row r="69" spans="14:14" ht="12" customHeight="1" x14ac:dyDescent="0.25">
      <c r="N69" s="182"/>
    </row>
    <row r="70" spans="14:14" ht="12" customHeight="1" x14ac:dyDescent="0.25">
      <c r="N70" s="182"/>
    </row>
    <row r="71" spans="14:14" ht="12" customHeight="1" x14ac:dyDescent="0.25">
      <c r="N71" s="182"/>
    </row>
    <row r="72" spans="14:14" ht="12" customHeight="1" x14ac:dyDescent="0.25">
      <c r="N72" s="182"/>
    </row>
    <row r="73" spans="14:14" ht="12" customHeight="1" x14ac:dyDescent="0.25">
      <c r="N73" s="182"/>
    </row>
    <row r="74" spans="14:14" ht="12" customHeight="1" x14ac:dyDescent="0.25">
      <c r="N74" s="182"/>
    </row>
    <row r="75" spans="14:14" ht="12" customHeight="1" x14ac:dyDescent="0.25">
      <c r="N75" s="182"/>
    </row>
    <row r="76" spans="14:14" ht="12" customHeight="1" x14ac:dyDescent="0.25">
      <c r="N76" s="182"/>
    </row>
    <row r="77" spans="14:14" ht="12" customHeight="1" x14ac:dyDescent="0.25">
      <c r="N77" s="182"/>
    </row>
    <row r="78" spans="14:14" ht="12" customHeight="1" x14ac:dyDescent="0.25">
      <c r="N78" s="182"/>
    </row>
    <row r="79" spans="14:14" ht="12" customHeight="1" x14ac:dyDescent="0.25">
      <c r="N79" s="182"/>
    </row>
    <row r="80" spans="14:14" ht="12" customHeight="1" x14ac:dyDescent="0.25">
      <c r="N80" s="182"/>
    </row>
    <row r="81" spans="14:14" ht="12" customHeight="1" x14ac:dyDescent="0.25">
      <c r="N81" s="182"/>
    </row>
  </sheetData>
  <sheetProtection algorithmName="SHA-512" hashValue="GozRGwMmxvvJYbQfMmf5MBUZCLkNoUUeZNDt3Ud6Dc2m6hA52gPVlD2tfysCtGzVk3od5p2TL2rGcDlfbUBunw==" saltValue="Q2mC/3B1MwuiwVMvr0lFGA==" spinCount="100000" sheet="1" objects="1" scenarios="1"/>
  <dataConsolidate/>
  <mergeCells count="6">
    <mergeCell ref="A1:P1"/>
    <mergeCell ref="A3:A4"/>
    <mergeCell ref="B3:B4"/>
    <mergeCell ref="C3:C4"/>
    <mergeCell ref="D3:D4"/>
    <mergeCell ref="E3:AD3"/>
  </mergeCells>
  <dataValidations count="1">
    <dataValidation type="list" allowBlank="1" showInputMessage="1" showErrorMessage="1" sqref="N9:N81 N6:N7 N4">
      <formula1>N$5:N$81</formula1>
    </dataValidation>
  </dataValidations>
  <pageMargins left="0.7" right="0.7" top="0.75" bottom="0.75" header="0.3" footer="0.3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Ссупер!B$241:B$274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82"/>
  <sheetViews>
    <sheetView tabSelected="1" zoomScale="93" zoomScaleNormal="93" workbookViewId="0">
      <pane xSplit="2" ySplit="4" topLeftCell="C5" activePane="bottomRight" state="frozen"/>
      <selection activeCell="I52" sqref="I52"/>
      <selection pane="topRight" activeCell="I52" sqref="I52"/>
      <selection pane="bottomLeft" activeCell="I52" sqref="I52"/>
      <selection pane="bottomRight" activeCell="C5" sqref="C5:C6"/>
    </sheetView>
  </sheetViews>
  <sheetFormatPr defaultColWidth="10.7109375" defaultRowHeight="12" customHeight="1" outlineLevelCol="1" x14ac:dyDescent="0.25"/>
  <cols>
    <col min="1" max="1" width="5.7109375" style="174" customWidth="1"/>
    <col min="2" max="2" width="50.7109375" style="174" customWidth="1"/>
    <col min="3" max="3" width="14.85546875" style="174" customWidth="1"/>
    <col min="4" max="12" width="12.7109375" style="174" customWidth="1"/>
    <col min="13" max="13" width="10.7109375" style="174" customWidth="1"/>
    <col min="14" max="14" width="13.7109375" style="183" customWidth="1"/>
    <col min="15" max="16" width="10.7109375" style="174"/>
    <col min="17" max="17" width="10.7109375" style="174" hidden="1" customWidth="1" outlineLevel="1"/>
    <col min="18" max="18" width="10.7109375" style="174" collapsed="1"/>
    <col min="19" max="16384" width="10.7109375" style="174"/>
  </cols>
  <sheetData>
    <row r="1" spans="1:17" ht="15.75" x14ac:dyDescent="0.25">
      <c r="A1" s="228" t="s">
        <v>544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3" spans="1:17" ht="12" customHeight="1" x14ac:dyDescent="0.25">
      <c r="A3" s="229" t="s">
        <v>302</v>
      </c>
      <c r="B3" s="229" t="s">
        <v>301</v>
      </c>
      <c r="C3" s="229" t="s">
        <v>545</v>
      </c>
      <c r="D3" s="230" t="s">
        <v>305</v>
      </c>
      <c r="E3" s="231" t="s">
        <v>291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</row>
    <row r="4" spans="1:17" ht="99.95" customHeight="1" x14ac:dyDescent="0.25">
      <c r="A4" s="229"/>
      <c r="B4" s="229"/>
      <c r="C4" s="229"/>
      <c r="D4" s="230"/>
      <c r="E4" s="152" t="s">
        <v>274</v>
      </c>
      <c r="F4" s="152" t="s">
        <v>273</v>
      </c>
      <c r="G4" s="152" t="s">
        <v>272</v>
      </c>
      <c r="H4" s="152" t="s">
        <v>271</v>
      </c>
      <c r="I4" s="152" t="s">
        <v>270</v>
      </c>
      <c r="J4" s="152" t="s">
        <v>269</v>
      </c>
      <c r="K4" s="152" t="s">
        <v>268</v>
      </c>
      <c r="L4" s="152" t="s">
        <v>267</v>
      </c>
      <c r="M4" s="152" t="s">
        <v>266</v>
      </c>
      <c r="N4" s="152" t="s">
        <v>265</v>
      </c>
      <c r="O4" s="177" t="s">
        <v>264</v>
      </c>
      <c r="P4" s="177" t="s">
        <v>263</v>
      </c>
    </row>
    <row r="5" spans="1:17" ht="25.5" customHeight="1" x14ac:dyDescent="0.25">
      <c r="A5" s="233">
        <v>1</v>
      </c>
      <c r="B5" s="234" t="s">
        <v>59</v>
      </c>
      <c r="C5" s="235">
        <f>SUMIF(Ссупер!$B:$B,$B$5,Ссупер!$P:$P)</f>
        <v>53.96</v>
      </c>
      <c r="D5" s="236">
        <f>SUM(E5:P5)+SUM(E6:P6)</f>
        <v>3480420</v>
      </c>
      <c r="E5" s="191">
        <f>IF(Q5=1,SUMIF(Ссупер!$B:$B,Сайт26!$B$5,Ссупер!EP:EP),0)*SUMIF(Ссупер!$B:$B,$B$5,Ссупер!$D:$D)*12</f>
        <v>0</v>
      </c>
      <c r="F5" s="191">
        <f>IF(Q5=1,SUMIF(Ссупер!$B:$B,Сайт26!$B$5,Ссупер!EQ:EQ),0)*SUMIF(Ссупер!$B:$B,$B$5,Ссупер!$D:$D)*12</f>
        <v>0</v>
      </c>
      <c r="G5" s="232">
        <f>SUMIF(Ссупер!$B:$B,$B$5,Ссупер!ER:ER)*SUMIF(Ссупер!$B:$B,$B$5,Ссупер!$D:$D)*12</f>
        <v>479240.32617671357</v>
      </c>
      <c r="H5" s="232">
        <f>SUMIF(Ссупер!$B:$B,$B$5,Ссупер!ES:ES)*SUMIF(Ссупер!$B:$B,$B$5,Ссупер!$D:$D)*12</f>
        <v>109930.68951279936</v>
      </c>
      <c r="I5" s="232">
        <f>SUMIF(Ссупер!$B:$B,$B$5,Ссупер!ET:ET)*SUMIF(Ссупер!$B:$B,$B$5,Ссупер!$D:$D)*12</f>
        <v>22992.039636663918</v>
      </c>
      <c r="J5" s="232">
        <f>SUMIF(Ссупер!$B:$B,$B$5,Ссупер!EU:EU)*SUMIF(Ссупер!$B:$B,$B$5,Ссупер!$D:$D)*12</f>
        <v>62509.607762180021</v>
      </c>
      <c r="K5" s="232">
        <f>SUMIF(Ссупер!$B:$B,$B$5,Ссупер!EV:EV)*SUMIF(Ссупер!$B:$B,$B$5,Ссупер!$D:$D)*12</f>
        <v>359969.12056151935</v>
      </c>
      <c r="L5" s="232">
        <f>SUMIF(Ссупер!$B:$B,$B$5,Ссупер!EW:EW)*SUMIF(Ссупер!$B:$B,$B$5,Ссупер!$D:$D)*12</f>
        <v>358532.1180842279</v>
      </c>
      <c r="M5" s="232">
        <f>SUMIF(Ссупер!$B:$B,$B$5,Ссупер!EX:EX)*SUMIF(Ссупер!$B:$B,$B$5,Ссупер!$D:$D)*12</f>
        <v>193995.3344343518</v>
      </c>
      <c r="N5" s="232">
        <f>SUMIF(Ссупер!$B:$B,$B$5,Ссупер!EY:EY)*SUMIF(Ссупер!$B:$B,$B$5,Ссупер!$D:$D)*12</f>
        <v>464151.80016515276</v>
      </c>
      <c r="O5" s="232">
        <f>SUMIF(Ссупер!$B:$B,$B$5,Ссупер!EZ:EZ)*SUMIF(Ссупер!$B:$B,$B$5,Ссупер!$D:$D)*12</f>
        <v>33769.558216350117</v>
      </c>
      <c r="P5" s="232">
        <f>SUMIF(Ссупер!$B:$B,$B$5,Ссупер!FA:FA)*SUMIF(Ссупер!$B:$B,$B$5,Ссупер!$D:$D)*12</f>
        <v>66820.61519405451</v>
      </c>
      <c r="Q5" s="174">
        <f>SUMIF(Ссупер!$B:$B,$B$5,Ссупер!$HD:$HD)</f>
        <v>2</v>
      </c>
    </row>
    <row r="6" spans="1:17" ht="25.5" customHeight="1" x14ac:dyDescent="0.25">
      <c r="A6" s="233"/>
      <c r="B6" s="234"/>
      <c r="C6" s="235"/>
      <c r="D6" s="236"/>
      <c r="E6" s="232">
        <f>SUMIF(Ссупер!$B:$B,$B$5,Ссупер!$EP:$EP)*SUMIF(Ссупер!$B:$B,$B$5,Ссупер!$D:$D)*12</f>
        <v>1328508.7902559866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174">
        <f>SUMIF(Ссупер!$B:$B,$B$5,Ссупер!$HD:$HD)</f>
        <v>2</v>
      </c>
    </row>
    <row r="7" spans="1:17" ht="12" customHeight="1" x14ac:dyDescent="0.25">
      <c r="N7" s="182"/>
    </row>
    <row r="8" spans="1:17" ht="12" customHeight="1" x14ac:dyDescent="0.25">
      <c r="N8" s="182"/>
    </row>
    <row r="9" spans="1:17" ht="12" customHeight="1" x14ac:dyDescent="0.25">
      <c r="N9" s="182"/>
    </row>
    <row r="10" spans="1:17" ht="12" customHeight="1" x14ac:dyDescent="0.25">
      <c r="N10" s="182"/>
    </row>
    <row r="11" spans="1:17" ht="12" customHeight="1" x14ac:dyDescent="0.25">
      <c r="N11" s="182"/>
    </row>
    <row r="12" spans="1:17" ht="12" customHeight="1" x14ac:dyDescent="0.25">
      <c r="N12" s="182"/>
    </row>
    <row r="13" spans="1:17" ht="12" customHeight="1" x14ac:dyDescent="0.25">
      <c r="N13" s="182"/>
    </row>
    <row r="14" spans="1:17" ht="12" customHeight="1" x14ac:dyDescent="0.25">
      <c r="N14" s="182"/>
    </row>
    <row r="15" spans="1:17" ht="12" customHeight="1" x14ac:dyDescent="0.25">
      <c r="N15" s="182"/>
    </row>
    <row r="16" spans="1:17" ht="12" customHeight="1" x14ac:dyDescent="0.25">
      <c r="N16" s="182"/>
    </row>
    <row r="17" spans="14:14" ht="12" customHeight="1" x14ac:dyDescent="0.25">
      <c r="N17" s="182"/>
    </row>
    <row r="18" spans="14:14" ht="12" customHeight="1" x14ac:dyDescent="0.25">
      <c r="N18" s="182"/>
    </row>
    <row r="19" spans="14:14" ht="12" customHeight="1" x14ac:dyDescent="0.25">
      <c r="N19" s="182"/>
    </row>
    <row r="20" spans="14:14" ht="12" customHeight="1" x14ac:dyDescent="0.25">
      <c r="N20" s="182"/>
    </row>
    <row r="21" spans="14:14" ht="12" customHeight="1" x14ac:dyDescent="0.25">
      <c r="N21" s="182"/>
    </row>
    <row r="22" spans="14:14" ht="12" customHeight="1" x14ac:dyDescent="0.25">
      <c r="N22" s="182"/>
    </row>
    <row r="23" spans="14:14" ht="12" customHeight="1" x14ac:dyDescent="0.25">
      <c r="N23" s="182"/>
    </row>
    <row r="24" spans="14:14" ht="12" customHeight="1" x14ac:dyDescent="0.25">
      <c r="N24" s="182"/>
    </row>
    <row r="25" spans="14:14" ht="12" customHeight="1" x14ac:dyDescent="0.25">
      <c r="N25" s="182"/>
    </row>
    <row r="26" spans="14:14" ht="12" customHeight="1" x14ac:dyDescent="0.25">
      <c r="N26" s="182"/>
    </row>
    <row r="27" spans="14:14" ht="12" customHeight="1" x14ac:dyDescent="0.25">
      <c r="N27" s="182"/>
    </row>
    <row r="28" spans="14:14" ht="12" customHeight="1" x14ac:dyDescent="0.25">
      <c r="N28" s="182"/>
    </row>
    <row r="29" spans="14:14" ht="12" customHeight="1" x14ac:dyDescent="0.25">
      <c r="N29" s="182"/>
    </row>
    <row r="30" spans="14:14" ht="12" customHeight="1" x14ac:dyDescent="0.25">
      <c r="N30" s="182"/>
    </row>
    <row r="31" spans="14:14" ht="12" customHeight="1" x14ac:dyDescent="0.25">
      <c r="N31" s="182"/>
    </row>
    <row r="32" spans="14:14" ht="12" customHeight="1" x14ac:dyDescent="0.25">
      <c r="N32" s="182"/>
    </row>
    <row r="33" spans="14:14" ht="12" customHeight="1" x14ac:dyDescent="0.25">
      <c r="N33" s="182"/>
    </row>
    <row r="34" spans="14:14" ht="12" customHeight="1" x14ac:dyDescent="0.25">
      <c r="N34" s="182"/>
    </row>
    <row r="35" spans="14:14" ht="12" customHeight="1" x14ac:dyDescent="0.25">
      <c r="N35" s="182"/>
    </row>
    <row r="36" spans="14:14" ht="12" customHeight="1" x14ac:dyDescent="0.25">
      <c r="N36" s="182"/>
    </row>
    <row r="37" spans="14:14" ht="12" customHeight="1" x14ac:dyDescent="0.25">
      <c r="N37" s="182"/>
    </row>
    <row r="38" spans="14:14" ht="12" customHeight="1" x14ac:dyDescent="0.25">
      <c r="N38" s="182"/>
    </row>
    <row r="39" spans="14:14" ht="12" customHeight="1" x14ac:dyDescent="0.25">
      <c r="N39" s="182"/>
    </row>
    <row r="40" spans="14:14" ht="12" customHeight="1" x14ac:dyDescent="0.25">
      <c r="N40" s="182"/>
    </row>
    <row r="41" spans="14:14" ht="12" customHeight="1" x14ac:dyDescent="0.25">
      <c r="N41" s="182"/>
    </row>
    <row r="42" spans="14:14" ht="12" customHeight="1" x14ac:dyDescent="0.25">
      <c r="N42" s="182"/>
    </row>
    <row r="43" spans="14:14" ht="12" customHeight="1" x14ac:dyDescent="0.25">
      <c r="N43" s="182"/>
    </row>
    <row r="44" spans="14:14" ht="12" customHeight="1" x14ac:dyDescent="0.25">
      <c r="N44" s="182"/>
    </row>
    <row r="45" spans="14:14" ht="12" customHeight="1" x14ac:dyDescent="0.25">
      <c r="N45" s="182"/>
    </row>
    <row r="46" spans="14:14" ht="12" customHeight="1" x14ac:dyDescent="0.25">
      <c r="N46" s="182"/>
    </row>
    <row r="47" spans="14:14" ht="12" customHeight="1" x14ac:dyDescent="0.25">
      <c r="N47" s="182"/>
    </row>
    <row r="48" spans="14:14" ht="12" customHeight="1" x14ac:dyDescent="0.25">
      <c r="N48" s="182"/>
    </row>
    <row r="49" spans="14:14" ht="12" customHeight="1" x14ac:dyDescent="0.25">
      <c r="N49" s="182"/>
    </row>
    <row r="50" spans="14:14" ht="12" customHeight="1" x14ac:dyDescent="0.25">
      <c r="N50" s="182"/>
    </row>
    <row r="51" spans="14:14" ht="12" customHeight="1" x14ac:dyDescent="0.25">
      <c r="N51" s="182"/>
    </row>
    <row r="52" spans="14:14" ht="12" customHeight="1" x14ac:dyDescent="0.25">
      <c r="N52" s="182"/>
    </row>
    <row r="53" spans="14:14" ht="12" customHeight="1" x14ac:dyDescent="0.25">
      <c r="N53" s="182"/>
    </row>
    <row r="54" spans="14:14" ht="12" customHeight="1" x14ac:dyDescent="0.25">
      <c r="N54" s="182"/>
    </row>
    <row r="55" spans="14:14" ht="12" customHeight="1" x14ac:dyDescent="0.25">
      <c r="N55" s="182"/>
    </row>
    <row r="56" spans="14:14" ht="12" customHeight="1" x14ac:dyDescent="0.25">
      <c r="N56" s="182"/>
    </row>
    <row r="57" spans="14:14" ht="12" customHeight="1" x14ac:dyDescent="0.25">
      <c r="N57" s="182"/>
    </row>
    <row r="58" spans="14:14" ht="12" customHeight="1" x14ac:dyDescent="0.25">
      <c r="N58" s="182"/>
    </row>
    <row r="59" spans="14:14" ht="12" customHeight="1" x14ac:dyDescent="0.25">
      <c r="N59" s="182"/>
    </row>
    <row r="60" spans="14:14" ht="12" customHeight="1" x14ac:dyDescent="0.25">
      <c r="N60" s="182"/>
    </row>
    <row r="61" spans="14:14" ht="12" customHeight="1" x14ac:dyDescent="0.25">
      <c r="N61" s="182"/>
    </row>
    <row r="62" spans="14:14" ht="12" customHeight="1" x14ac:dyDescent="0.25">
      <c r="N62" s="182"/>
    </row>
    <row r="63" spans="14:14" ht="12" customHeight="1" x14ac:dyDescent="0.25">
      <c r="N63" s="182"/>
    </row>
    <row r="64" spans="14:14" ht="12" customHeight="1" x14ac:dyDescent="0.25">
      <c r="N64" s="182"/>
    </row>
    <row r="65" spans="14:14" ht="12" customHeight="1" x14ac:dyDescent="0.25">
      <c r="N65" s="182"/>
    </row>
    <row r="66" spans="14:14" ht="12" customHeight="1" x14ac:dyDescent="0.25">
      <c r="N66" s="182"/>
    </row>
    <row r="67" spans="14:14" ht="12" customHeight="1" x14ac:dyDescent="0.25">
      <c r="N67" s="182"/>
    </row>
    <row r="68" spans="14:14" ht="12" customHeight="1" x14ac:dyDescent="0.25">
      <c r="N68" s="182"/>
    </row>
    <row r="69" spans="14:14" ht="12" customHeight="1" x14ac:dyDescent="0.25">
      <c r="N69" s="182"/>
    </row>
    <row r="70" spans="14:14" ht="12" customHeight="1" x14ac:dyDescent="0.25">
      <c r="N70" s="182"/>
    </row>
    <row r="71" spans="14:14" ht="12" customHeight="1" x14ac:dyDescent="0.25">
      <c r="N71" s="182"/>
    </row>
    <row r="72" spans="14:14" ht="12" customHeight="1" x14ac:dyDescent="0.25">
      <c r="N72" s="182"/>
    </row>
    <row r="73" spans="14:14" ht="12" customHeight="1" x14ac:dyDescent="0.25">
      <c r="N73" s="182"/>
    </row>
    <row r="74" spans="14:14" ht="12" customHeight="1" x14ac:dyDescent="0.25">
      <c r="N74" s="182"/>
    </row>
    <row r="75" spans="14:14" ht="12" customHeight="1" x14ac:dyDescent="0.25">
      <c r="N75" s="182"/>
    </row>
    <row r="76" spans="14:14" ht="12" customHeight="1" x14ac:dyDescent="0.25">
      <c r="N76" s="182"/>
    </row>
    <row r="77" spans="14:14" ht="12" customHeight="1" x14ac:dyDescent="0.25">
      <c r="N77" s="182"/>
    </row>
    <row r="78" spans="14:14" ht="12" customHeight="1" x14ac:dyDescent="0.25">
      <c r="N78" s="182"/>
    </row>
    <row r="79" spans="14:14" ht="12" customHeight="1" x14ac:dyDescent="0.25">
      <c r="N79" s="182"/>
    </row>
    <row r="80" spans="14:14" ht="12" customHeight="1" x14ac:dyDescent="0.25">
      <c r="N80" s="182"/>
    </row>
    <row r="81" spans="14:14" ht="12" customHeight="1" x14ac:dyDescent="0.25">
      <c r="N81" s="182"/>
    </row>
    <row r="82" spans="14:14" ht="12" customHeight="1" x14ac:dyDescent="0.25">
      <c r="N82" s="182"/>
    </row>
  </sheetData>
  <sheetProtection algorithmName="SHA-512" hashValue="mjlx/FKnWfKuw8mQ9Y1uSZ6QIBBhyjYpif9E4IayX+/O7qy8+7o/P89p1yFEPHZDzolOFY4cttpjjzxSZriVGw==" saltValue="PeqksxGFGareBI/59LbAXw==" spinCount="100000" sheet="1" objects="1" scenarios="1"/>
  <dataConsolidate/>
  <mergeCells count="21">
    <mergeCell ref="A1:P1"/>
    <mergeCell ref="A3:A4"/>
    <mergeCell ref="B3:B4"/>
    <mergeCell ref="C3:C4"/>
    <mergeCell ref="D3:D4"/>
    <mergeCell ref="E3:P3"/>
    <mergeCell ref="A5:A6"/>
    <mergeCell ref="B5:B6"/>
    <mergeCell ref="C5:C6"/>
    <mergeCell ref="D5:D6"/>
    <mergeCell ref="G5:G6"/>
    <mergeCell ref="O5:O6"/>
    <mergeCell ref="P5:P6"/>
    <mergeCell ref="E6:F6"/>
    <mergeCell ref="I5:I6"/>
    <mergeCell ref="J5:J6"/>
    <mergeCell ref="K5:K6"/>
    <mergeCell ref="L5:L6"/>
    <mergeCell ref="M5:M6"/>
    <mergeCell ref="N5:N6"/>
    <mergeCell ref="H5:H6"/>
  </mergeCells>
  <dataValidations count="1">
    <dataValidation type="list" allowBlank="1" showInputMessage="1" showErrorMessage="1" sqref="N7:N82">
      <formula1>N$5:N$82</formula1>
    </dataValidation>
  </dataValidations>
  <pageMargins left="0.7" right="0.7" top="0.75" bottom="0.75" header="0.3" footer="0.3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Ссупер!B$5:B$240</xm:f>
          </x14:formula1>
          <xm:sqref>B5:B6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54"/>
  <sheetViews>
    <sheetView zoomScaleNormal="100" workbookViewId="0">
      <pane xSplit="2" ySplit="4" topLeftCell="C203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outlineLevelCol="1" x14ac:dyDescent="0.25"/>
  <cols>
    <col min="1" max="1" width="5.7109375" style="1" customWidth="1"/>
    <col min="2" max="2" width="50.7109375" style="1" customWidth="1"/>
    <col min="3" max="6" width="10.7109375" style="1" customWidth="1"/>
    <col min="7" max="9" width="8.7109375" style="1" customWidth="1"/>
    <col min="10" max="10" width="8.7109375" style="4" customWidth="1"/>
    <col min="11" max="18" width="8.7109375" style="4" customWidth="1" outlineLevel="1"/>
    <col min="19" max="21" width="8.7109375" style="1" customWidth="1"/>
    <col min="22" max="22" width="8.7109375" style="1" hidden="1" customWidth="1" outlineLevel="1"/>
    <col min="23" max="23" width="8.7109375" style="1" customWidth="1" collapsed="1"/>
    <col min="24" max="24" width="8.7109375" style="1" customWidth="1"/>
    <col min="25" max="26" width="8.7109375" style="4" customWidth="1"/>
    <col min="27" max="29" width="8.7109375" style="1" customWidth="1"/>
    <col min="30" max="38" width="12.7109375" style="1" customWidth="1"/>
    <col min="39" max="39" width="10.7109375" style="1"/>
    <col min="40" max="40" width="10.7109375" style="3"/>
    <col min="41" max="41" width="10.7109375" style="1"/>
    <col min="42" max="42" width="10.28515625" style="1" customWidth="1"/>
    <col min="43" max="65" width="10.7109375" style="1"/>
    <col min="66" max="66" width="14.140625" style="1" bestFit="1" customWidth="1"/>
    <col min="67" max="69" width="13.140625" style="2" bestFit="1" customWidth="1"/>
    <col min="70" max="72" width="11.42578125" style="2" bestFit="1" customWidth="1"/>
    <col min="73" max="74" width="13.140625" style="2" bestFit="1" customWidth="1"/>
    <col min="75" max="75" width="11.42578125" style="2" bestFit="1" customWidth="1"/>
    <col min="76" max="76" width="13.140625" style="2" bestFit="1" customWidth="1"/>
    <col min="77" max="78" width="11.42578125" style="2" bestFit="1" customWidth="1"/>
    <col min="79" max="16384" width="10.7109375" style="1"/>
  </cols>
  <sheetData>
    <row r="1" spans="1:78" ht="20.100000000000001" customHeight="1" x14ac:dyDescent="0.25">
      <c r="A1" s="266" t="s">
        <v>302</v>
      </c>
      <c r="B1" s="266" t="s">
        <v>301</v>
      </c>
      <c r="C1" s="267" t="s">
        <v>300</v>
      </c>
      <c r="D1" s="267" t="s">
        <v>291</v>
      </c>
      <c r="E1" s="267"/>
      <c r="F1" s="267" t="s">
        <v>299</v>
      </c>
      <c r="G1" s="268" t="s">
        <v>298</v>
      </c>
      <c r="H1" s="268" t="s">
        <v>297</v>
      </c>
      <c r="I1" s="268" t="s">
        <v>296</v>
      </c>
      <c r="J1" s="268" t="s">
        <v>293</v>
      </c>
      <c r="K1" s="259" t="s">
        <v>291</v>
      </c>
      <c r="L1" s="259"/>
      <c r="M1" s="259"/>
      <c r="N1" s="259"/>
      <c r="O1" s="259"/>
      <c r="P1" s="259"/>
      <c r="Q1" s="259"/>
      <c r="R1" s="259"/>
      <c r="S1" s="262" t="s">
        <v>295</v>
      </c>
      <c r="T1" s="263"/>
      <c r="U1" s="263"/>
      <c r="V1" s="263"/>
      <c r="W1" s="263"/>
      <c r="X1" s="263"/>
      <c r="Y1" s="263"/>
      <c r="Z1" s="263"/>
      <c r="AA1" s="263"/>
      <c r="AB1" s="263"/>
      <c r="AC1" s="264"/>
      <c r="AD1" s="265" t="s">
        <v>294</v>
      </c>
      <c r="AE1" s="258" t="s">
        <v>291</v>
      </c>
      <c r="AF1" s="258"/>
      <c r="AG1" s="258"/>
      <c r="AH1" s="258"/>
      <c r="AI1" s="258"/>
      <c r="AJ1" s="258"/>
      <c r="AK1" s="258"/>
      <c r="AL1" s="258"/>
      <c r="AN1" s="270" t="s">
        <v>293</v>
      </c>
      <c r="AO1" s="250" t="s">
        <v>291</v>
      </c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2" t="s">
        <v>293</v>
      </c>
      <c r="BB1" s="257" t="s">
        <v>291</v>
      </c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46" t="s">
        <v>292</v>
      </c>
      <c r="BO1" s="247" t="s">
        <v>291</v>
      </c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</row>
    <row r="2" spans="1:78" ht="24.95" customHeight="1" x14ac:dyDescent="0.25">
      <c r="A2" s="266"/>
      <c r="B2" s="266"/>
      <c r="C2" s="267"/>
      <c r="D2" s="267" t="s">
        <v>290</v>
      </c>
      <c r="E2" s="267" t="s">
        <v>289</v>
      </c>
      <c r="F2" s="267"/>
      <c r="G2" s="268"/>
      <c r="H2" s="268"/>
      <c r="I2" s="268"/>
      <c r="J2" s="268"/>
      <c r="K2" s="259" t="s">
        <v>280</v>
      </c>
      <c r="L2" s="259" t="s">
        <v>279</v>
      </c>
      <c r="M2" s="259" t="s">
        <v>272</v>
      </c>
      <c r="N2" s="259" t="s">
        <v>268</v>
      </c>
      <c r="O2" s="259" t="s">
        <v>278</v>
      </c>
      <c r="P2" s="259" t="s">
        <v>277</v>
      </c>
      <c r="Q2" s="259" t="s">
        <v>276</v>
      </c>
      <c r="R2" s="259" t="s">
        <v>275</v>
      </c>
      <c r="S2" s="259" t="s">
        <v>288</v>
      </c>
      <c r="T2" s="259" t="s">
        <v>287</v>
      </c>
      <c r="U2" s="259"/>
      <c r="V2" s="259"/>
      <c r="W2" s="259" t="s">
        <v>286</v>
      </c>
      <c r="X2" s="259" t="s">
        <v>285</v>
      </c>
      <c r="Y2" s="259" t="s">
        <v>284</v>
      </c>
      <c r="Z2" s="259"/>
      <c r="AA2" s="259" t="s">
        <v>283</v>
      </c>
      <c r="AB2" s="260" t="s">
        <v>282</v>
      </c>
      <c r="AC2" s="260" t="s">
        <v>281</v>
      </c>
      <c r="AD2" s="265"/>
      <c r="AE2" s="258" t="s">
        <v>280</v>
      </c>
      <c r="AF2" s="258" t="s">
        <v>279</v>
      </c>
      <c r="AG2" s="258" t="s">
        <v>272</v>
      </c>
      <c r="AH2" s="258" t="s">
        <v>268</v>
      </c>
      <c r="AI2" s="258" t="s">
        <v>278</v>
      </c>
      <c r="AJ2" s="258" t="s">
        <v>277</v>
      </c>
      <c r="AK2" s="258" t="s">
        <v>276</v>
      </c>
      <c r="AL2" s="258" t="s">
        <v>275</v>
      </c>
      <c r="AN2" s="270"/>
      <c r="AO2" s="255" t="s">
        <v>274</v>
      </c>
      <c r="AP2" s="271" t="s">
        <v>273</v>
      </c>
      <c r="AQ2" s="253" t="s">
        <v>272</v>
      </c>
      <c r="AR2" s="253" t="s">
        <v>271</v>
      </c>
      <c r="AS2" s="253" t="s">
        <v>270</v>
      </c>
      <c r="AT2" s="253" t="s">
        <v>269</v>
      </c>
      <c r="AU2" s="253" t="s">
        <v>268</v>
      </c>
      <c r="AV2" s="253" t="s">
        <v>267</v>
      </c>
      <c r="AW2" s="253" t="s">
        <v>266</v>
      </c>
      <c r="AX2" s="253" t="s">
        <v>265</v>
      </c>
      <c r="AY2" s="253" t="s">
        <v>264</v>
      </c>
      <c r="AZ2" s="255" t="s">
        <v>263</v>
      </c>
      <c r="BA2" s="252"/>
      <c r="BB2" s="249" t="s">
        <v>274</v>
      </c>
      <c r="BC2" s="249" t="s">
        <v>273</v>
      </c>
      <c r="BD2" s="249" t="s">
        <v>272</v>
      </c>
      <c r="BE2" s="249" t="s">
        <v>271</v>
      </c>
      <c r="BF2" s="249" t="s">
        <v>270</v>
      </c>
      <c r="BG2" s="249" t="s">
        <v>269</v>
      </c>
      <c r="BH2" s="249" t="s">
        <v>268</v>
      </c>
      <c r="BI2" s="249" t="s">
        <v>267</v>
      </c>
      <c r="BJ2" s="249" t="s">
        <v>266</v>
      </c>
      <c r="BK2" s="249" t="s">
        <v>265</v>
      </c>
      <c r="BL2" s="249" t="s">
        <v>264</v>
      </c>
      <c r="BM2" s="249" t="s">
        <v>263</v>
      </c>
      <c r="BN2" s="246"/>
      <c r="BO2" s="243" t="s">
        <v>274</v>
      </c>
      <c r="BP2" s="245" t="s">
        <v>273</v>
      </c>
      <c r="BQ2" s="241" t="s">
        <v>272</v>
      </c>
      <c r="BR2" s="241" t="s">
        <v>271</v>
      </c>
      <c r="BS2" s="241" t="s">
        <v>270</v>
      </c>
      <c r="BT2" s="241" t="s">
        <v>269</v>
      </c>
      <c r="BU2" s="241" t="s">
        <v>268</v>
      </c>
      <c r="BV2" s="241" t="s">
        <v>267</v>
      </c>
      <c r="BW2" s="241" t="s">
        <v>266</v>
      </c>
      <c r="BX2" s="241" t="s">
        <v>265</v>
      </c>
      <c r="BY2" s="241" t="s">
        <v>264</v>
      </c>
      <c r="BZ2" s="243" t="s">
        <v>263</v>
      </c>
    </row>
    <row r="3" spans="1:78" ht="24.95" customHeight="1" x14ac:dyDescent="0.25">
      <c r="A3" s="266"/>
      <c r="B3" s="266"/>
      <c r="C3" s="267"/>
      <c r="D3" s="267"/>
      <c r="E3" s="267"/>
      <c r="F3" s="267"/>
      <c r="G3" s="268"/>
      <c r="H3" s="268"/>
      <c r="I3" s="268"/>
      <c r="J3" s="268"/>
      <c r="K3" s="259"/>
      <c r="L3" s="259"/>
      <c r="M3" s="259"/>
      <c r="N3" s="259"/>
      <c r="O3" s="259"/>
      <c r="P3" s="259"/>
      <c r="Q3" s="259"/>
      <c r="R3" s="259"/>
      <c r="S3" s="259"/>
      <c r="T3" s="34" t="s">
        <v>262</v>
      </c>
      <c r="U3" s="34" t="s">
        <v>261</v>
      </c>
      <c r="V3" s="34" t="s">
        <v>260</v>
      </c>
      <c r="W3" s="259"/>
      <c r="X3" s="259"/>
      <c r="Y3" s="34" t="s">
        <v>259</v>
      </c>
      <c r="Z3" s="34" t="s">
        <v>258</v>
      </c>
      <c r="AA3" s="259"/>
      <c r="AB3" s="261"/>
      <c r="AC3" s="261"/>
      <c r="AD3" s="265"/>
      <c r="AE3" s="258"/>
      <c r="AF3" s="258"/>
      <c r="AG3" s="258"/>
      <c r="AH3" s="258"/>
      <c r="AI3" s="258"/>
      <c r="AJ3" s="258"/>
      <c r="AK3" s="258"/>
      <c r="AL3" s="258"/>
      <c r="AN3" s="270"/>
      <c r="AO3" s="256"/>
      <c r="AP3" s="271"/>
      <c r="AQ3" s="254"/>
      <c r="AR3" s="254"/>
      <c r="AS3" s="254"/>
      <c r="AT3" s="254"/>
      <c r="AU3" s="254"/>
      <c r="AV3" s="254"/>
      <c r="AW3" s="254"/>
      <c r="AX3" s="254"/>
      <c r="AY3" s="254"/>
      <c r="AZ3" s="256"/>
      <c r="BA3" s="252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6"/>
      <c r="BO3" s="244"/>
      <c r="BP3" s="245"/>
      <c r="BQ3" s="242"/>
      <c r="BR3" s="242"/>
      <c r="BS3" s="242"/>
      <c r="BT3" s="242"/>
      <c r="BU3" s="242"/>
      <c r="BV3" s="242"/>
      <c r="BW3" s="242"/>
      <c r="BX3" s="242"/>
      <c r="BY3" s="242"/>
      <c r="BZ3" s="244"/>
    </row>
    <row r="4" spans="1:78" ht="20.100000000000001" customHeight="1" x14ac:dyDescent="0.25">
      <c r="A4" s="266"/>
      <c r="B4" s="266"/>
      <c r="C4" s="267"/>
      <c r="D4" s="267"/>
      <c r="E4" s="267"/>
      <c r="F4" s="267"/>
      <c r="G4" s="268"/>
      <c r="H4" s="268"/>
      <c r="I4" s="268"/>
      <c r="J4" s="268"/>
      <c r="K4" s="259"/>
      <c r="L4" s="259"/>
      <c r="M4" s="259"/>
      <c r="N4" s="259"/>
      <c r="O4" s="259"/>
      <c r="P4" s="259"/>
      <c r="Q4" s="259"/>
      <c r="R4" s="259"/>
      <c r="S4" s="33" t="s">
        <v>255</v>
      </c>
      <c r="T4" s="33" t="s">
        <v>255</v>
      </c>
      <c r="U4" s="33" t="s">
        <v>256</v>
      </c>
      <c r="V4" s="33" t="s">
        <v>257</v>
      </c>
      <c r="W4" s="33" t="s">
        <v>255</v>
      </c>
      <c r="X4" s="33" t="s">
        <v>256</v>
      </c>
      <c r="Y4" s="33" t="s">
        <v>255</v>
      </c>
      <c r="Z4" s="33" t="s">
        <v>255</v>
      </c>
      <c r="AA4" s="33" t="s">
        <v>254</v>
      </c>
      <c r="AB4" s="33" t="s">
        <v>253</v>
      </c>
      <c r="AC4" s="33" t="s">
        <v>253</v>
      </c>
      <c r="AD4" s="265"/>
      <c r="AE4" s="258"/>
      <c r="AF4" s="258"/>
      <c r="AG4" s="258"/>
      <c r="AH4" s="258"/>
      <c r="AI4" s="258"/>
      <c r="AJ4" s="258"/>
      <c r="AK4" s="258"/>
      <c r="AL4" s="258"/>
      <c r="AN4" s="270"/>
      <c r="AO4" s="256"/>
      <c r="AP4" s="271"/>
      <c r="AQ4" s="254"/>
      <c r="AR4" s="254"/>
      <c r="AS4" s="254"/>
      <c r="AT4" s="254"/>
      <c r="AU4" s="254"/>
      <c r="AV4" s="254"/>
      <c r="AW4" s="254"/>
      <c r="AX4" s="254"/>
      <c r="AY4" s="254"/>
      <c r="AZ4" s="256"/>
      <c r="BA4" s="32">
        <v>0.13300000000000001</v>
      </c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6"/>
      <c r="BO4" s="244"/>
      <c r="BP4" s="245"/>
      <c r="BQ4" s="242"/>
      <c r="BR4" s="242"/>
      <c r="BS4" s="242"/>
      <c r="BT4" s="242"/>
      <c r="BU4" s="242"/>
      <c r="BV4" s="242"/>
      <c r="BW4" s="242"/>
      <c r="BX4" s="242"/>
      <c r="BY4" s="242"/>
      <c r="BZ4" s="244"/>
    </row>
    <row r="5" spans="1:78" ht="12" customHeight="1" x14ac:dyDescent="0.25">
      <c r="A5" s="22">
        <v>1</v>
      </c>
      <c r="B5" s="24" t="s">
        <v>252</v>
      </c>
      <c r="C5" s="12">
        <v>599.6</v>
      </c>
      <c r="D5" s="23">
        <v>599.6</v>
      </c>
      <c r="E5" s="23">
        <v>0</v>
      </c>
      <c r="F5" s="23">
        <v>47.8</v>
      </c>
      <c r="G5" s="22" t="s">
        <v>42</v>
      </c>
      <c r="H5" s="10">
        <v>7</v>
      </c>
      <c r="I5" s="10" t="s">
        <v>21</v>
      </c>
      <c r="J5" s="18">
        <v>31</v>
      </c>
      <c r="K5" s="17">
        <v>5.0999999999999996</v>
      </c>
      <c r="L5" s="17">
        <v>6.59</v>
      </c>
      <c r="M5" s="17">
        <v>8.98</v>
      </c>
      <c r="N5" s="17">
        <v>6.92</v>
      </c>
      <c r="O5" s="17">
        <v>3.15</v>
      </c>
      <c r="P5" s="17">
        <v>0</v>
      </c>
      <c r="Q5" s="17">
        <v>0</v>
      </c>
      <c r="R5" s="17">
        <v>0.26</v>
      </c>
      <c r="S5" s="20">
        <v>40</v>
      </c>
      <c r="T5" s="20">
        <v>40</v>
      </c>
      <c r="U5" s="20">
        <v>2604.04</v>
      </c>
      <c r="V5" s="17">
        <v>195.98199600000001</v>
      </c>
      <c r="W5" s="20">
        <v>42.3</v>
      </c>
      <c r="X5" s="20">
        <v>2604.04</v>
      </c>
      <c r="Y5" s="17">
        <v>7.85</v>
      </c>
      <c r="Z5" s="19">
        <v>0</v>
      </c>
      <c r="AA5" s="17">
        <v>6.73</v>
      </c>
      <c r="AB5" s="17">
        <v>10.67</v>
      </c>
      <c r="AC5" s="17">
        <v>14</v>
      </c>
      <c r="AD5" s="18">
        <v>111525.6</v>
      </c>
      <c r="AE5" s="17">
        <v>18347.760000000002</v>
      </c>
      <c r="AF5" s="17">
        <v>23708.184000000001</v>
      </c>
      <c r="AG5" s="17">
        <v>32306.448000000004</v>
      </c>
      <c r="AH5" s="17">
        <v>24895.392</v>
      </c>
      <c r="AI5" s="17">
        <v>11332.44</v>
      </c>
      <c r="AJ5" s="17">
        <v>0</v>
      </c>
      <c r="AK5" s="17">
        <v>0</v>
      </c>
      <c r="AL5" s="17">
        <v>935.37600000000009</v>
      </c>
      <c r="AN5" s="15">
        <v>33.17</v>
      </c>
      <c r="AO5" s="240">
        <v>13.89</v>
      </c>
      <c r="AP5" s="240"/>
      <c r="AQ5" s="15">
        <v>5.9</v>
      </c>
      <c r="AR5" s="15">
        <v>1.53</v>
      </c>
      <c r="AS5" s="15">
        <v>0.32</v>
      </c>
      <c r="AT5" s="15">
        <v>0.6</v>
      </c>
      <c r="AU5" s="15">
        <v>5.01</v>
      </c>
      <c r="AV5" s="15">
        <v>4.99</v>
      </c>
      <c r="AW5" s="15">
        <v>0</v>
      </c>
      <c r="AX5" s="15">
        <v>0</v>
      </c>
      <c r="AY5" s="15">
        <v>0</v>
      </c>
      <c r="AZ5" s="14">
        <v>0.93</v>
      </c>
      <c r="BA5" s="15">
        <v>37.581610000000005</v>
      </c>
      <c r="BB5" s="240">
        <v>15.737370000000004</v>
      </c>
      <c r="BC5" s="240">
        <v>0</v>
      </c>
      <c r="BD5" s="15">
        <v>6.6847000000000012</v>
      </c>
      <c r="BE5" s="15">
        <v>1.7334900000000002</v>
      </c>
      <c r="BF5" s="15">
        <v>0.36256000000000005</v>
      </c>
      <c r="BG5" s="15">
        <v>0.67980000000000007</v>
      </c>
      <c r="BH5" s="15">
        <v>5.6763300000000001</v>
      </c>
      <c r="BI5" s="15">
        <v>5.65367</v>
      </c>
      <c r="BJ5" s="15">
        <v>0</v>
      </c>
      <c r="BK5" s="15">
        <v>0</v>
      </c>
      <c r="BL5" s="15">
        <v>0</v>
      </c>
      <c r="BM5" s="14">
        <v>1.0536900000000002</v>
      </c>
      <c r="BN5" s="13">
        <v>265116.79756000004</v>
      </c>
      <c r="BO5" s="237">
        <v>111018.15852000003</v>
      </c>
      <c r="BP5" s="237">
        <v>0</v>
      </c>
      <c r="BQ5" s="13">
        <v>47156.741200000004</v>
      </c>
      <c r="BR5" s="13">
        <v>12228.78204</v>
      </c>
      <c r="BS5" s="13">
        <v>2557.6537600000001</v>
      </c>
      <c r="BT5" s="13">
        <v>4795.6008000000011</v>
      </c>
      <c r="BU5" s="13">
        <v>40043.266680000001</v>
      </c>
      <c r="BV5" s="13">
        <v>39883.41332</v>
      </c>
      <c r="BW5" s="13">
        <v>0</v>
      </c>
      <c r="BX5" s="13">
        <v>0</v>
      </c>
      <c r="BY5" s="13">
        <v>0</v>
      </c>
      <c r="BZ5" s="13">
        <v>7433.1812400000017</v>
      </c>
    </row>
    <row r="6" spans="1:78" ht="12" customHeight="1" x14ac:dyDescent="0.25">
      <c r="A6" s="22">
        <v>2</v>
      </c>
      <c r="B6" s="24" t="s">
        <v>251</v>
      </c>
      <c r="C6" s="12">
        <v>464.76</v>
      </c>
      <c r="D6" s="23">
        <v>464.76</v>
      </c>
      <c r="E6" s="23">
        <v>0</v>
      </c>
      <c r="F6" s="23">
        <v>59.3</v>
      </c>
      <c r="G6" s="22" t="s">
        <v>42</v>
      </c>
      <c r="H6" s="10">
        <v>7</v>
      </c>
      <c r="I6" s="10" t="s">
        <v>21</v>
      </c>
      <c r="J6" s="18">
        <v>31</v>
      </c>
      <c r="K6" s="17">
        <v>5.0999999999999996</v>
      </c>
      <c r="L6" s="17">
        <v>6.59</v>
      </c>
      <c r="M6" s="17">
        <v>8.98</v>
      </c>
      <c r="N6" s="17">
        <v>6.92</v>
      </c>
      <c r="O6" s="17">
        <v>3.15</v>
      </c>
      <c r="P6" s="17">
        <v>0</v>
      </c>
      <c r="Q6" s="17">
        <v>0</v>
      </c>
      <c r="R6" s="17">
        <v>0.26</v>
      </c>
      <c r="S6" s="20">
        <v>40</v>
      </c>
      <c r="T6" s="20">
        <v>40</v>
      </c>
      <c r="U6" s="20">
        <v>2604.04</v>
      </c>
      <c r="V6" s="17">
        <v>195.98199600000001</v>
      </c>
      <c r="W6" s="20">
        <v>42.3</v>
      </c>
      <c r="X6" s="20">
        <v>2604.04</v>
      </c>
      <c r="Y6" s="17">
        <v>7.85</v>
      </c>
      <c r="Z6" s="19">
        <v>0</v>
      </c>
      <c r="AA6" s="17">
        <v>6.73</v>
      </c>
      <c r="AB6" s="17">
        <v>10.67</v>
      </c>
      <c r="AC6" s="17">
        <v>14</v>
      </c>
      <c r="AD6" s="18">
        <v>86445.36</v>
      </c>
      <c r="AE6" s="17">
        <v>14221.655999999999</v>
      </c>
      <c r="AF6" s="17">
        <v>18376.610399999998</v>
      </c>
      <c r="AG6" s="17">
        <v>25041.268799999998</v>
      </c>
      <c r="AH6" s="17">
        <v>19296.835200000001</v>
      </c>
      <c r="AI6" s="17">
        <v>8783.9639999999999</v>
      </c>
      <c r="AJ6" s="17">
        <v>0</v>
      </c>
      <c r="AK6" s="17">
        <v>0</v>
      </c>
      <c r="AL6" s="17">
        <v>725.02559999999994</v>
      </c>
      <c r="AN6" s="15">
        <v>33.17</v>
      </c>
      <c r="AO6" s="240">
        <v>13.89</v>
      </c>
      <c r="AP6" s="240"/>
      <c r="AQ6" s="15">
        <v>5.9</v>
      </c>
      <c r="AR6" s="15">
        <v>1.53</v>
      </c>
      <c r="AS6" s="15">
        <v>0.32</v>
      </c>
      <c r="AT6" s="15">
        <v>0.6</v>
      </c>
      <c r="AU6" s="15">
        <v>5.01</v>
      </c>
      <c r="AV6" s="15">
        <v>4.99</v>
      </c>
      <c r="AW6" s="15">
        <v>0</v>
      </c>
      <c r="AX6" s="15">
        <v>0</v>
      </c>
      <c r="AY6" s="15">
        <v>0</v>
      </c>
      <c r="AZ6" s="14">
        <v>0.93</v>
      </c>
      <c r="BA6" s="15">
        <v>37.581610000000005</v>
      </c>
      <c r="BB6" s="240">
        <v>15.737370000000004</v>
      </c>
      <c r="BC6" s="240">
        <v>0</v>
      </c>
      <c r="BD6" s="15">
        <v>6.6847000000000012</v>
      </c>
      <c r="BE6" s="15">
        <v>1.7334900000000002</v>
      </c>
      <c r="BF6" s="15">
        <v>0.36256000000000005</v>
      </c>
      <c r="BG6" s="15">
        <v>0.67980000000000007</v>
      </c>
      <c r="BH6" s="15">
        <v>5.6763300000000001</v>
      </c>
      <c r="BI6" s="15">
        <v>5.65367</v>
      </c>
      <c r="BJ6" s="15">
        <v>0</v>
      </c>
      <c r="BK6" s="15">
        <v>0</v>
      </c>
      <c r="BL6" s="15">
        <v>0</v>
      </c>
      <c r="BM6" s="14">
        <v>1.0536900000000002</v>
      </c>
      <c r="BN6" s="13">
        <v>205496.46903600005</v>
      </c>
      <c r="BO6" s="237">
        <v>86052.033612000014</v>
      </c>
      <c r="BP6" s="237">
        <v>0</v>
      </c>
      <c r="BQ6" s="13">
        <v>36551.979720000003</v>
      </c>
      <c r="BR6" s="13">
        <v>9478.7337239999997</v>
      </c>
      <c r="BS6" s="13">
        <v>1982.4802560000001</v>
      </c>
      <c r="BT6" s="13">
        <v>3717.1504800000002</v>
      </c>
      <c r="BU6" s="13">
        <v>31038.206507999999</v>
      </c>
      <c r="BV6" s="13">
        <v>30914.301491999999</v>
      </c>
      <c r="BW6" s="13">
        <v>0</v>
      </c>
      <c r="BX6" s="13">
        <v>0</v>
      </c>
      <c r="BY6" s="13">
        <v>0</v>
      </c>
      <c r="BZ6" s="13">
        <v>5761.5832440000013</v>
      </c>
    </row>
    <row r="7" spans="1:78" ht="12" customHeight="1" x14ac:dyDescent="0.25">
      <c r="A7" s="22">
        <v>3</v>
      </c>
      <c r="B7" s="24" t="s">
        <v>250</v>
      </c>
      <c r="C7" s="12">
        <v>490.28</v>
      </c>
      <c r="D7" s="23">
        <v>490.28</v>
      </c>
      <c r="E7" s="23">
        <v>0</v>
      </c>
      <c r="F7" s="23">
        <v>67.7</v>
      </c>
      <c r="G7" s="22" t="s">
        <v>42</v>
      </c>
      <c r="H7" s="10">
        <v>7</v>
      </c>
      <c r="I7" s="10" t="s">
        <v>21</v>
      </c>
      <c r="J7" s="18">
        <v>31</v>
      </c>
      <c r="K7" s="17">
        <v>5.0999999999999996</v>
      </c>
      <c r="L7" s="17">
        <v>6.59</v>
      </c>
      <c r="M7" s="17">
        <v>8.98</v>
      </c>
      <c r="N7" s="17">
        <v>6.92</v>
      </c>
      <c r="O7" s="17">
        <v>3.15</v>
      </c>
      <c r="P7" s="17">
        <v>0</v>
      </c>
      <c r="Q7" s="17">
        <v>0</v>
      </c>
      <c r="R7" s="17">
        <v>0.26</v>
      </c>
      <c r="S7" s="20">
        <v>40</v>
      </c>
      <c r="T7" s="20">
        <v>40</v>
      </c>
      <c r="U7" s="20">
        <v>2604.04</v>
      </c>
      <c r="V7" s="17">
        <v>195.98199600000001</v>
      </c>
      <c r="W7" s="20">
        <v>42.3</v>
      </c>
      <c r="X7" s="20">
        <v>2604.04</v>
      </c>
      <c r="Y7" s="17">
        <v>7.85</v>
      </c>
      <c r="Z7" s="19">
        <v>0</v>
      </c>
      <c r="AA7" s="17">
        <v>6.73</v>
      </c>
      <c r="AB7" s="17">
        <v>10.67</v>
      </c>
      <c r="AC7" s="17">
        <v>14</v>
      </c>
      <c r="AD7" s="18">
        <v>91192.079999999987</v>
      </c>
      <c r="AE7" s="17">
        <v>15002.567999999999</v>
      </c>
      <c r="AF7" s="17">
        <v>19385.671199999997</v>
      </c>
      <c r="AG7" s="17">
        <v>26416.286399999997</v>
      </c>
      <c r="AH7" s="17">
        <v>20356.425599999999</v>
      </c>
      <c r="AI7" s="17">
        <v>9266.2919999999995</v>
      </c>
      <c r="AJ7" s="17">
        <v>0</v>
      </c>
      <c r="AK7" s="17">
        <v>0</v>
      </c>
      <c r="AL7" s="17">
        <v>764.83679999999993</v>
      </c>
      <c r="AN7" s="15">
        <v>0</v>
      </c>
      <c r="AO7" s="240">
        <v>0</v>
      </c>
      <c r="AP7" s="240"/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4">
        <v>0</v>
      </c>
      <c r="BA7" s="15">
        <v>0</v>
      </c>
      <c r="BB7" s="240"/>
      <c r="BC7" s="240"/>
      <c r="BD7" s="15"/>
      <c r="BE7" s="15"/>
      <c r="BF7" s="15"/>
      <c r="BG7" s="15"/>
      <c r="BH7" s="15"/>
      <c r="BI7" s="15"/>
      <c r="BJ7" s="15"/>
      <c r="BK7" s="15"/>
      <c r="BL7" s="15"/>
      <c r="BM7" s="14"/>
      <c r="BN7" s="13">
        <v>0</v>
      </c>
      <c r="BO7" s="237"/>
      <c r="BP7" s="237"/>
      <c r="BQ7" s="13"/>
      <c r="BR7" s="13"/>
      <c r="BS7" s="13"/>
      <c r="BT7" s="13"/>
      <c r="BU7" s="13"/>
      <c r="BV7" s="13"/>
      <c r="BW7" s="13"/>
      <c r="BX7" s="13"/>
      <c r="BY7" s="13"/>
      <c r="BZ7" s="29"/>
    </row>
    <row r="8" spans="1:78" ht="12" customHeight="1" x14ac:dyDescent="0.25">
      <c r="A8" s="22">
        <v>4</v>
      </c>
      <c r="B8" s="24" t="s">
        <v>249</v>
      </c>
      <c r="C8" s="12">
        <v>1544.17</v>
      </c>
      <c r="D8" s="23">
        <v>1279.77</v>
      </c>
      <c r="E8" s="23">
        <v>264.39999999999998</v>
      </c>
      <c r="F8" s="23">
        <v>217.8</v>
      </c>
      <c r="G8" s="22" t="s">
        <v>42</v>
      </c>
      <c r="H8" s="10">
        <v>7</v>
      </c>
      <c r="I8" s="10" t="s">
        <v>21</v>
      </c>
      <c r="J8" s="18">
        <v>31</v>
      </c>
      <c r="K8" s="17">
        <v>5.0999999999999996</v>
      </c>
      <c r="L8" s="17">
        <v>6.59</v>
      </c>
      <c r="M8" s="17">
        <v>8.98</v>
      </c>
      <c r="N8" s="17">
        <v>6.92</v>
      </c>
      <c r="O8" s="17">
        <v>3.15</v>
      </c>
      <c r="P8" s="17">
        <v>0</v>
      </c>
      <c r="Q8" s="17">
        <v>0</v>
      </c>
      <c r="R8" s="17">
        <v>0.26</v>
      </c>
      <c r="S8" s="20">
        <v>40</v>
      </c>
      <c r="T8" s="20">
        <v>40</v>
      </c>
      <c r="U8" s="20">
        <v>2604.04</v>
      </c>
      <c r="V8" s="17">
        <v>195.98199600000001</v>
      </c>
      <c r="W8" s="20">
        <v>42.3</v>
      </c>
      <c r="X8" s="20">
        <v>2604.04</v>
      </c>
      <c r="Y8" s="17">
        <v>7.85</v>
      </c>
      <c r="Z8" s="19">
        <v>0</v>
      </c>
      <c r="AA8" s="17">
        <v>6.73</v>
      </c>
      <c r="AB8" s="17">
        <v>10.67</v>
      </c>
      <c r="AC8" s="17">
        <v>14</v>
      </c>
      <c r="AD8" s="18">
        <v>287215.62</v>
      </c>
      <c r="AE8" s="17">
        <v>47251.601999999999</v>
      </c>
      <c r="AF8" s="17">
        <v>61056.481799999994</v>
      </c>
      <c r="AG8" s="17">
        <v>83199.879600000015</v>
      </c>
      <c r="AH8" s="17">
        <v>64113.938399999999</v>
      </c>
      <c r="AI8" s="17">
        <v>29184.813000000002</v>
      </c>
      <c r="AJ8" s="17">
        <v>0</v>
      </c>
      <c r="AK8" s="17">
        <v>0</v>
      </c>
      <c r="AL8" s="17">
        <v>2408.9052000000001</v>
      </c>
      <c r="AN8" s="15">
        <v>33.17</v>
      </c>
      <c r="AO8" s="240">
        <v>13.89</v>
      </c>
      <c r="AP8" s="240"/>
      <c r="AQ8" s="15">
        <v>5.9</v>
      </c>
      <c r="AR8" s="15">
        <v>1.53</v>
      </c>
      <c r="AS8" s="15">
        <v>0.32</v>
      </c>
      <c r="AT8" s="15">
        <v>0.6</v>
      </c>
      <c r="AU8" s="15">
        <v>5.01</v>
      </c>
      <c r="AV8" s="15">
        <v>4.99</v>
      </c>
      <c r="AW8" s="15">
        <v>0</v>
      </c>
      <c r="AX8" s="15">
        <v>0</v>
      </c>
      <c r="AY8" s="15">
        <v>0</v>
      </c>
      <c r="AZ8" s="14">
        <v>0.93</v>
      </c>
      <c r="BA8" s="15">
        <v>37.581610000000005</v>
      </c>
      <c r="BB8" s="240">
        <v>15.737370000000004</v>
      </c>
      <c r="BC8" s="240">
        <v>0</v>
      </c>
      <c r="BD8" s="15">
        <v>6.6847000000000012</v>
      </c>
      <c r="BE8" s="15">
        <v>1.7334900000000002</v>
      </c>
      <c r="BF8" s="15">
        <v>0.36256000000000005</v>
      </c>
      <c r="BG8" s="15">
        <v>0.67980000000000007</v>
      </c>
      <c r="BH8" s="15">
        <v>5.6763300000000001</v>
      </c>
      <c r="BI8" s="15">
        <v>5.65367</v>
      </c>
      <c r="BJ8" s="15">
        <v>0</v>
      </c>
      <c r="BK8" s="15">
        <v>0</v>
      </c>
      <c r="BL8" s="15">
        <v>0</v>
      </c>
      <c r="BM8" s="14">
        <v>1.0536900000000002</v>
      </c>
      <c r="BN8" s="13">
        <v>682764.18493700027</v>
      </c>
      <c r="BO8" s="237">
        <v>285908.78892900009</v>
      </c>
      <c r="BP8" s="237">
        <v>0</v>
      </c>
      <c r="BQ8" s="13">
        <v>121444.33799000001</v>
      </c>
      <c r="BR8" s="13">
        <v>31493.192733</v>
      </c>
      <c r="BS8" s="13">
        <v>6586.8115520000001</v>
      </c>
      <c r="BT8" s="13">
        <v>12350.271660000002</v>
      </c>
      <c r="BU8" s="13">
        <v>103124.76836099999</v>
      </c>
      <c r="BV8" s="13">
        <v>102713.09263900001</v>
      </c>
      <c r="BW8" s="13">
        <v>0</v>
      </c>
      <c r="BX8" s="13">
        <v>0</v>
      </c>
      <c r="BY8" s="13">
        <v>0</v>
      </c>
      <c r="BZ8" s="13">
        <v>19142.921073000005</v>
      </c>
    </row>
    <row r="9" spans="1:78" ht="12" customHeight="1" x14ac:dyDescent="0.25">
      <c r="A9" s="22">
        <v>5</v>
      </c>
      <c r="B9" s="24" t="s">
        <v>248</v>
      </c>
      <c r="C9" s="12">
        <v>543.29999999999995</v>
      </c>
      <c r="D9" s="23">
        <v>543.29999999999995</v>
      </c>
      <c r="E9" s="23">
        <v>0</v>
      </c>
      <c r="F9" s="23">
        <v>84.8</v>
      </c>
      <c r="G9" s="22" t="s">
        <v>42</v>
      </c>
      <c r="H9" s="10">
        <v>7</v>
      </c>
      <c r="I9" s="10" t="s">
        <v>21</v>
      </c>
      <c r="J9" s="18">
        <v>31</v>
      </c>
      <c r="K9" s="17">
        <v>5.0999999999999996</v>
      </c>
      <c r="L9" s="17">
        <v>6.59</v>
      </c>
      <c r="M9" s="17">
        <v>8.98</v>
      </c>
      <c r="N9" s="17">
        <v>6.92</v>
      </c>
      <c r="O9" s="17">
        <v>3.15</v>
      </c>
      <c r="P9" s="17">
        <v>0</v>
      </c>
      <c r="Q9" s="17">
        <v>0</v>
      </c>
      <c r="R9" s="17">
        <v>0.26</v>
      </c>
      <c r="S9" s="20">
        <v>40</v>
      </c>
      <c r="T9" s="20">
        <v>40</v>
      </c>
      <c r="U9" s="20">
        <v>2604.04</v>
      </c>
      <c r="V9" s="17">
        <v>195.98199600000001</v>
      </c>
      <c r="W9" s="20">
        <v>42.3</v>
      </c>
      <c r="X9" s="20">
        <v>2604.04</v>
      </c>
      <c r="Y9" s="17">
        <v>7.85</v>
      </c>
      <c r="Z9" s="19">
        <v>0</v>
      </c>
      <c r="AA9" s="17">
        <v>6.73</v>
      </c>
      <c r="AB9" s="17">
        <v>10.67</v>
      </c>
      <c r="AC9" s="17">
        <v>14</v>
      </c>
      <c r="AD9" s="18">
        <v>101053.79999999999</v>
      </c>
      <c r="AE9" s="17">
        <v>16624.979999999996</v>
      </c>
      <c r="AF9" s="17">
        <v>21482.081999999999</v>
      </c>
      <c r="AG9" s="17">
        <v>29273.004000000001</v>
      </c>
      <c r="AH9" s="17">
        <v>22557.815999999999</v>
      </c>
      <c r="AI9" s="17">
        <v>10268.369999999999</v>
      </c>
      <c r="AJ9" s="17">
        <v>0</v>
      </c>
      <c r="AK9" s="17">
        <v>0</v>
      </c>
      <c r="AL9" s="17">
        <v>847.54799999999989</v>
      </c>
      <c r="AN9" s="15">
        <v>0</v>
      </c>
      <c r="AO9" s="240">
        <v>0</v>
      </c>
      <c r="AP9" s="240"/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4">
        <v>0</v>
      </c>
      <c r="BA9" s="15">
        <v>0</v>
      </c>
      <c r="BB9" s="240"/>
      <c r="BC9" s="240"/>
      <c r="BD9" s="15"/>
      <c r="BE9" s="15"/>
      <c r="BF9" s="15"/>
      <c r="BG9" s="15"/>
      <c r="BH9" s="15"/>
      <c r="BI9" s="15"/>
      <c r="BJ9" s="15"/>
      <c r="BK9" s="15"/>
      <c r="BL9" s="15"/>
      <c r="BM9" s="14"/>
      <c r="BN9" s="13">
        <v>0</v>
      </c>
      <c r="BO9" s="237"/>
      <c r="BP9" s="237"/>
      <c r="BQ9" s="13"/>
      <c r="BR9" s="13"/>
      <c r="BS9" s="13"/>
      <c r="BT9" s="13"/>
      <c r="BU9" s="13"/>
      <c r="BV9" s="13"/>
      <c r="BW9" s="13"/>
      <c r="BX9" s="13"/>
      <c r="BY9" s="13"/>
      <c r="BZ9" s="29"/>
    </row>
    <row r="10" spans="1:78" ht="12" customHeight="1" x14ac:dyDescent="0.25">
      <c r="A10" s="22">
        <v>6</v>
      </c>
      <c r="B10" s="24" t="s">
        <v>247</v>
      </c>
      <c r="C10" s="12">
        <v>724.96</v>
      </c>
      <c r="D10" s="23">
        <v>724.96</v>
      </c>
      <c r="E10" s="23">
        <v>0</v>
      </c>
      <c r="F10" s="23">
        <v>94.7</v>
      </c>
      <c r="G10" s="22" t="s">
        <v>42</v>
      </c>
      <c r="H10" s="10">
        <v>7</v>
      </c>
      <c r="I10" s="10" t="s">
        <v>21</v>
      </c>
      <c r="J10" s="18">
        <v>31</v>
      </c>
      <c r="K10" s="17">
        <v>5.0999999999999996</v>
      </c>
      <c r="L10" s="17">
        <v>6.59</v>
      </c>
      <c r="M10" s="17">
        <v>8.98</v>
      </c>
      <c r="N10" s="17">
        <v>6.92</v>
      </c>
      <c r="O10" s="17">
        <v>3.15</v>
      </c>
      <c r="P10" s="17">
        <v>0</v>
      </c>
      <c r="Q10" s="17">
        <v>0</v>
      </c>
      <c r="R10" s="17">
        <v>0.26</v>
      </c>
      <c r="S10" s="20">
        <v>40</v>
      </c>
      <c r="T10" s="20">
        <v>40</v>
      </c>
      <c r="U10" s="20">
        <v>2604.04</v>
      </c>
      <c r="V10" s="17">
        <v>195.98199600000001</v>
      </c>
      <c r="W10" s="20">
        <v>42.3</v>
      </c>
      <c r="X10" s="20">
        <v>2604.04</v>
      </c>
      <c r="Y10" s="17">
        <v>7.85</v>
      </c>
      <c r="Z10" s="19">
        <v>0</v>
      </c>
      <c r="AA10" s="17">
        <v>6.73</v>
      </c>
      <c r="AB10" s="17">
        <v>10.67</v>
      </c>
      <c r="AC10" s="17">
        <v>14</v>
      </c>
      <c r="AD10" s="18">
        <v>134842.56</v>
      </c>
      <c r="AE10" s="17">
        <v>22183.775999999998</v>
      </c>
      <c r="AF10" s="17">
        <v>28664.918399999999</v>
      </c>
      <c r="AG10" s="17">
        <v>39060.844800000006</v>
      </c>
      <c r="AH10" s="17">
        <v>30100.339200000002</v>
      </c>
      <c r="AI10" s="17">
        <v>13701.744000000002</v>
      </c>
      <c r="AJ10" s="17">
        <v>0</v>
      </c>
      <c r="AK10" s="17">
        <v>0</v>
      </c>
      <c r="AL10" s="17">
        <v>1130.9376000000002</v>
      </c>
      <c r="AN10" s="15">
        <v>0</v>
      </c>
      <c r="AO10" s="240">
        <v>0</v>
      </c>
      <c r="AP10" s="240"/>
      <c r="AQ10" s="15">
        <v>0</v>
      </c>
      <c r="AR10" s="15">
        <v>0</v>
      </c>
      <c r="AS10" s="15">
        <v>0</v>
      </c>
      <c r="AT10" s="15">
        <v>0</v>
      </c>
      <c r="AU10" s="15">
        <v>0</v>
      </c>
      <c r="AV10" s="15">
        <v>0</v>
      </c>
      <c r="AW10" s="15">
        <v>0</v>
      </c>
      <c r="AX10" s="15">
        <v>0</v>
      </c>
      <c r="AY10" s="15">
        <v>0</v>
      </c>
      <c r="AZ10" s="14">
        <v>0</v>
      </c>
      <c r="BA10" s="15">
        <v>0</v>
      </c>
      <c r="BB10" s="240"/>
      <c r="BC10" s="240"/>
      <c r="BD10" s="15"/>
      <c r="BE10" s="15"/>
      <c r="BF10" s="15"/>
      <c r="BG10" s="15"/>
      <c r="BH10" s="15"/>
      <c r="BI10" s="15"/>
      <c r="BJ10" s="15"/>
      <c r="BK10" s="15"/>
      <c r="BL10" s="15"/>
      <c r="BM10" s="14"/>
      <c r="BN10" s="13">
        <v>0</v>
      </c>
      <c r="BO10" s="237"/>
      <c r="BP10" s="237"/>
      <c r="BQ10" s="13"/>
      <c r="BR10" s="13"/>
      <c r="BS10" s="13"/>
      <c r="BT10" s="13"/>
      <c r="BU10" s="13"/>
      <c r="BV10" s="13"/>
      <c r="BW10" s="13"/>
      <c r="BX10" s="13"/>
      <c r="BY10" s="13"/>
      <c r="BZ10" s="29"/>
    </row>
    <row r="11" spans="1:78" ht="12" customHeight="1" x14ac:dyDescent="0.25">
      <c r="A11" s="22">
        <v>7</v>
      </c>
      <c r="B11" s="24" t="s">
        <v>246</v>
      </c>
      <c r="C11" s="12">
        <v>1102.18</v>
      </c>
      <c r="D11" s="23">
        <v>1102.18</v>
      </c>
      <c r="E11" s="23">
        <v>0</v>
      </c>
      <c r="F11" s="23">
        <v>139.9</v>
      </c>
      <c r="G11" s="22" t="s">
        <v>42</v>
      </c>
      <c r="H11" s="10">
        <v>7</v>
      </c>
      <c r="I11" s="10" t="s">
        <v>21</v>
      </c>
      <c r="J11" s="18">
        <v>31</v>
      </c>
      <c r="K11" s="17">
        <v>5.0999999999999996</v>
      </c>
      <c r="L11" s="17">
        <v>6.59</v>
      </c>
      <c r="M11" s="17">
        <v>8.98</v>
      </c>
      <c r="N11" s="17">
        <v>6.92</v>
      </c>
      <c r="O11" s="17">
        <v>3.15</v>
      </c>
      <c r="P11" s="17">
        <v>0</v>
      </c>
      <c r="Q11" s="17">
        <v>0</v>
      </c>
      <c r="R11" s="17">
        <v>0.26</v>
      </c>
      <c r="S11" s="20">
        <v>40</v>
      </c>
      <c r="T11" s="20">
        <v>40</v>
      </c>
      <c r="U11" s="20">
        <v>2604.04</v>
      </c>
      <c r="V11" s="17">
        <v>195.98199600000001</v>
      </c>
      <c r="W11" s="20">
        <v>42.3</v>
      </c>
      <c r="X11" s="20">
        <v>2604.04</v>
      </c>
      <c r="Y11" s="17">
        <v>7.85</v>
      </c>
      <c r="Z11" s="19">
        <v>0</v>
      </c>
      <c r="AA11" s="17">
        <v>6.73</v>
      </c>
      <c r="AB11" s="17">
        <v>10.67</v>
      </c>
      <c r="AC11" s="17">
        <v>14</v>
      </c>
      <c r="AD11" s="18">
        <v>205005.48</v>
      </c>
      <c r="AE11" s="17">
        <v>33726.707999999999</v>
      </c>
      <c r="AF11" s="17">
        <v>43580.197200000002</v>
      </c>
      <c r="AG11" s="17">
        <v>59385.45840000001</v>
      </c>
      <c r="AH11" s="17">
        <v>45762.513600000006</v>
      </c>
      <c r="AI11" s="17">
        <v>20831.202000000001</v>
      </c>
      <c r="AJ11" s="17">
        <v>0</v>
      </c>
      <c r="AK11" s="17">
        <v>0</v>
      </c>
      <c r="AL11" s="17">
        <v>1719.4007999999999</v>
      </c>
      <c r="AN11" s="15">
        <v>33.17</v>
      </c>
      <c r="AO11" s="240">
        <v>13.89</v>
      </c>
      <c r="AP11" s="240"/>
      <c r="AQ11" s="15">
        <v>5.9</v>
      </c>
      <c r="AR11" s="15">
        <v>1.53</v>
      </c>
      <c r="AS11" s="15">
        <v>0.32</v>
      </c>
      <c r="AT11" s="15">
        <v>0.6</v>
      </c>
      <c r="AU11" s="15">
        <v>5.01</v>
      </c>
      <c r="AV11" s="15">
        <v>4.99</v>
      </c>
      <c r="AW11" s="15">
        <v>0</v>
      </c>
      <c r="AX11" s="15">
        <v>0</v>
      </c>
      <c r="AY11" s="15">
        <v>0</v>
      </c>
      <c r="AZ11" s="14">
        <v>0.93</v>
      </c>
      <c r="BA11" s="15">
        <v>37.581610000000005</v>
      </c>
      <c r="BB11" s="240">
        <v>15.737370000000004</v>
      </c>
      <c r="BC11" s="240">
        <v>0</v>
      </c>
      <c r="BD11" s="15">
        <v>6.6847000000000012</v>
      </c>
      <c r="BE11" s="15">
        <v>1.7334900000000002</v>
      </c>
      <c r="BF11" s="15">
        <v>0.36256000000000005</v>
      </c>
      <c r="BG11" s="15">
        <v>0.67980000000000007</v>
      </c>
      <c r="BH11" s="15">
        <v>5.6763300000000001</v>
      </c>
      <c r="BI11" s="15">
        <v>5.65367</v>
      </c>
      <c r="BJ11" s="15">
        <v>0</v>
      </c>
      <c r="BK11" s="15">
        <v>0</v>
      </c>
      <c r="BL11" s="15">
        <v>0</v>
      </c>
      <c r="BM11" s="14">
        <v>1.0536900000000002</v>
      </c>
      <c r="BN11" s="13">
        <v>487335.61029800004</v>
      </c>
      <c r="BO11" s="237">
        <v>204072.70506600005</v>
      </c>
      <c r="BP11" s="237">
        <v>0</v>
      </c>
      <c r="BQ11" s="13">
        <v>86683.150460000004</v>
      </c>
      <c r="BR11" s="13">
        <v>22478.850882000002</v>
      </c>
      <c r="BS11" s="13">
        <v>4701.4590080000007</v>
      </c>
      <c r="BT11" s="13">
        <v>8815.2356400000026</v>
      </c>
      <c r="BU11" s="13">
        <v>73607.217594000002</v>
      </c>
      <c r="BV11" s="13">
        <v>73313.37640600001</v>
      </c>
      <c r="BW11" s="13">
        <v>0</v>
      </c>
      <c r="BX11" s="13">
        <v>0</v>
      </c>
      <c r="BY11" s="13">
        <v>0</v>
      </c>
      <c r="BZ11" s="13">
        <v>13663.615242000003</v>
      </c>
    </row>
    <row r="12" spans="1:78" ht="12" customHeight="1" x14ac:dyDescent="0.25">
      <c r="A12" s="22">
        <v>8</v>
      </c>
      <c r="B12" s="24" t="s">
        <v>245</v>
      </c>
      <c r="C12" s="12">
        <v>1647.35</v>
      </c>
      <c r="D12" s="23">
        <v>1311.85</v>
      </c>
      <c r="E12" s="23">
        <v>335.5</v>
      </c>
      <c r="F12" s="23">
        <v>230.1</v>
      </c>
      <c r="G12" s="22" t="s">
        <v>42</v>
      </c>
      <c r="H12" s="10">
        <v>7</v>
      </c>
      <c r="I12" s="10" t="s">
        <v>21</v>
      </c>
      <c r="J12" s="18">
        <v>31</v>
      </c>
      <c r="K12" s="17">
        <v>5.0999999999999996</v>
      </c>
      <c r="L12" s="17">
        <v>6.59</v>
      </c>
      <c r="M12" s="17">
        <v>8.98</v>
      </c>
      <c r="N12" s="17">
        <v>6.92</v>
      </c>
      <c r="O12" s="17">
        <v>3.15</v>
      </c>
      <c r="P12" s="17">
        <v>0</v>
      </c>
      <c r="Q12" s="17">
        <v>0</v>
      </c>
      <c r="R12" s="17">
        <v>0.26</v>
      </c>
      <c r="S12" s="20">
        <v>40</v>
      </c>
      <c r="T12" s="20">
        <v>40</v>
      </c>
      <c r="U12" s="20">
        <v>2604.04</v>
      </c>
      <c r="V12" s="17">
        <v>195.98199600000001</v>
      </c>
      <c r="W12" s="20">
        <v>42.3</v>
      </c>
      <c r="X12" s="20">
        <v>2604.04</v>
      </c>
      <c r="Y12" s="17">
        <v>7.85</v>
      </c>
      <c r="Z12" s="19">
        <v>0</v>
      </c>
      <c r="AA12" s="17">
        <v>6.73</v>
      </c>
      <c r="AB12" s="17">
        <v>10.67</v>
      </c>
      <c r="AC12" s="17">
        <v>14</v>
      </c>
      <c r="AD12" s="18">
        <v>306407.09999999998</v>
      </c>
      <c r="AE12" s="17">
        <v>50408.909999999989</v>
      </c>
      <c r="AF12" s="17">
        <v>65136.21899999999</v>
      </c>
      <c r="AG12" s="17">
        <v>88759.217999999993</v>
      </c>
      <c r="AH12" s="17">
        <v>68397.971999999994</v>
      </c>
      <c r="AI12" s="17">
        <v>31134.914999999994</v>
      </c>
      <c r="AJ12" s="17">
        <v>0</v>
      </c>
      <c r="AK12" s="17">
        <v>0</v>
      </c>
      <c r="AL12" s="17">
        <v>2569.866</v>
      </c>
      <c r="AN12" s="15">
        <v>33.17</v>
      </c>
      <c r="AO12" s="240">
        <v>13.89</v>
      </c>
      <c r="AP12" s="240"/>
      <c r="AQ12" s="15">
        <v>5.9</v>
      </c>
      <c r="AR12" s="15">
        <v>1.53</v>
      </c>
      <c r="AS12" s="15">
        <v>0.32</v>
      </c>
      <c r="AT12" s="15">
        <v>0.6</v>
      </c>
      <c r="AU12" s="15">
        <v>5.01</v>
      </c>
      <c r="AV12" s="15">
        <v>4.99</v>
      </c>
      <c r="AW12" s="15">
        <v>0</v>
      </c>
      <c r="AX12" s="15">
        <v>0</v>
      </c>
      <c r="AY12" s="15">
        <v>0</v>
      </c>
      <c r="AZ12" s="14">
        <v>0.93</v>
      </c>
      <c r="BA12" s="15">
        <v>37.581610000000005</v>
      </c>
      <c r="BB12" s="240">
        <v>15.737370000000004</v>
      </c>
      <c r="BC12" s="240">
        <v>0</v>
      </c>
      <c r="BD12" s="15">
        <v>6.6847000000000012</v>
      </c>
      <c r="BE12" s="15">
        <v>1.7334900000000002</v>
      </c>
      <c r="BF12" s="15">
        <v>0.36256000000000005</v>
      </c>
      <c r="BG12" s="15">
        <v>0.67980000000000007</v>
      </c>
      <c r="BH12" s="15">
        <v>5.6763300000000001</v>
      </c>
      <c r="BI12" s="15">
        <v>5.65367</v>
      </c>
      <c r="BJ12" s="15">
        <v>0</v>
      </c>
      <c r="BK12" s="15">
        <v>0</v>
      </c>
      <c r="BL12" s="15">
        <v>0</v>
      </c>
      <c r="BM12" s="14">
        <v>1.0536900000000002</v>
      </c>
      <c r="BN12" s="13">
        <v>728385.85133500001</v>
      </c>
      <c r="BO12" s="237">
        <v>305012.94769500004</v>
      </c>
      <c r="BP12" s="237">
        <v>0</v>
      </c>
      <c r="BQ12" s="13">
        <v>129559.13545</v>
      </c>
      <c r="BR12" s="13">
        <v>33597.538515</v>
      </c>
      <c r="BS12" s="13">
        <v>7026.9361599999993</v>
      </c>
      <c r="BT12" s="13">
        <v>13175.505300000001</v>
      </c>
      <c r="BU12" s="13">
        <v>110015.46925499999</v>
      </c>
      <c r="BV12" s="13">
        <v>109576.285745</v>
      </c>
      <c r="BW12" s="13">
        <v>0</v>
      </c>
      <c r="BX12" s="13">
        <v>0</v>
      </c>
      <c r="BY12" s="13">
        <v>0</v>
      </c>
      <c r="BZ12" s="13">
        <v>20422.033215000003</v>
      </c>
    </row>
    <row r="13" spans="1:78" ht="12" customHeight="1" x14ac:dyDescent="0.25">
      <c r="A13" s="22">
        <v>9</v>
      </c>
      <c r="B13" s="24" t="s">
        <v>244</v>
      </c>
      <c r="C13" s="12">
        <v>553.4</v>
      </c>
      <c r="D13" s="23">
        <v>553.4</v>
      </c>
      <c r="E13" s="23">
        <v>0</v>
      </c>
      <c r="F13" s="23">
        <v>82.8</v>
      </c>
      <c r="G13" s="22" t="s">
        <v>42</v>
      </c>
      <c r="H13" s="10">
        <v>7</v>
      </c>
      <c r="I13" s="10" t="s">
        <v>21</v>
      </c>
      <c r="J13" s="18">
        <v>31</v>
      </c>
      <c r="K13" s="17">
        <v>5.0999999999999996</v>
      </c>
      <c r="L13" s="17">
        <v>6.59</v>
      </c>
      <c r="M13" s="17">
        <v>8.98</v>
      </c>
      <c r="N13" s="17">
        <v>6.92</v>
      </c>
      <c r="O13" s="17">
        <v>3.15</v>
      </c>
      <c r="P13" s="17">
        <v>0</v>
      </c>
      <c r="Q13" s="17">
        <v>0</v>
      </c>
      <c r="R13" s="17">
        <v>0.26</v>
      </c>
      <c r="S13" s="20">
        <v>40</v>
      </c>
      <c r="T13" s="20">
        <v>40</v>
      </c>
      <c r="U13" s="20">
        <v>2604.04</v>
      </c>
      <c r="V13" s="17">
        <v>195.98199600000001</v>
      </c>
      <c r="W13" s="20">
        <v>42.3</v>
      </c>
      <c r="X13" s="20">
        <v>2604.04</v>
      </c>
      <c r="Y13" s="17">
        <v>7.85</v>
      </c>
      <c r="Z13" s="19">
        <v>0</v>
      </c>
      <c r="AA13" s="17">
        <v>6.73</v>
      </c>
      <c r="AB13" s="17">
        <v>10.67</v>
      </c>
      <c r="AC13" s="17">
        <v>14</v>
      </c>
      <c r="AD13" s="18">
        <v>102932.4</v>
      </c>
      <c r="AE13" s="17">
        <v>16934.039999999997</v>
      </c>
      <c r="AF13" s="17">
        <v>21881.436000000002</v>
      </c>
      <c r="AG13" s="17">
        <v>29817.192000000003</v>
      </c>
      <c r="AH13" s="17">
        <v>22977.167999999998</v>
      </c>
      <c r="AI13" s="17">
        <v>10459.259999999998</v>
      </c>
      <c r="AJ13" s="17">
        <v>0</v>
      </c>
      <c r="AK13" s="17">
        <v>0</v>
      </c>
      <c r="AL13" s="17">
        <v>863.30399999999986</v>
      </c>
      <c r="AN13" s="15">
        <v>0</v>
      </c>
      <c r="AO13" s="240">
        <v>0</v>
      </c>
      <c r="AP13" s="240"/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4">
        <v>0</v>
      </c>
      <c r="BA13" s="15">
        <v>0</v>
      </c>
      <c r="BB13" s="240"/>
      <c r="BC13" s="240"/>
      <c r="BD13" s="15"/>
      <c r="BE13" s="15"/>
      <c r="BF13" s="15"/>
      <c r="BG13" s="15"/>
      <c r="BH13" s="15"/>
      <c r="BI13" s="15"/>
      <c r="BJ13" s="15"/>
      <c r="BK13" s="15"/>
      <c r="BL13" s="15"/>
      <c r="BM13" s="14"/>
      <c r="BN13" s="13">
        <v>0</v>
      </c>
      <c r="BO13" s="237"/>
      <c r="BP13" s="237"/>
      <c r="BQ13" s="13"/>
      <c r="BR13" s="13"/>
      <c r="BS13" s="13"/>
      <c r="BT13" s="13"/>
      <c r="BU13" s="13"/>
      <c r="BV13" s="13"/>
      <c r="BW13" s="13"/>
      <c r="BX13" s="13"/>
      <c r="BY13" s="13"/>
      <c r="BZ13" s="29"/>
    </row>
    <row r="14" spans="1:78" ht="12" customHeight="1" x14ac:dyDescent="0.25">
      <c r="A14" s="22">
        <v>10</v>
      </c>
      <c r="B14" s="24" t="s">
        <v>243</v>
      </c>
      <c r="C14" s="12">
        <v>2262.31</v>
      </c>
      <c r="D14" s="23">
        <v>2262.31</v>
      </c>
      <c r="E14" s="23">
        <v>0</v>
      </c>
      <c r="F14" s="23">
        <v>484.5</v>
      </c>
      <c r="G14" s="22" t="s">
        <v>42</v>
      </c>
      <c r="H14" s="10">
        <v>3</v>
      </c>
      <c r="I14" s="10" t="s">
        <v>21</v>
      </c>
      <c r="J14" s="18">
        <v>45.06</v>
      </c>
      <c r="K14" s="17">
        <v>5.0999999999999996</v>
      </c>
      <c r="L14" s="17">
        <v>8.6300000000000008</v>
      </c>
      <c r="M14" s="17">
        <v>13.43</v>
      </c>
      <c r="N14" s="17">
        <v>6.91</v>
      </c>
      <c r="O14" s="17">
        <v>3.15</v>
      </c>
      <c r="P14" s="17">
        <v>1.81</v>
      </c>
      <c r="Q14" s="17">
        <v>5.77</v>
      </c>
      <c r="R14" s="17">
        <v>0.26</v>
      </c>
      <c r="S14" s="20">
        <v>40</v>
      </c>
      <c r="T14" s="20">
        <v>40</v>
      </c>
      <c r="U14" s="20">
        <v>2604.04</v>
      </c>
      <c r="V14" s="17">
        <v>195.98199600000001</v>
      </c>
      <c r="W14" s="20">
        <v>42.3</v>
      </c>
      <c r="X14" s="20">
        <v>2604.04</v>
      </c>
      <c r="Y14" s="17">
        <v>7.85</v>
      </c>
      <c r="Z14" s="19">
        <v>0</v>
      </c>
      <c r="AA14" s="17">
        <v>6.73</v>
      </c>
      <c r="AB14" s="17">
        <v>10.67</v>
      </c>
      <c r="AC14" s="17">
        <v>14</v>
      </c>
      <c r="AD14" s="18">
        <v>611638.13160000008</v>
      </c>
      <c r="AE14" s="17">
        <v>69226.685999999987</v>
      </c>
      <c r="AF14" s="17">
        <v>117142.4118</v>
      </c>
      <c r="AG14" s="17">
        <v>182296.93979999999</v>
      </c>
      <c r="AH14" s="17">
        <v>93795.372600000002</v>
      </c>
      <c r="AI14" s="17">
        <v>42757.659</v>
      </c>
      <c r="AJ14" s="17">
        <v>24568.686600000001</v>
      </c>
      <c r="AK14" s="17">
        <v>78321.172200000001</v>
      </c>
      <c r="AL14" s="17">
        <v>3529.2035999999998</v>
      </c>
      <c r="AN14" s="15">
        <v>48.44</v>
      </c>
      <c r="AO14" s="240">
        <v>18.489999999999998</v>
      </c>
      <c r="AP14" s="240"/>
      <c r="AQ14" s="15">
        <v>6.67</v>
      </c>
      <c r="AR14" s="15">
        <v>1.53</v>
      </c>
      <c r="AS14" s="15">
        <v>0.32</v>
      </c>
      <c r="AT14" s="15">
        <v>0.87</v>
      </c>
      <c r="AU14" s="15">
        <v>5.01</v>
      </c>
      <c r="AV14" s="15">
        <v>4.99</v>
      </c>
      <c r="AW14" s="15">
        <v>2.7</v>
      </c>
      <c r="AX14" s="15">
        <v>6.46</v>
      </c>
      <c r="AY14" s="15">
        <v>0.47</v>
      </c>
      <c r="AZ14" s="14">
        <v>0.93</v>
      </c>
      <c r="BA14" s="15">
        <v>54.88252</v>
      </c>
      <c r="BB14" s="240">
        <v>20.949169999999999</v>
      </c>
      <c r="BC14" s="240">
        <v>0</v>
      </c>
      <c r="BD14" s="15">
        <v>7.5571100000000007</v>
      </c>
      <c r="BE14" s="15">
        <v>1.7334900000000002</v>
      </c>
      <c r="BF14" s="15">
        <v>0.36256000000000005</v>
      </c>
      <c r="BG14" s="15">
        <v>0.98571000000000009</v>
      </c>
      <c r="BH14" s="15">
        <v>5.6763300000000001</v>
      </c>
      <c r="BI14" s="15">
        <v>5.65367</v>
      </c>
      <c r="BJ14" s="15">
        <v>3.0591000000000004</v>
      </c>
      <c r="BK14" s="15">
        <v>7.3191800000000002</v>
      </c>
      <c r="BL14" s="15">
        <v>0.53250999999999993</v>
      </c>
      <c r="BM14" s="14">
        <v>1.05369</v>
      </c>
      <c r="BN14" s="13">
        <v>1460785.3310119999</v>
      </c>
      <c r="BO14" s="237">
        <v>557595.39162699995</v>
      </c>
      <c r="BP14" s="237">
        <v>0</v>
      </c>
      <c r="BQ14" s="13">
        <v>201144.47064099999</v>
      </c>
      <c r="BR14" s="13">
        <v>46139.586218999997</v>
      </c>
      <c r="BS14" s="13">
        <v>9650.1095359999999</v>
      </c>
      <c r="BT14" s="13">
        <v>26236.235301000001</v>
      </c>
      <c r="BU14" s="13">
        <v>151084.52742299999</v>
      </c>
      <c r="BV14" s="13">
        <v>150481.39557699999</v>
      </c>
      <c r="BW14" s="13">
        <v>81422.799210000012</v>
      </c>
      <c r="BX14" s="13">
        <v>194811.586258</v>
      </c>
      <c r="BY14" s="13">
        <v>14173.598380999996</v>
      </c>
      <c r="BZ14" s="13">
        <v>28045.630838999998</v>
      </c>
    </row>
    <row r="15" spans="1:78" ht="12" customHeight="1" x14ac:dyDescent="0.25">
      <c r="A15" s="22">
        <v>11</v>
      </c>
      <c r="B15" s="24" t="s">
        <v>242</v>
      </c>
      <c r="C15" s="12">
        <v>2252</v>
      </c>
      <c r="D15" s="23">
        <v>2252</v>
      </c>
      <c r="E15" s="23">
        <v>0</v>
      </c>
      <c r="F15" s="23">
        <v>485.9</v>
      </c>
      <c r="G15" s="22" t="s">
        <v>42</v>
      </c>
      <c r="H15" s="10">
        <v>3</v>
      </c>
      <c r="I15" s="10" t="s">
        <v>21</v>
      </c>
      <c r="J15" s="18">
        <v>45.06</v>
      </c>
      <c r="K15" s="17">
        <v>5.0999999999999996</v>
      </c>
      <c r="L15" s="17">
        <v>8.6300000000000008</v>
      </c>
      <c r="M15" s="17">
        <v>13.43</v>
      </c>
      <c r="N15" s="17">
        <v>6.91</v>
      </c>
      <c r="O15" s="17">
        <v>3.15</v>
      </c>
      <c r="P15" s="17">
        <v>1.81</v>
      </c>
      <c r="Q15" s="17">
        <v>5.77</v>
      </c>
      <c r="R15" s="17">
        <v>0.26</v>
      </c>
      <c r="S15" s="20">
        <v>40</v>
      </c>
      <c r="T15" s="20">
        <v>40</v>
      </c>
      <c r="U15" s="20">
        <v>2604.04</v>
      </c>
      <c r="V15" s="17">
        <v>195.98199600000001</v>
      </c>
      <c r="W15" s="20">
        <v>42.3</v>
      </c>
      <c r="X15" s="20">
        <v>2604.04</v>
      </c>
      <c r="Y15" s="17">
        <v>7.85</v>
      </c>
      <c r="Z15" s="19">
        <v>0</v>
      </c>
      <c r="AA15" s="17">
        <v>6.73</v>
      </c>
      <c r="AB15" s="17">
        <v>10.67</v>
      </c>
      <c r="AC15" s="17">
        <v>14</v>
      </c>
      <c r="AD15" s="18">
        <v>608850.72000000009</v>
      </c>
      <c r="AE15" s="17">
        <v>68911.199999999997</v>
      </c>
      <c r="AF15" s="17">
        <v>116608.56000000001</v>
      </c>
      <c r="AG15" s="17">
        <v>181466.16</v>
      </c>
      <c r="AH15" s="17">
        <v>93367.92</v>
      </c>
      <c r="AI15" s="17">
        <v>42562.8</v>
      </c>
      <c r="AJ15" s="17">
        <v>24456.720000000001</v>
      </c>
      <c r="AK15" s="17">
        <v>77964.239999999991</v>
      </c>
      <c r="AL15" s="17">
        <v>3513.12</v>
      </c>
      <c r="AN15" s="15">
        <v>48.44</v>
      </c>
      <c r="AO15" s="240">
        <v>18.489999999999998</v>
      </c>
      <c r="AP15" s="240"/>
      <c r="AQ15" s="15">
        <v>6.67</v>
      </c>
      <c r="AR15" s="15">
        <v>1.53</v>
      </c>
      <c r="AS15" s="15">
        <v>0.32</v>
      </c>
      <c r="AT15" s="15">
        <v>0.87</v>
      </c>
      <c r="AU15" s="15">
        <v>5.01</v>
      </c>
      <c r="AV15" s="15">
        <v>4.99</v>
      </c>
      <c r="AW15" s="15">
        <v>2.7</v>
      </c>
      <c r="AX15" s="15">
        <v>6.46</v>
      </c>
      <c r="AY15" s="15">
        <v>0.47</v>
      </c>
      <c r="AZ15" s="14">
        <v>0.93</v>
      </c>
      <c r="BA15" s="15">
        <v>54.88252</v>
      </c>
      <c r="BB15" s="240">
        <v>20.949169999999999</v>
      </c>
      <c r="BC15" s="240">
        <v>0</v>
      </c>
      <c r="BD15" s="15">
        <v>7.5571100000000007</v>
      </c>
      <c r="BE15" s="15">
        <v>1.7334900000000002</v>
      </c>
      <c r="BF15" s="15">
        <v>0.36256000000000005</v>
      </c>
      <c r="BG15" s="15">
        <v>0.98571000000000009</v>
      </c>
      <c r="BH15" s="15">
        <v>5.6763300000000001</v>
      </c>
      <c r="BI15" s="15">
        <v>5.65367</v>
      </c>
      <c r="BJ15" s="15">
        <v>3.0591000000000004</v>
      </c>
      <c r="BK15" s="15">
        <v>7.3191800000000002</v>
      </c>
      <c r="BL15" s="15">
        <v>0.53250999999999993</v>
      </c>
      <c r="BM15" s="14">
        <v>1.05369</v>
      </c>
      <c r="BN15" s="13">
        <v>1454128.1103999999</v>
      </c>
      <c r="BO15" s="237">
        <v>555054.26839999994</v>
      </c>
      <c r="BP15" s="237">
        <v>0</v>
      </c>
      <c r="BQ15" s="13">
        <v>200227.7972</v>
      </c>
      <c r="BR15" s="13">
        <v>45929.3148</v>
      </c>
      <c r="BS15" s="13">
        <v>9606.1311999999998</v>
      </c>
      <c r="BT15" s="13">
        <v>26116.669200000004</v>
      </c>
      <c r="BU15" s="13">
        <v>150395.99159999998</v>
      </c>
      <c r="BV15" s="13">
        <v>149795.6084</v>
      </c>
      <c r="BW15" s="13">
        <v>81051.732000000018</v>
      </c>
      <c r="BX15" s="13">
        <v>193923.77360000001</v>
      </c>
      <c r="BY15" s="13">
        <v>14109.005199999996</v>
      </c>
      <c r="BZ15" s="13">
        <v>27917.818799999997</v>
      </c>
    </row>
    <row r="16" spans="1:78" ht="12" customHeight="1" x14ac:dyDescent="0.25">
      <c r="A16" s="22">
        <v>12</v>
      </c>
      <c r="B16" s="24" t="s">
        <v>241</v>
      </c>
      <c r="C16" s="12">
        <v>2252.2800000000002</v>
      </c>
      <c r="D16" s="23">
        <v>2252.2800000000002</v>
      </c>
      <c r="E16" s="23">
        <v>0</v>
      </c>
      <c r="F16" s="23">
        <v>485.9</v>
      </c>
      <c r="G16" s="22" t="s">
        <v>42</v>
      </c>
      <c r="H16" s="10">
        <v>3</v>
      </c>
      <c r="I16" s="10" t="s">
        <v>21</v>
      </c>
      <c r="J16" s="18">
        <v>45.06</v>
      </c>
      <c r="K16" s="17">
        <v>5.0999999999999996</v>
      </c>
      <c r="L16" s="17">
        <v>8.6300000000000008</v>
      </c>
      <c r="M16" s="17">
        <v>13.43</v>
      </c>
      <c r="N16" s="17">
        <v>6.91</v>
      </c>
      <c r="O16" s="17">
        <v>3.15</v>
      </c>
      <c r="P16" s="17">
        <v>1.81</v>
      </c>
      <c r="Q16" s="17">
        <v>5.77</v>
      </c>
      <c r="R16" s="17">
        <v>0.26</v>
      </c>
      <c r="S16" s="20">
        <v>40</v>
      </c>
      <c r="T16" s="20">
        <v>40</v>
      </c>
      <c r="U16" s="20">
        <v>2604.04</v>
      </c>
      <c r="V16" s="17">
        <v>195.98199600000001</v>
      </c>
      <c r="W16" s="20">
        <v>42.3</v>
      </c>
      <c r="X16" s="20">
        <v>2604.04</v>
      </c>
      <c r="Y16" s="17">
        <v>7.85</v>
      </c>
      <c r="Z16" s="19">
        <v>0</v>
      </c>
      <c r="AA16" s="17">
        <v>6.73</v>
      </c>
      <c r="AB16" s="17">
        <v>10.67</v>
      </c>
      <c r="AC16" s="17">
        <v>14</v>
      </c>
      <c r="AD16" s="18">
        <v>608926.42080000008</v>
      </c>
      <c r="AE16" s="17">
        <v>68919.768000000011</v>
      </c>
      <c r="AF16" s="17">
        <v>116623.05840000002</v>
      </c>
      <c r="AG16" s="17">
        <v>181488.72240000003</v>
      </c>
      <c r="AH16" s="17">
        <v>93379.528800000015</v>
      </c>
      <c r="AI16" s="17">
        <v>42568.092000000004</v>
      </c>
      <c r="AJ16" s="17">
        <v>24459.760800000004</v>
      </c>
      <c r="AK16" s="17">
        <v>77973.933600000004</v>
      </c>
      <c r="AL16" s="17">
        <v>3513.5568000000007</v>
      </c>
      <c r="AN16" s="15">
        <v>48.44</v>
      </c>
      <c r="AO16" s="240">
        <v>18.489999999999998</v>
      </c>
      <c r="AP16" s="240"/>
      <c r="AQ16" s="15">
        <v>6.67</v>
      </c>
      <c r="AR16" s="15">
        <v>1.53</v>
      </c>
      <c r="AS16" s="15">
        <v>0.32</v>
      </c>
      <c r="AT16" s="15">
        <v>0.87</v>
      </c>
      <c r="AU16" s="15">
        <v>5.01</v>
      </c>
      <c r="AV16" s="15">
        <v>4.99</v>
      </c>
      <c r="AW16" s="15">
        <v>2.7</v>
      </c>
      <c r="AX16" s="15">
        <v>6.46</v>
      </c>
      <c r="AY16" s="15">
        <v>0.47</v>
      </c>
      <c r="AZ16" s="14">
        <v>0.93</v>
      </c>
      <c r="BA16" s="15">
        <v>54.88252</v>
      </c>
      <c r="BB16" s="240">
        <v>20.949169999999999</v>
      </c>
      <c r="BC16" s="240">
        <v>0</v>
      </c>
      <c r="BD16" s="15">
        <v>7.5571100000000007</v>
      </c>
      <c r="BE16" s="15">
        <v>1.7334900000000002</v>
      </c>
      <c r="BF16" s="15">
        <v>0.36256000000000005</v>
      </c>
      <c r="BG16" s="15">
        <v>0.98571000000000009</v>
      </c>
      <c r="BH16" s="15">
        <v>5.6763300000000001</v>
      </c>
      <c r="BI16" s="15">
        <v>5.65367</v>
      </c>
      <c r="BJ16" s="15">
        <v>3.0591000000000004</v>
      </c>
      <c r="BK16" s="15">
        <v>7.3191800000000002</v>
      </c>
      <c r="BL16" s="15">
        <v>0.53250999999999993</v>
      </c>
      <c r="BM16" s="14">
        <v>1.05369</v>
      </c>
      <c r="BN16" s="13">
        <v>1454308.9078559999</v>
      </c>
      <c r="BO16" s="237">
        <v>555123.28047599993</v>
      </c>
      <c r="BP16" s="237">
        <v>0</v>
      </c>
      <c r="BQ16" s="13">
        <v>200252.69230800003</v>
      </c>
      <c r="BR16" s="13">
        <v>45935.025372000004</v>
      </c>
      <c r="BS16" s="13">
        <v>9607.3255680000002</v>
      </c>
      <c r="BT16" s="13">
        <v>26119.916388000005</v>
      </c>
      <c r="BU16" s="13">
        <v>150414.69092399999</v>
      </c>
      <c r="BV16" s="13">
        <v>149814.233076</v>
      </c>
      <c r="BW16" s="13">
        <v>81061.809480000025</v>
      </c>
      <c r="BX16" s="13">
        <v>193947.88490400004</v>
      </c>
      <c r="BY16" s="13">
        <v>14110.759427999998</v>
      </c>
      <c r="BZ16" s="13">
        <v>27921.289932</v>
      </c>
    </row>
    <row r="17" spans="1:78" ht="12" customHeight="1" x14ac:dyDescent="0.25">
      <c r="A17" s="22">
        <v>13</v>
      </c>
      <c r="B17" s="24" t="s">
        <v>240</v>
      </c>
      <c r="C17" s="12">
        <v>546.05999999999995</v>
      </c>
      <c r="D17" s="23">
        <v>546.05999999999995</v>
      </c>
      <c r="E17" s="23">
        <v>0</v>
      </c>
      <c r="F17" s="23">
        <v>89.7</v>
      </c>
      <c r="G17" s="22" t="s">
        <v>42</v>
      </c>
      <c r="H17" s="10">
        <v>7</v>
      </c>
      <c r="I17" s="10" t="s">
        <v>21</v>
      </c>
      <c r="J17" s="18">
        <v>31</v>
      </c>
      <c r="K17" s="17">
        <v>5.0999999999999996</v>
      </c>
      <c r="L17" s="17">
        <v>6.59</v>
      </c>
      <c r="M17" s="17">
        <v>8.98</v>
      </c>
      <c r="N17" s="17">
        <v>6.92</v>
      </c>
      <c r="O17" s="17">
        <v>3.15</v>
      </c>
      <c r="P17" s="17">
        <v>0</v>
      </c>
      <c r="Q17" s="17">
        <v>0</v>
      </c>
      <c r="R17" s="17">
        <v>0.26</v>
      </c>
      <c r="S17" s="20">
        <v>40</v>
      </c>
      <c r="T17" s="20">
        <v>40</v>
      </c>
      <c r="U17" s="20">
        <v>2604.04</v>
      </c>
      <c r="V17" s="17">
        <v>195.98199600000001</v>
      </c>
      <c r="W17" s="20">
        <v>42.3</v>
      </c>
      <c r="X17" s="20">
        <v>2604.04</v>
      </c>
      <c r="Y17" s="17">
        <v>7.85</v>
      </c>
      <c r="Z17" s="19">
        <v>0</v>
      </c>
      <c r="AA17" s="17">
        <v>6.73</v>
      </c>
      <c r="AB17" s="17">
        <v>10.67</v>
      </c>
      <c r="AC17" s="17">
        <v>14</v>
      </c>
      <c r="AD17" s="18">
        <v>101567.15999999997</v>
      </c>
      <c r="AE17" s="17">
        <v>16709.435999999998</v>
      </c>
      <c r="AF17" s="17">
        <v>21591.212399999997</v>
      </c>
      <c r="AG17" s="17">
        <v>29421.712800000001</v>
      </c>
      <c r="AH17" s="17">
        <v>22672.411199999999</v>
      </c>
      <c r="AI17" s="17">
        <v>10320.533999999998</v>
      </c>
      <c r="AJ17" s="17">
        <v>0</v>
      </c>
      <c r="AK17" s="17">
        <v>0</v>
      </c>
      <c r="AL17" s="17">
        <v>851.85359999999991</v>
      </c>
      <c r="AN17" s="15">
        <v>33.17</v>
      </c>
      <c r="AO17" s="240">
        <v>13.89</v>
      </c>
      <c r="AP17" s="240"/>
      <c r="AQ17" s="15">
        <v>5.9</v>
      </c>
      <c r="AR17" s="15">
        <v>1.53</v>
      </c>
      <c r="AS17" s="15">
        <v>0.32</v>
      </c>
      <c r="AT17" s="15">
        <v>0.6</v>
      </c>
      <c r="AU17" s="15">
        <v>5.01</v>
      </c>
      <c r="AV17" s="15">
        <v>4.99</v>
      </c>
      <c r="AW17" s="15">
        <v>0</v>
      </c>
      <c r="AX17" s="15">
        <v>0</v>
      </c>
      <c r="AY17" s="15">
        <v>0</v>
      </c>
      <c r="AZ17" s="14">
        <v>0.93</v>
      </c>
      <c r="BA17" s="15">
        <v>37.581610000000005</v>
      </c>
      <c r="BB17" s="240">
        <v>15.737370000000004</v>
      </c>
      <c r="BC17" s="240">
        <v>0</v>
      </c>
      <c r="BD17" s="15">
        <v>6.6847000000000012</v>
      </c>
      <c r="BE17" s="15">
        <v>1.7334900000000002</v>
      </c>
      <c r="BF17" s="15">
        <v>0.36256000000000005</v>
      </c>
      <c r="BG17" s="15">
        <v>0.67980000000000007</v>
      </c>
      <c r="BH17" s="15">
        <v>5.6763300000000001</v>
      </c>
      <c r="BI17" s="15">
        <v>5.65367</v>
      </c>
      <c r="BJ17" s="15">
        <v>0</v>
      </c>
      <c r="BK17" s="15">
        <v>0</v>
      </c>
      <c r="BL17" s="15">
        <v>0</v>
      </c>
      <c r="BM17" s="14">
        <v>1.0536900000000002</v>
      </c>
      <c r="BN17" s="13">
        <v>241443.75996599995</v>
      </c>
      <c r="BO17" s="237">
        <v>101105.02942200001</v>
      </c>
      <c r="BP17" s="237">
        <v>0</v>
      </c>
      <c r="BQ17" s="13">
        <v>42945.980819999997</v>
      </c>
      <c r="BR17" s="13">
        <v>11136.839093999999</v>
      </c>
      <c r="BS17" s="13">
        <v>2329.2735359999997</v>
      </c>
      <c r="BT17" s="13">
        <v>4367.3878800000002</v>
      </c>
      <c r="BU17" s="13">
        <v>36467.688797999996</v>
      </c>
      <c r="BV17" s="13">
        <v>36322.109202</v>
      </c>
      <c r="BW17" s="13">
        <v>0</v>
      </c>
      <c r="BX17" s="13">
        <v>0</v>
      </c>
      <c r="BY17" s="13">
        <v>0</v>
      </c>
      <c r="BZ17" s="13">
        <v>6769.4512140000006</v>
      </c>
    </row>
    <row r="18" spans="1:78" ht="12" customHeight="1" x14ac:dyDescent="0.25">
      <c r="A18" s="22">
        <v>14</v>
      </c>
      <c r="B18" s="24" t="s">
        <v>239</v>
      </c>
      <c r="C18" s="12">
        <v>560.67999999999995</v>
      </c>
      <c r="D18" s="23">
        <v>560.67999999999995</v>
      </c>
      <c r="E18" s="23">
        <v>0</v>
      </c>
      <c r="F18" s="23">
        <v>100</v>
      </c>
      <c r="G18" s="22" t="s">
        <v>42</v>
      </c>
      <c r="H18" s="10">
        <v>7</v>
      </c>
      <c r="I18" s="10" t="s">
        <v>21</v>
      </c>
      <c r="J18" s="18">
        <v>31</v>
      </c>
      <c r="K18" s="17">
        <v>5.0999999999999996</v>
      </c>
      <c r="L18" s="17">
        <v>6.59</v>
      </c>
      <c r="M18" s="17">
        <v>8.98</v>
      </c>
      <c r="N18" s="17">
        <v>6.92</v>
      </c>
      <c r="O18" s="17">
        <v>3.15</v>
      </c>
      <c r="P18" s="17">
        <v>0</v>
      </c>
      <c r="Q18" s="17">
        <v>0</v>
      </c>
      <c r="R18" s="17">
        <v>0.26</v>
      </c>
      <c r="S18" s="20">
        <v>40</v>
      </c>
      <c r="T18" s="20">
        <v>40</v>
      </c>
      <c r="U18" s="20">
        <v>2604.04</v>
      </c>
      <c r="V18" s="17">
        <v>195.98199600000001</v>
      </c>
      <c r="W18" s="20">
        <v>42.3</v>
      </c>
      <c r="X18" s="20">
        <v>2604.04</v>
      </c>
      <c r="Y18" s="17">
        <v>7.85</v>
      </c>
      <c r="Z18" s="19">
        <v>0</v>
      </c>
      <c r="AA18" s="17">
        <v>6.73</v>
      </c>
      <c r="AB18" s="17">
        <v>10.67</v>
      </c>
      <c r="AC18" s="17">
        <v>14</v>
      </c>
      <c r="AD18" s="18">
        <v>104286.47999999998</v>
      </c>
      <c r="AE18" s="17">
        <v>17156.807999999997</v>
      </c>
      <c r="AF18" s="17">
        <v>22169.287199999999</v>
      </c>
      <c r="AG18" s="17">
        <v>30209.438399999999</v>
      </c>
      <c r="AH18" s="17">
        <v>23279.433599999997</v>
      </c>
      <c r="AI18" s="17">
        <v>10596.851999999999</v>
      </c>
      <c r="AJ18" s="17">
        <v>0</v>
      </c>
      <c r="AK18" s="17">
        <v>0</v>
      </c>
      <c r="AL18" s="17">
        <v>874.66079999999988</v>
      </c>
      <c r="AN18" s="15">
        <v>33.17</v>
      </c>
      <c r="AO18" s="240">
        <v>13.89</v>
      </c>
      <c r="AP18" s="240"/>
      <c r="AQ18" s="15">
        <v>5.9</v>
      </c>
      <c r="AR18" s="15">
        <v>1.53</v>
      </c>
      <c r="AS18" s="15">
        <v>0.32</v>
      </c>
      <c r="AT18" s="15">
        <v>0.6</v>
      </c>
      <c r="AU18" s="15">
        <v>5.01</v>
      </c>
      <c r="AV18" s="15">
        <v>4.99</v>
      </c>
      <c r="AW18" s="15">
        <v>0</v>
      </c>
      <c r="AX18" s="15">
        <v>0</v>
      </c>
      <c r="AY18" s="15">
        <v>0</v>
      </c>
      <c r="AZ18" s="14">
        <v>0.93</v>
      </c>
      <c r="BA18" s="15">
        <v>37.581610000000005</v>
      </c>
      <c r="BB18" s="240">
        <v>15.737370000000004</v>
      </c>
      <c r="BC18" s="240">
        <v>0</v>
      </c>
      <c r="BD18" s="15">
        <v>6.6847000000000012</v>
      </c>
      <c r="BE18" s="15">
        <v>1.7334900000000002</v>
      </c>
      <c r="BF18" s="15">
        <v>0.36256000000000005</v>
      </c>
      <c r="BG18" s="15">
        <v>0.67980000000000007</v>
      </c>
      <c r="BH18" s="15">
        <v>5.6763300000000001</v>
      </c>
      <c r="BI18" s="15">
        <v>5.65367</v>
      </c>
      <c r="BJ18" s="15">
        <v>0</v>
      </c>
      <c r="BK18" s="15">
        <v>0</v>
      </c>
      <c r="BL18" s="15">
        <v>0</v>
      </c>
      <c r="BM18" s="14">
        <v>1.0536900000000002</v>
      </c>
      <c r="BN18" s="13">
        <v>247908.08214799999</v>
      </c>
      <c r="BO18" s="237">
        <v>103811.97651600001</v>
      </c>
      <c r="BP18" s="237">
        <v>0</v>
      </c>
      <c r="BQ18" s="13">
        <v>44095.799959999997</v>
      </c>
      <c r="BR18" s="13">
        <v>11435.012531999999</v>
      </c>
      <c r="BS18" s="13">
        <v>2391.6366079999998</v>
      </c>
      <c r="BT18" s="13">
        <v>4484.3186400000004</v>
      </c>
      <c r="BU18" s="13">
        <v>37444.060643999997</v>
      </c>
      <c r="BV18" s="13">
        <v>37294.583355999996</v>
      </c>
      <c r="BW18" s="13">
        <v>0</v>
      </c>
      <c r="BX18" s="13">
        <v>0</v>
      </c>
      <c r="BY18" s="13">
        <v>0</v>
      </c>
      <c r="BZ18" s="13">
        <v>6950.6938920000002</v>
      </c>
    </row>
    <row r="19" spans="1:78" ht="12" customHeight="1" x14ac:dyDescent="0.25">
      <c r="A19" s="22">
        <v>15</v>
      </c>
      <c r="B19" s="24" t="s">
        <v>238</v>
      </c>
      <c r="C19" s="12">
        <v>642.20000000000005</v>
      </c>
      <c r="D19" s="23">
        <v>642.20000000000005</v>
      </c>
      <c r="E19" s="23">
        <v>0</v>
      </c>
      <c r="F19" s="23">
        <v>65.400000000000006</v>
      </c>
      <c r="G19" s="22" t="s">
        <v>42</v>
      </c>
      <c r="H19" s="10">
        <v>7</v>
      </c>
      <c r="I19" s="10" t="s">
        <v>21</v>
      </c>
      <c r="J19" s="18">
        <v>31</v>
      </c>
      <c r="K19" s="17">
        <v>5.0999999999999996</v>
      </c>
      <c r="L19" s="17">
        <v>6.59</v>
      </c>
      <c r="M19" s="17">
        <v>8.98</v>
      </c>
      <c r="N19" s="17">
        <v>6.92</v>
      </c>
      <c r="O19" s="17">
        <v>3.15</v>
      </c>
      <c r="P19" s="17">
        <v>0</v>
      </c>
      <c r="Q19" s="17">
        <v>0</v>
      </c>
      <c r="R19" s="17">
        <v>0.26</v>
      </c>
      <c r="S19" s="20">
        <v>40</v>
      </c>
      <c r="T19" s="20">
        <v>40</v>
      </c>
      <c r="U19" s="20">
        <v>2604.04</v>
      </c>
      <c r="V19" s="17">
        <v>195.98199600000001</v>
      </c>
      <c r="W19" s="20">
        <v>42.3</v>
      </c>
      <c r="X19" s="20">
        <v>2604.04</v>
      </c>
      <c r="Y19" s="17">
        <v>7.85</v>
      </c>
      <c r="Z19" s="19">
        <v>0</v>
      </c>
      <c r="AA19" s="17">
        <v>6.73</v>
      </c>
      <c r="AB19" s="17">
        <v>10.67</v>
      </c>
      <c r="AC19" s="17">
        <v>14</v>
      </c>
      <c r="AD19" s="18">
        <v>119449.20000000001</v>
      </c>
      <c r="AE19" s="17">
        <v>19651.32</v>
      </c>
      <c r="AF19" s="17">
        <v>25392.588</v>
      </c>
      <c r="AG19" s="17">
        <v>34601.736000000004</v>
      </c>
      <c r="AH19" s="17">
        <v>26664.144</v>
      </c>
      <c r="AI19" s="17">
        <v>12137.58</v>
      </c>
      <c r="AJ19" s="17">
        <v>0</v>
      </c>
      <c r="AK19" s="17">
        <v>0</v>
      </c>
      <c r="AL19" s="17">
        <v>1001.8320000000001</v>
      </c>
      <c r="AN19" s="15">
        <v>33.17</v>
      </c>
      <c r="AO19" s="240">
        <v>13.89</v>
      </c>
      <c r="AP19" s="240"/>
      <c r="AQ19" s="15">
        <v>5.9</v>
      </c>
      <c r="AR19" s="15">
        <v>1.53</v>
      </c>
      <c r="AS19" s="15">
        <v>0.32</v>
      </c>
      <c r="AT19" s="15">
        <v>0.6</v>
      </c>
      <c r="AU19" s="15">
        <v>5.01</v>
      </c>
      <c r="AV19" s="15">
        <v>4.99</v>
      </c>
      <c r="AW19" s="15">
        <v>0</v>
      </c>
      <c r="AX19" s="15">
        <v>0</v>
      </c>
      <c r="AY19" s="15">
        <v>0</v>
      </c>
      <c r="AZ19" s="14">
        <v>0.93</v>
      </c>
      <c r="BA19" s="15">
        <v>37.581610000000005</v>
      </c>
      <c r="BB19" s="240">
        <v>15.737370000000004</v>
      </c>
      <c r="BC19" s="240">
        <v>0</v>
      </c>
      <c r="BD19" s="15">
        <v>6.6847000000000012</v>
      </c>
      <c r="BE19" s="15">
        <v>1.7334900000000002</v>
      </c>
      <c r="BF19" s="15">
        <v>0.36256000000000005</v>
      </c>
      <c r="BG19" s="15">
        <v>0.67980000000000007</v>
      </c>
      <c r="BH19" s="15">
        <v>5.6763300000000001</v>
      </c>
      <c r="BI19" s="15">
        <v>5.65367</v>
      </c>
      <c r="BJ19" s="15">
        <v>0</v>
      </c>
      <c r="BK19" s="15">
        <v>0</v>
      </c>
      <c r="BL19" s="15">
        <v>0</v>
      </c>
      <c r="BM19" s="14">
        <v>1.0536900000000002</v>
      </c>
      <c r="BN19" s="13">
        <v>283952.64742000011</v>
      </c>
      <c r="BO19" s="237">
        <v>118905.70614000004</v>
      </c>
      <c r="BP19" s="237">
        <v>0</v>
      </c>
      <c r="BQ19" s="13">
        <v>50507.103400000007</v>
      </c>
      <c r="BR19" s="13">
        <v>13097.604780000001</v>
      </c>
      <c r="BS19" s="13">
        <v>2739.36832</v>
      </c>
      <c r="BT19" s="13">
        <v>5136.3156000000008</v>
      </c>
      <c r="BU19" s="13">
        <v>42888.235260000001</v>
      </c>
      <c r="BV19" s="13">
        <v>42717.024740000001</v>
      </c>
      <c r="BW19" s="13">
        <v>0</v>
      </c>
      <c r="BX19" s="13">
        <v>0</v>
      </c>
      <c r="BY19" s="13">
        <v>0</v>
      </c>
      <c r="BZ19" s="13">
        <v>7961.2891800000016</v>
      </c>
    </row>
    <row r="20" spans="1:78" ht="12" customHeight="1" x14ac:dyDescent="0.25">
      <c r="A20" s="22">
        <v>16</v>
      </c>
      <c r="B20" s="24" t="s">
        <v>237</v>
      </c>
      <c r="C20" s="12">
        <v>646.79999999999995</v>
      </c>
      <c r="D20" s="23">
        <v>646.79999999999995</v>
      </c>
      <c r="E20" s="23">
        <v>0</v>
      </c>
      <c r="F20" s="23">
        <v>65.400000000000006</v>
      </c>
      <c r="G20" s="22" t="s">
        <v>42</v>
      </c>
      <c r="H20" s="10">
        <v>7</v>
      </c>
      <c r="I20" s="10" t="s">
        <v>21</v>
      </c>
      <c r="J20" s="18">
        <v>31</v>
      </c>
      <c r="K20" s="17">
        <v>5.0999999999999996</v>
      </c>
      <c r="L20" s="17">
        <v>6.59</v>
      </c>
      <c r="M20" s="17">
        <v>8.98</v>
      </c>
      <c r="N20" s="17">
        <v>6.92</v>
      </c>
      <c r="O20" s="17">
        <v>3.15</v>
      </c>
      <c r="P20" s="17">
        <v>0</v>
      </c>
      <c r="Q20" s="17">
        <v>0</v>
      </c>
      <c r="R20" s="17">
        <v>0.26</v>
      </c>
      <c r="S20" s="20">
        <v>40</v>
      </c>
      <c r="T20" s="20">
        <v>40</v>
      </c>
      <c r="U20" s="20">
        <v>2604.04</v>
      </c>
      <c r="V20" s="17">
        <v>195.98199600000001</v>
      </c>
      <c r="W20" s="20">
        <v>42.3</v>
      </c>
      <c r="X20" s="20">
        <v>2604.04</v>
      </c>
      <c r="Y20" s="17">
        <v>7.85</v>
      </c>
      <c r="Z20" s="19">
        <v>0</v>
      </c>
      <c r="AA20" s="17">
        <v>6.73</v>
      </c>
      <c r="AB20" s="17">
        <v>10.67</v>
      </c>
      <c r="AC20" s="17">
        <v>14</v>
      </c>
      <c r="AD20" s="18">
        <v>120304.79999999999</v>
      </c>
      <c r="AE20" s="17">
        <v>19792.079999999994</v>
      </c>
      <c r="AF20" s="17">
        <v>25574.471999999994</v>
      </c>
      <c r="AG20" s="17">
        <v>34849.584000000003</v>
      </c>
      <c r="AH20" s="17">
        <v>26855.135999999999</v>
      </c>
      <c r="AI20" s="17">
        <v>12224.519999999999</v>
      </c>
      <c r="AJ20" s="17">
        <v>0</v>
      </c>
      <c r="AK20" s="17">
        <v>0</v>
      </c>
      <c r="AL20" s="17">
        <v>1009.008</v>
      </c>
      <c r="AN20" s="15">
        <v>33.17</v>
      </c>
      <c r="AO20" s="240">
        <v>13.89</v>
      </c>
      <c r="AP20" s="240"/>
      <c r="AQ20" s="15">
        <v>5.9</v>
      </c>
      <c r="AR20" s="15">
        <v>1.53</v>
      </c>
      <c r="AS20" s="15">
        <v>0.32</v>
      </c>
      <c r="AT20" s="15">
        <v>0.6</v>
      </c>
      <c r="AU20" s="15">
        <v>5.01</v>
      </c>
      <c r="AV20" s="15">
        <v>4.99</v>
      </c>
      <c r="AW20" s="15">
        <v>0</v>
      </c>
      <c r="AX20" s="15">
        <v>0</v>
      </c>
      <c r="AY20" s="15">
        <v>0</v>
      </c>
      <c r="AZ20" s="14">
        <v>0.93</v>
      </c>
      <c r="BA20" s="15">
        <v>37.581610000000005</v>
      </c>
      <c r="BB20" s="240">
        <v>15.737370000000004</v>
      </c>
      <c r="BC20" s="240">
        <v>0</v>
      </c>
      <c r="BD20" s="15">
        <v>6.6847000000000012</v>
      </c>
      <c r="BE20" s="15">
        <v>1.7334900000000002</v>
      </c>
      <c r="BF20" s="15">
        <v>0.36256000000000005</v>
      </c>
      <c r="BG20" s="15">
        <v>0.67980000000000007</v>
      </c>
      <c r="BH20" s="15">
        <v>5.6763300000000001</v>
      </c>
      <c r="BI20" s="15">
        <v>5.65367</v>
      </c>
      <c r="BJ20" s="15">
        <v>0</v>
      </c>
      <c r="BK20" s="15">
        <v>0</v>
      </c>
      <c r="BL20" s="15">
        <v>0</v>
      </c>
      <c r="BM20" s="14">
        <v>1.0536900000000002</v>
      </c>
      <c r="BN20" s="13">
        <v>285986.56547999999</v>
      </c>
      <c r="BO20" s="237">
        <v>119757.41316000003</v>
      </c>
      <c r="BP20" s="237">
        <v>0</v>
      </c>
      <c r="BQ20" s="13">
        <v>50868.8796</v>
      </c>
      <c r="BR20" s="13">
        <v>13191.421319999999</v>
      </c>
      <c r="BS20" s="13">
        <v>2758.99008</v>
      </c>
      <c r="BT20" s="13">
        <v>5173.1064000000006</v>
      </c>
      <c r="BU20" s="13">
        <v>43195.438439999998</v>
      </c>
      <c r="BV20" s="13">
        <v>43023.001559999997</v>
      </c>
      <c r="BW20" s="13">
        <v>0</v>
      </c>
      <c r="BX20" s="13">
        <v>0</v>
      </c>
      <c r="BY20" s="13">
        <v>0</v>
      </c>
      <c r="BZ20" s="13">
        <v>8018.3149200000007</v>
      </c>
    </row>
    <row r="21" spans="1:78" ht="12" customHeight="1" x14ac:dyDescent="0.25">
      <c r="A21" s="22">
        <v>17</v>
      </c>
      <c r="B21" s="24" t="s">
        <v>236</v>
      </c>
      <c r="C21" s="12">
        <v>633</v>
      </c>
      <c r="D21" s="23">
        <v>633</v>
      </c>
      <c r="E21" s="23">
        <v>0</v>
      </c>
      <c r="F21" s="23">
        <v>65.400000000000006</v>
      </c>
      <c r="G21" s="22" t="s">
        <v>42</v>
      </c>
      <c r="H21" s="10">
        <v>7</v>
      </c>
      <c r="I21" s="10" t="s">
        <v>21</v>
      </c>
      <c r="J21" s="18">
        <v>31</v>
      </c>
      <c r="K21" s="17">
        <v>5.0999999999999996</v>
      </c>
      <c r="L21" s="17">
        <v>6.59</v>
      </c>
      <c r="M21" s="17">
        <v>8.98</v>
      </c>
      <c r="N21" s="17">
        <v>6.92</v>
      </c>
      <c r="O21" s="17">
        <v>3.15</v>
      </c>
      <c r="P21" s="17">
        <v>0</v>
      </c>
      <c r="Q21" s="17">
        <v>0</v>
      </c>
      <c r="R21" s="17">
        <v>0.26</v>
      </c>
      <c r="S21" s="20">
        <v>40</v>
      </c>
      <c r="T21" s="20">
        <v>40</v>
      </c>
      <c r="U21" s="20">
        <v>2604.04</v>
      </c>
      <c r="V21" s="17">
        <v>195.98199600000001</v>
      </c>
      <c r="W21" s="20">
        <v>42.3</v>
      </c>
      <c r="X21" s="20">
        <v>2604.04</v>
      </c>
      <c r="Y21" s="17">
        <v>7.85</v>
      </c>
      <c r="Z21" s="19">
        <v>0</v>
      </c>
      <c r="AA21" s="17">
        <v>6.73</v>
      </c>
      <c r="AB21" s="17">
        <v>10.67</v>
      </c>
      <c r="AC21" s="17">
        <v>14</v>
      </c>
      <c r="AD21" s="18">
        <v>117738</v>
      </c>
      <c r="AE21" s="17">
        <v>19369.8</v>
      </c>
      <c r="AF21" s="17">
        <v>25028.82</v>
      </c>
      <c r="AG21" s="17">
        <v>34106.04</v>
      </c>
      <c r="AH21" s="17">
        <v>26282.159999999996</v>
      </c>
      <c r="AI21" s="17">
        <v>11963.7</v>
      </c>
      <c r="AJ21" s="17">
        <v>0</v>
      </c>
      <c r="AK21" s="17">
        <v>0</v>
      </c>
      <c r="AL21" s="17">
        <v>987.48</v>
      </c>
      <c r="AN21" s="15">
        <v>33.17</v>
      </c>
      <c r="AO21" s="240">
        <v>13.89</v>
      </c>
      <c r="AP21" s="240"/>
      <c r="AQ21" s="15">
        <v>5.9</v>
      </c>
      <c r="AR21" s="15">
        <v>1.53</v>
      </c>
      <c r="AS21" s="15">
        <v>0.32</v>
      </c>
      <c r="AT21" s="15">
        <v>0.6</v>
      </c>
      <c r="AU21" s="15">
        <v>5.01</v>
      </c>
      <c r="AV21" s="15">
        <v>4.99</v>
      </c>
      <c r="AW21" s="15">
        <v>0</v>
      </c>
      <c r="AX21" s="15">
        <v>0</v>
      </c>
      <c r="AY21" s="15">
        <v>0</v>
      </c>
      <c r="AZ21" s="14">
        <v>0.93</v>
      </c>
      <c r="BA21" s="15">
        <v>37.581610000000005</v>
      </c>
      <c r="BB21" s="240">
        <v>15.737370000000004</v>
      </c>
      <c r="BC21" s="240">
        <v>0</v>
      </c>
      <c r="BD21" s="15">
        <v>6.6847000000000012</v>
      </c>
      <c r="BE21" s="15">
        <v>1.7334900000000002</v>
      </c>
      <c r="BF21" s="15">
        <v>0.36256000000000005</v>
      </c>
      <c r="BG21" s="15">
        <v>0.67980000000000007</v>
      </c>
      <c r="BH21" s="15">
        <v>5.6763300000000001</v>
      </c>
      <c r="BI21" s="15">
        <v>5.65367</v>
      </c>
      <c r="BJ21" s="15">
        <v>0</v>
      </c>
      <c r="BK21" s="15">
        <v>0</v>
      </c>
      <c r="BL21" s="15">
        <v>0</v>
      </c>
      <c r="BM21" s="14">
        <v>1.0536900000000002</v>
      </c>
      <c r="BN21" s="13">
        <v>279884.8113</v>
      </c>
      <c r="BO21" s="237">
        <v>117202.29210000002</v>
      </c>
      <c r="BP21" s="237">
        <v>0</v>
      </c>
      <c r="BQ21" s="13">
        <v>49783.551000000007</v>
      </c>
      <c r="BR21" s="13">
        <v>12909.9717</v>
      </c>
      <c r="BS21" s="13">
        <v>2700.1248000000001</v>
      </c>
      <c r="BT21" s="13">
        <v>5062.7340000000004</v>
      </c>
      <c r="BU21" s="13">
        <v>42273.8289</v>
      </c>
      <c r="BV21" s="13">
        <v>42105.071100000001</v>
      </c>
      <c r="BW21" s="13">
        <v>0</v>
      </c>
      <c r="BX21" s="13">
        <v>0</v>
      </c>
      <c r="BY21" s="13">
        <v>0</v>
      </c>
      <c r="BZ21" s="13">
        <v>7847.2377000000015</v>
      </c>
    </row>
    <row r="22" spans="1:78" ht="12" customHeight="1" x14ac:dyDescent="0.25">
      <c r="A22" s="22">
        <v>18</v>
      </c>
      <c r="B22" s="24" t="s">
        <v>235</v>
      </c>
      <c r="C22" s="12">
        <v>604.79999999999995</v>
      </c>
      <c r="D22" s="23">
        <v>604.79999999999995</v>
      </c>
      <c r="E22" s="23">
        <v>0</v>
      </c>
      <c r="F22" s="23">
        <v>67.400000000000006</v>
      </c>
      <c r="G22" s="22" t="s">
        <v>42</v>
      </c>
      <c r="H22" s="10">
        <v>7</v>
      </c>
      <c r="I22" s="10" t="s">
        <v>21</v>
      </c>
      <c r="J22" s="18">
        <v>31</v>
      </c>
      <c r="K22" s="17">
        <v>5.0999999999999996</v>
      </c>
      <c r="L22" s="17">
        <v>6.59</v>
      </c>
      <c r="M22" s="17">
        <v>8.98</v>
      </c>
      <c r="N22" s="17">
        <v>6.92</v>
      </c>
      <c r="O22" s="17">
        <v>3.15</v>
      </c>
      <c r="P22" s="17">
        <v>0</v>
      </c>
      <c r="Q22" s="17">
        <v>0</v>
      </c>
      <c r="R22" s="17">
        <v>0.26</v>
      </c>
      <c r="S22" s="20">
        <v>40</v>
      </c>
      <c r="T22" s="20">
        <v>40</v>
      </c>
      <c r="U22" s="20">
        <v>2604.04</v>
      </c>
      <c r="V22" s="17">
        <v>195.98199600000001</v>
      </c>
      <c r="W22" s="20">
        <v>42.3</v>
      </c>
      <c r="X22" s="20">
        <v>2604.04</v>
      </c>
      <c r="Y22" s="17">
        <v>7.85</v>
      </c>
      <c r="Z22" s="19">
        <v>0</v>
      </c>
      <c r="AA22" s="17">
        <v>6.73</v>
      </c>
      <c r="AB22" s="17">
        <v>10.67</v>
      </c>
      <c r="AC22" s="17">
        <v>14</v>
      </c>
      <c r="AD22" s="18">
        <v>112492.79999999999</v>
      </c>
      <c r="AE22" s="17">
        <v>18506.879999999997</v>
      </c>
      <c r="AF22" s="17">
        <v>23913.791999999998</v>
      </c>
      <c r="AG22" s="17">
        <v>32586.624000000003</v>
      </c>
      <c r="AH22" s="17">
        <v>25111.295999999995</v>
      </c>
      <c r="AI22" s="17">
        <v>11430.72</v>
      </c>
      <c r="AJ22" s="17">
        <v>0</v>
      </c>
      <c r="AK22" s="17">
        <v>0</v>
      </c>
      <c r="AL22" s="17">
        <v>943.48799999999994</v>
      </c>
      <c r="AN22" s="15">
        <v>33.17</v>
      </c>
      <c r="AO22" s="240">
        <v>13.89</v>
      </c>
      <c r="AP22" s="240"/>
      <c r="AQ22" s="15">
        <v>5.9</v>
      </c>
      <c r="AR22" s="15">
        <v>1.53</v>
      </c>
      <c r="AS22" s="15">
        <v>0.32</v>
      </c>
      <c r="AT22" s="15">
        <v>0.6</v>
      </c>
      <c r="AU22" s="15">
        <v>5.01</v>
      </c>
      <c r="AV22" s="15">
        <v>4.99</v>
      </c>
      <c r="AW22" s="15">
        <v>0</v>
      </c>
      <c r="AX22" s="15">
        <v>0</v>
      </c>
      <c r="AY22" s="15">
        <v>0</v>
      </c>
      <c r="AZ22" s="14">
        <v>0.93</v>
      </c>
      <c r="BA22" s="15">
        <v>37.581610000000005</v>
      </c>
      <c r="BB22" s="240">
        <v>15.737370000000004</v>
      </c>
      <c r="BC22" s="240">
        <v>0</v>
      </c>
      <c r="BD22" s="15">
        <v>6.6847000000000012</v>
      </c>
      <c r="BE22" s="15">
        <v>1.7334900000000002</v>
      </c>
      <c r="BF22" s="15">
        <v>0.36256000000000005</v>
      </c>
      <c r="BG22" s="15">
        <v>0.67980000000000007</v>
      </c>
      <c r="BH22" s="15">
        <v>5.6763300000000001</v>
      </c>
      <c r="BI22" s="15">
        <v>5.65367</v>
      </c>
      <c r="BJ22" s="15">
        <v>0</v>
      </c>
      <c r="BK22" s="15">
        <v>0</v>
      </c>
      <c r="BL22" s="15">
        <v>0</v>
      </c>
      <c r="BM22" s="14">
        <v>1.0536900000000002</v>
      </c>
      <c r="BN22" s="13">
        <v>267416.00928</v>
      </c>
      <c r="BO22" s="237">
        <v>111980.95776000002</v>
      </c>
      <c r="BP22" s="237">
        <v>0</v>
      </c>
      <c r="BQ22" s="13">
        <v>47565.705600000001</v>
      </c>
      <c r="BR22" s="13">
        <v>12334.835519999999</v>
      </c>
      <c r="BS22" s="13">
        <v>2579.8348799999999</v>
      </c>
      <c r="BT22" s="13">
        <v>4837.1904000000004</v>
      </c>
      <c r="BU22" s="13">
        <v>40390.539839999998</v>
      </c>
      <c r="BV22" s="13">
        <v>40229.300159999999</v>
      </c>
      <c r="BW22" s="13">
        <v>0</v>
      </c>
      <c r="BX22" s="13">
        <v>0</v>
      </c>
      <c r="BY22" s="13">
        <v>0</v>
      </c>
      <c r="BZ22" s="13">
        <v>7497.645120000001</v>
      </c>
    </row>
    <row r="23" spans="1:78" ht="12" customHeight="1" x14ac:dyDescent="0.25">
      <c r="A23" s="22">
        <v>19</v>
      </c>
      <c r="B23" s="24" t="s">
        <v>234</v>
      </c>
      <c r="C23" s="12">
        <v>1021.96</v>
      </c>
      <c r="D23" s="23">
        <v>1021.96</v>
      </c>
      <c r="E23" s="23">
        <v>0</v>
      </c>
      <c r="F23" s="23">
        <v>90.7</v>
      </c>
      <c r="G23" s="22" t="s">
        <v>42</v>
      </c>
      <c r="H23" s="10">
        <v>7</v>
      </c>
      <c r="I23" s="10" t="s">
        <v>21</v>
      </c>
      <c r="J23" s="18">
        <v>31</v>
      </c>
      <c r="K23" s="17">
        <v>5.0999999999999996</v>
      </c>
      <c r="L23" s="17">
        <v>6.59</v>
      </c>
      <c r="M23" s="17">
        <v>8.98</v>
      </c>
      <c r="N23" s="17">
        <v>6.92</v>
      </c>
      <c r="O23" s="17">
        <v>3.15</v>
      </c>
      <c r="P23" s="17">
        <v>0</v>
      </c>
      <c r="Q23" s="17">
        <v>0</v>
      </c>
      <c r="R23" s="17">
        <v>0.26</v>
      </c>
      <c r="S23" s="20">
        <v>40</v>
      </c>
      <c r="T23" s="20">
        <v>40</v>
      </c>
      <c r="U23" s="20">
        <v>2604.04</v>
      </c>
      <c r="V23" s="17">
        <v>195.98199600000001</v>
      </c>
      <c r="W23" s="20">
        <v>42.3</v>
      </c>
      <c r="X23" s="20">
        <v>2604.04</v>
      </c>
      <c r="Y23" s="17">
        <v>7.85</v>
      </c>
      <c r="Z23" s="19">
        <v>0</v>
      </c>
      <c r="AA23" s="17">
        <v>6.73</v>
      </c>
      <c r="AB23" s="17">
        <v>10.67</v>
      </c>
      <c r="AC23" s="17">
        <v>14</v>
      </c>
      <c r="AD23" s="18">
        <v>190084.56</v>
      </c>
      <c r="AE23" s="17">
        <v>31271.976000000002</v>
      </c>
      <c r="AF23" s="17">
        <v>40408.2984</v>
      </c>
      <c r="AG23" s="17">
        <v>55063.204800000007</v>
      </c>
      <c r="AH23" s="17">
        <v>42431.779200000004</v>
      </c>
      <c r="AI23" s="17">
        <v>19315.044000000002</v>
      </c>
      <c r="AJ23" s="17">
        <v>0</v>
      </c>
      <c r="AK23" s="17">
        <v>0</v>
      </c>
      <c r="AL23" s="17">
        <v>1594.2576000000001</v>
      </c>
      <c r="AN23" s="15">
        <v>33.17</v>
      </c>
      <c r="AO23" s="240">
        <v>13.89</v>
      </c>
      <c r="AP23" s="240"/>
      <c r="AQ23" s="15">
        <v>5.9</v>
      </c>
      <c r="AR23" s="15">
        <v>1.53</v>
      </c>
      <c r="AS23" s="15">
        <v>0.32</v>
      </c>
      <c r="AT23" s="15">
        <v>0.6</v>
      </c>
      <c r="AU23" s="15">
        <v>5.01</v>
      </c>
      <c r="AV23" s="15">
        <v>4.99</v>
      </c>
      <c r="AW23" s="15">
        <v>0</v>
      </c>
      <c r="AX23" s="15">
        <v>0</v>
      </c>
      <c r="AY23" s="15">
        <v>0</v>
      </c>
      <c r="AZ23" s="14">
        <v>0.93</v>
      </c>
      <c r="BA23" s="15">
        <v>37.581610000000005</v>
      </c>
      <c r="BB23" s="240">
        <v>15.737370000000004</v>
      </c>
      <c r="BC23" s="240">
        <v>0</v>
      </c>
      <c r="BD23" s="15">
        <v>6.6847000000000012</v>
      </c>
      <c r="BE23" s="15">
        <v>1.7334900000000002</v>
      </c>
      <c r="BF23" s="15">
        <v>0.36256000000000005</v>
      </c>
      <c r="BG23" s="15">
        <v>0.67980000000000007</v>
      </c>
      <c r="BH23" s="15">
        <v>5.6763300000000001</v>
      </c>
      <c r="BI23" s="15">
        <v>5.65367</v>
      </c>
      <c r="BJ23" s="15">
        <v>0</v>
      </c>
      <c r="BK23" s="15">
        <v>0</v>
      </c>
      <c r="BL23" s="15">
        <v>0</v>
      </c>
      <c r="BM23" s="14">
        <v>1.0536900000000002</v>
      </c>
      <c r="BN23" s="13">
        <v>451865.84795600013</v>
      </c>
      <c r="BO23" s="237">
        <v>189219.67525200004</v>
      </c>
      <c r="BP23" s="237">
        <v>0</v>
      </c>
      <c r="BQ23" s="13">
        <v>80374.088120000015</v>
      </c>
      <c r="BR23" s="13">
        <v>20842.772004000002</v>
      </c>
      <c r="BS23" s="13">
        <v>4359.2725760000003</v>
      </c>
      <c r="BT23" s="13">
        <v>8173.6360800000011</v>
      </c>
      <c r="BU23" s="13">
        <v>68249.861267999993</v>
      </c>
      <c r="BV23" s="13">
        <v>67977.406732000003</v>
      </c>
      <c r="BW23" s="13">
        <v>0</v>
      </c>
      <c r="BX23" s="13">
        <v>0</v>
      </c>
      <c r="BY23" s="13">
        <v>0</v>
      </c>
      <c r="BZ23" s="13">
        <v>12669.135924000002</v>
      </c>
    </row>
    <row r="24" spans="1:78" ht="12" customHeight="1" x14ac:dyDescent="0.25">
      <c r="A24" s="22">
        <v>20</v>
      </c>
      <c r="B24" s="24" t="s">
        <v>233</v>
      </c>
      <c r="C24" s="12">
        <v>385.6</v>
      </c>
      <c r="D24" s="23">
        <v>385.6</v>
      </c>
      <c r="E24" s="23">
        <v>0</v>
      </c>
      <c r="F24" s="23">
        <v>54.9</v>
      </c>
      <c r="G24" s="22" t="s">
        <v>4</v>
      </c>
      <c r="H24" s="10">
        <v>9</v>
      </c>
      <c r="I24" s="10" t="s">
        <v>21</v>
      </c>
      <c r="J24" s="18">
        <v>25.05</v>
      </c>
      <c r="K24" s="17">
        <v>3.9</v>
      </c>
      <c r="L24" s="17">
        <v>5.09</v>
      </c>
      <c r="M24" s="17">
        <v>8.4499999999999993</v>
      </c>
      <c r="N24" s="17">
        <v>4.93</v>
      </c>
      <c r="O24" s="17">
        <v>2.42</v>
      </c>
      <c r="P24" s="17">
        <v>0</v>
      </c>
      <c r="Q24" s="17">
        <v>0</v>
      </c>
      <c r="R24" s="17">
        <v>0.26</v>
      </c>
      <c r="S24" s="20">
        <v>0</v>
      </c>
      <c r="T24" s="20">
        <v>0</v>
      </c>
      <c r="U24" s="20">
        <v>0</v>
      </c>
      <c r="V24" s="17">
        <v>0</v>
      </c>
      <c r="W24" s="20">
        <v>0</v>
      </c>
      <c r="X24" s="17" t="s">
        <v>0</v>
      </c>
      <c r="Y24" s="17">
        <v>7.85</v>
      </c>
      <c r="Z24" s="19">
        <v>0</v>
      </c>
      <c r="AA24" s="17">
        <v>6.73</v>
      </c>
      <c r="AB24" s="17">
        <v>10.67</v>
      </c>
      <c r="AC24" s="17">
        <v>14</v>
      </c>
      <c r="AD24" s="18">
        <v>57955.680000000008</v>
      </c>
      <c r="AE24" s="17">
        <v>9023.0400000000009</v>
      </c>
      <c r="AF24" s="17">
        <v>11776.224</v>
      </c>
      <c r="AG24" s="17">
        <v>19549.919999999998</v>
      </c>
      <c r="AH24" s="17">
        <v>11406.048000000001</v>
      </c>
      <c r="AI24" s="17">
        <v>5598.9120000000003</v>
      </c>
      <c r="AJ24" s="17">
        <v>0</v>
      </c>
      <c r="AK24" s="17">
        <v>0</v>
      </c>
      <c r="AL24" s="17">
        <v>601.53600000000006</v>
      </c>
      <c r="AN24" s="15">
        <v>26.91</v>
      </c>
      <c r="AO24" s="240">
        <v>7.81</v>
      </c>
      <c r="AP24" s="240"/>
      <c r="AQ24" s="15">
        <v>8.4499999999999993</v>
      </c>
      <c r="AR24" s="15">
        <v>1.53</v>
      </c>
      <c r="AS24" s="15">
        <v>0.18</v>
      </c>
      <c r="AT24" s="15">
        <v>0.48</v>
      </c>
      <c r="AU24" s="15">
        <v>4.93</v>
      </c>
      <c r="AV24" s="15">
        <v>2.6</v>
      </c>
      <c r="AW24" s="15">
        <v>0</v>
      </c>
      <c r="AX24" s="15">
        <v>0</v>
      </c>
      <c r="AY24" s="15">
        <v>0</v>
      </c>
      <c r="AZ24" s="14">
        <v>0.93</v>
      </c>
      <c r="BA24" s="15">
        <v>30.48903</v>
      </c>
      <c r="BB24" s="240">
        <v>8.8487299999999998</v>
      </c>
      <c r="BC24" s="240">
        <v>0</v>
      </c>
      <c r="BD24" s="15">
        <v>9.5738499999999984</v>
      </c>
      <c r="BE24" s="15">
        <v>1.73349</v>
      </c>
      <c r="BF24" s="15">
        <v>0.20393999999999998</v>
      </c>
      <c r="BG24" s="15">
        <v>0.54383999999999999</v>
      </c>
      <c r="BH24" s="15">
        <v>5.5856899999999996</v>
      </c>
      <c r="BI24" s="15">
        <v>2.9458000000000002</v>
      </c>
      <c r="BJ24" s="15">
        <v>0</v>
      </c>
      <c r="BK24" s="15">
        <v>0</v>
      </c>
      <c r="BL24" s="15">
        <v>0</v>
      </c>
      <c r="BM24" s="14">
        <v>1.05369</v>
      </c>
      <c r="BN24" s="13">
        <v>138318.69167999999</v>
      </c>
      <c r="BO24" s="237">
        <v>40143.774880000004</v>
      </c>
      <c r="BP24" s="237">
        <v>0</v>
      </c>
      <c r="BQ24" s="13">
        <v>43433.405599999998</v>
      </c>
      <c r="BR24" s="13">
        <v>7864.2734399999999</v>
      </c>
      <c r="BS24" s="13">
        <v>925.20863999999983</v>
      </c>
      <c r="BT24" s="13">
        <v>2467.2230399999999</v>
      </c>
      <c r="BU24" s="13">
        <v>25340.43664</v>
      </c>
      <c r="BV24" s="13">
        <v>13364.124800000001</v>
      </c>
      <c r="BW24" s="13">
        <v>0</v>
      </c>
      <c r="BX24" s="13">
        <v>0</v>
      </c>
      <c r="BY24" s="13">
        <v>0</v>
      </c>
      <c r="BZ24" s="13">
        <v>4780.2446399999999</v>
      </c>
    </row>
    <row r="25" spans="1:78" ht="12" customHeight="1" x14ac:dyDescent="0.25">
      <c r="A25" s="22">
        <v>21</v>
      </c>
      <c r="B25" s="24" t="s">
        <v>232</v>
      </c>
      <c r="C25" s="12">
        <v>385.6</v>
      </c>
      <c r="D25" s="23">
        <v>385.6</v>
      </c>
      <c r="E25" s="23">
        <v>0</v>
      </c>
      <c r="F25" s="23">
        <v>54.9</v>
      </c>
      <c r="G25" s="22" t="s">
        <v>4</v>
      </c>
      <c r="H25" s="10">
        <v>9</v>
      </c>
      <c r="I25" s="10" t="s">
        <v>21</v>
      </c>
      <c r="J25" s="18">
        <v>25.05</v>
      </c>
      <c r="K25" s="17">
        <v>3.9</v>
      </c>
      <c r="L25" s="17">
        <v>5.09</v>
      </c>
      <c r="M25" s="17">
        <v>8.4499999999999993</v>
      </c>
      <c r="N25" s="17">
        <v>4.93</v>
      </c>
      <c r="O25" s="17">
        <v>2.42</v>
      </c>
      <c r="P25" s="17">
        <v>0</v>
      </c>
      <c r="Q25" s="17">
        <v>0</v>
      </c>
      <c r="R25" s="17">
        <v>0.26</v>
      </c>
      <c r="S25" s="20">
        <v>0</v>
      </c>
      <c r="T25" s="20">
        <v>0</v>
      </c>
      <c r="U25" s="20">
        <v>0</v>
      </c>
      <c r="V25" s="17">
        <v>0</v>
      </c>
      <c r="W25" s="20">
        <v>0</v>
      </c>
      <c r="X25" s="17" t="s">
        <v>0</v>
      </c>
      <c r="Y25" s="17">
        <v>7.85</v>
      </c>
      <c r="Z25" s="19">
        <v>0</v>
      </c>
      <c r="AA25" s="17">
        <v>6.73</v>
      </c>
      <c r="AB25" s="17">
        <v>10.67</v>
      </c>
      <c r="AC25" s="17">
        <v>14</v>
      </c>
      <c r="AD25" s="18">
        <v>57955.680000000008</v>
      </c>
      <c r="AE25" s="17">
        <v>9023.0400000000009</v>
      </c>
      <c r="AF25" s="17">
        <v>11776.224</v>
      </c>
      <c r="AG25" s="17">
        <v>19549.919999999998</v>
      </c>
      <c r="AH25" s="17">
        <v>11406.048000000001</v>
      </c>
      <c r="AI25" s="17">
        <v>5598.9120000000003</v>
      </c>
      <c r="AJ25" s="17">
        <v>0</v>
      </c>
      <c r="AK25" s="17">
        <v>0</v>
      </c>
      <c r="AL25" s="17">
        <v>601.53600000000006</v>
      </c>
      <c r="AN25" s="15">
        <v>26.91</v>
      </c>
      <c r="AO25" s="240">
        <v>7.81</v>
      </c>
      <c r="AP25" s="240"/>
      <c r="AQ25" s="15">
        <v>8.4499999999999993</v>
      </c>
      <c r="AR25" s="15">
        <v>1.53</v>
      </c>
      <c r="AS25" s="15">
        <v>0.18</v>
      </c>
      <c r="AT25" s="15">
        <v>0.48</v>
      </c>
      <c r="AU25" s="15">
        <v>4.93</v>
      </c>
      <c r="AV25" s="15">
        <v>2.6</v>
      </c>
      <c r="AW25" s="15">
        <v>0</v>
      </c>
      <c r="AX25" s="15">
        <v>0</v>
      </c>
      <c r="AY25" s="15">
        <v>0</v>
      </c>
      <c r="AZ25" s="14">
        <v>0.93</v>
      </c>
      <c r="BA25" s="15">
        <v>30.48903</v>
      </c>
      <c r="BB25" s="240">
        <v>8.8487299999999998</v>
      </c>
      <c r="BC25" s="240">
        <v>0</v>
      </c>
      <c r="BD25" s="15">
        <v>9.5738499999999984</v>
      </c>
      <c r="BE25" s="15">
        <v>1.73349</v>
      </c>
      <c r="BF25" s="15">
        <v>0.20393999999999998</v>
      </c>
      <c r="BG25" s="15">
        <v>0.54383999999999999</v>
      </c>
      <c r="BH25" s="15">
        <v>5.5856899999999996</v>
      </c>
      <c r="BI25" s="15">
        <v>2.9458000000000002</v>
      </c>
      <c r="BJ25" s="15">
        <v>0</v>
      </c>
      <c r="BK25" s="15">
        <v>0</v>
      </c>
      <c r="BL25" s="15">
        <v>0</v>
      </c>
      <c r="BM25" s="14">
        <v>1.05369</v>
      </c>
      <c r="BN25" s="13">
        <v>138318.69167999999</v>
      </c>
      <c r="BO25" s="237">
        <v>40143.774880000004</v>
      </c>
      <c r="BP25" s="237">
        <v>0</v>
      </c>
      <c r="BQ25" s="13">
        <v>43433.405599999998</v>
      </c>
      <c r="BR25" s="13">
        <v>7864.2734399999999</v>
      </c>
      <c r="BS25" s="13">
        <v>925.20863999999983</v>
      </c>
      <c r="BT25" s="13">
        <v>2467.2230399999999</v>
      </c>
      <c r="BU25" s="13">
        <v>25340.43664</v>
      </c>
      <c r="BV25" s="13">
        <v>13364.124800000001</v>
      </c>
      <c r="BW25" s="13">
        <v>0</v>
      </c>
      <c r="BX25" s="13">
        <v>0</v>
      </c>
      <c r="BY25" s="13">
        <v>0</v>
      </c>
      <c r="BZ25" s="13">
        <v>4780.2446399999999</v>
      </c>
    </row>
    <row r="26" spans="1:78" ht="12" customHeight="1" x14ac:dyDescent="0.25">
      <c r="A26" s="22">
        <v>22</v>
      </c>
      <c r="B26" s="24" t="s">
        <v>231</v>
      </c>
      <c r="C26" s="12">
        <v>10450.300000000001</v>
      </c>
      <c r="D26" s="23">
        <v>9759.6</v>
      </c>
      <c r="E26" s="23">
        <v>690.7</v>
      </c>
      <c r="F26" s="23">
        <v>2001.5</v>
      </c>
      <c r="G26" s="22" t="s">
        <v>22</v>
      </c>
      <c r="H26" s="10">
        <v>3</v>
      </c>
      <c r="I26" s="10" t="s">
        <v>21</v>
      </c>
      <c r="J26" s="18">
        <v>45.06</v>
      </c>
      <c r="K26" s="17">
        <v>5.0999999999999996</v>
      </c>
      <c r="L26" s="17">
        <v>8.6300000000000008</v>
      </c>
      <c r="M26" s="17">
        <v>13.43</v>
      </c>
      <c r="N26" s="17">
        <v>6.91</v>
      </c>
      <c r="O26" s="17">
        <v>3.15</v>
      </c>
      <c r="P26" s="17">
        <v>1.81</v>
      </c>
      <c r="Q26" s="17">
        <v>5.77</v>
      </c>
      <c r="R26" s="17">
        <v>0.26</v>
      </c>
      <c r="S26" s="20">
        <v>40</v>
      </c>
      <c r="T26" s="20">
        <v>40</v>
      </c>
      <c r="U26" s="20">
        <v>2604.04</v>
      </c>
      <c r="V26" s="17">
        <v>195.98199600000001</v>
      </c>
      <c r="W26" s="20">
        <v>42.3</v>
      </c>
      <c r="X26" s="20">
        <v>2604.04</v>
      </c>
      <c r="Y26" s="17">
        <v>7.85</v>
      </c>
      <c r="Z26" s="19">
        <v>0</v>
      </c>
      <c r="AA26" s="17">
        <v>6.73</v>
      </c>
      <c r="AB26" s="17">
        <v>10.67</v>
      </c>
      <c r="AC26" s="17">
        <v>14</v>
      </c>
      <c r="AD26" s="18">
        <v>2825343.1080000005</v>
      </c>
      <c r="AE26" s="17">
        <v>319779.18</v>
      </c>
      <c r="AF26" s="17">
        <v>541116.5340000001</v>
      </c>
      <c r="AG26" s="17">
        <v>842085.17400000012</v>
      </c>
      <c r="AH26" s="17">
        <v>433269.43800000002</v>
      </c>
      <c r="AI26" s="17">
        <v>197510.66999999998</v>
      </c>
      <c r="AJ26" s="17">
        <v>113490.258</v>
      </c>
      <c r="AK26" s="17">
        <v>361789.386</v>
      </c>
      <c r="AL26" s="17">
        <v>16302.468000000003</v>
      </c>
      <c r="AN26" s="15">
        <v>48.44</v>
      </c>
      <c r="AO26" s="240">
        <v>18.489999999999998</v>
      </c>
      <c r="AP26" s="240"/>
      <c r="AQ26" s="15">
        <v>6.67</v>
      </c>
      <c r="AR26" s="15">
        <v>1.53</v>
      </c>
      <c r="AS26" s="15">
        <v>0.32</v>
      </c>
      <c r="AT26" s="15">
        <v>0.87</v>
      </c>
      <c r="AU26" s="15">
        <v>5.01</v>
      </c>
      <c r="AV26" s="15">
        <v>4.99</v>
      </c>
      <c r="AW26" s="15">
        <v>2.7</v>
      </c>
      <c r="AX26" s="15">
        <v>6.46</v>
      </c>
      <c r="AY26" s="15">
        <v>0.47</v>
      </c>
      <c r="AZ26" s="14">
        <v>0.93</v>
      </c>
      <c r="BA26" s="15">
        <v>54.88252</v>
      </c>
      <c r="BB26" s="240">
        <v>20.949169999999999</v>
      </c>
      <c r="BC26" s="240">
        <v>0</v>
      </c>
      <c r="BD26" s="15">
        <v>7.5571100000000007</v>
      </c>
      <c r="BE26" s="15">
        <v>1.7334900000000002</v>
      </c>
      <c r="BF26" s="15">
        <v>0.36256000000000005</v>
      </c>
      <c r="BG26" s="15">
        <v>0.98571000000000009</v>
      </c>
      <c r="BH26" s="15">
        <v>5.6763300000000001</v>
      </c>
      <c r="BI26" s="15">
        <v>5.65367</v>
      </c>
      <c r="BJ26" s="15">
        <v>3.0591000000000004</v>
      </c>
      <c r="BK26" s="15">
        <v>7.3191800000000002</v>
      </c>
      <c r="BL26" s="15">
        <v>0.53250999999999993</v>
      </c>
      <c r="BM26" s="14">
        <v>1.05369</v>
      </c>
      <c r="BN26" s="13">
        <v>6747813.0515600014</v>
      </c>
      <c r="BO26" s="237">
        <v>2575703.2065099999</v>
      </c>
      <c r="BP26" s="237">
        <v>0</v>
      </c>
      <c r="BQ26" s="13">
        <v>929147.66833000013</v>
      </c>
      <c r="BR26" s="13">
        <v>213132.82347000003</v>
      </c>
      <c r="BS26" s="13">
        <v>44576.799680000004</v>
      </c>
      <c r="BT26" s="13">
        <v>121193.17413000003</v>
      </c>
      <c r="BU26" s="13">
        <v>697905.51999000006</v>
      </c>
      <c r="BV26" s="13">
        <v>695119.47001000005</v>
      </c>
      <c r="BW26" s="13">
        <v>376116.7473000001</v>
      </c>
      <c r="BX26" s="13">
        <v>899894.14354000008</v>
      </c>
      <c r="BY26" s="13">
        <v>65472.174529999989</v>
      </c>
      <c r="BZ26" s="13">
        <v>129551.32407</v>
      </c>
    </row>
    <row r="27" spans="1:78" ht="12" customHeight="1" x14ac:dyDescent="0.25">
      <c r="A27" s="22">
        <v>23</v>
      </c>
      <c r="B27" s="24" t="s">
        <v>230</v>
      </c>
      <c r="C27" s="12">
        <v>3844.53</v>
      </c>
      <c r="D27" s="23">
        <v>3633.53</v>
      </c>
      <c r="E27" s="23">
        <v>211</v>
      </c>
      <c r="F27" s="23">
        <v>808.1</v>
      </c>
      <c r="G27" s="22" t="s">
        <v>22</v>
      </c>
      <c r="H27" s="10">
        <v>3</v>
      </c>
      <c r="I27" s="10" t="s">
        <v>21</v>
      </c>
      <c r="J27" s="18">
        <v>45.06</v>
      </c>
      <c r="K27" s="17">
        <v>5.0999999999999996</v>
      </c>
      <c r="L27" s="17">
        <v>8.6300000000000008</v>
      </c>
      <c r="M27" s="17">
        <v>13.43</v>
      </c>
      <c r="N27" s="17">
        <v>6.91</v>
      </c>
      <c r="O27" s="17">
        <v>3.15</v>
      </c>
      <c r="P27" s="17">
        <v>1.81</v>
      </c>
      <c r="Q27" s="17">
        <v>5.77</v>
      </c>
      <c r="R27" s="17">
        <v>0.26</v>
      </c>
      <c r="S27" s="20">
        <v>40</v>
      </c>
      <c r="T27" s="20">
        <v>40</v>
      </c>
      <c r="U27" s="20">
        <v>2604.04</v>
      </c>
      <c r="V27" s="17">
        <v>195.98199600000001</v>
      </c>
      <c r="W27" s="20">
        <v>42.3</v>
      </c>
      <c r="X27" s="20">
        <v>2604.04</v>
      </c>
      <c r="Y27" s="17">
        <v>7.85</v>
      </c>
      <c r="Z27" s="19">
        <v>0</v>
      </c>
      <c r="AA27" s="17">
        <v>6.73</v>
      </c>
      <c r="AB27" s="17">
        <v>10.67</v>
      </c>
      <c r="AC27" s="17">
        <v>14</v>
      </c>
      <c r="AD27" s="18">
        <v>1039407.1308000002</v>
      </c>
      <c r="AE27" s="17">
        <v>117642.61799999999</v>
      </c>
      <c r="AF27" s="17">
        <v>199069.76340000003</v>
      </c>
      <c r="AG27" s="17">
        <v>309792.22740000003</v>
      </c>
      <c r="AH27" s="17">
        <v>159394.2138</v>
      </c>
      <c r="AI27" s="17">
        <v>72661.616999999998</v>
      </c>
      <c r="AJ27" s="17">
        <v>41751.595800000003</v>
      </c>
      <c r="AK27" s="17">
        <v>133097.6286</v>
      </c>
      <c r="AL27" s="17">
        <v>5997.4668000000011</v>
      </c>
      <c r="AN27" s="15">
        <v>48.44</v>
      </c>
      <c r="AO27" s="240">
        <v>18.489999999999998</v>
      </c>
      <c r="AP27" s="240"/>
      <c r="AQ27" s="15">
        <v>6.67</v>
      </c>
      <c r="AR27" s="15">
        <v>1.53</v>
      </c>
      <c r="AS27" s="15">
        <v>0.32</v>
      </c>
      <c r="AT27" s="15">
        <v>0.87</v>
      </c>
      <c r="AU27" s="15">
        <v>5.01</v>
      </c>
      <c r="AV27" s="15">
        <v>4.99</v>
      </c>
      <c r="AW27" s="15">
        <v>2.7</v>
      </c>
      <c r="AX27" s="15">
        <v>6.46</v>
      </c>
      <c r="AY27" s="15">
        <v>0.47</v>
      </c>
      <c r="AZ27" s="14">
        <v>0.93</v>
      </c>
      <c r="BA27" s="15">
        <v>54.88252</v>
      </c>
      <c r="BB27" s="240">
        <v>20.949169999999999</v>
      </c>
      <c r="BC27" s="240">
        <v>0</v>
      </c>
      <c r="BD27" s="15">
        <v>7.5571100000000007</v>
      </c>
      <c r="BE27" s="15">
        <v>1.7334900000000002</v>
      </c>
      <c r="BF27" s="15">
        <v>0.36256000000000005</v>
      </c>
      <c r="BG27" s="15">
        <v>0.98571000000000009</v>
      </c>
      <c r="BH27" s="15">
        <v>5.6763300000000001</v>
      </c>
      <c r="BI27" s="15">
        <v>5.65367</v>
      </c>
      <c r="BJ27" s="15">
        <v>3.0591000000000004</v>
      </c>
      <c r="BK27" s="15">
        <v>7.3191800000000002</v>
      </c>
      <c r="BL27" s="15">
        <v>0.53250999999999993</v>
      </c>
      <c r="BM27" s="14">
        <v>1.05369</v>
      </c>
      <c r="BN27" s="13">
        <v>2482433.0125560001</v>
      </c>
      <c r="BO27" s="237">
        <v>947567.84480099997</v>
      </c>
      <c r="BP27" s="237">
        <v>0</v>
      </c>
      <c r="BQ27" s="13">
        <v>341821.39128300006</v>
      </c>
      <c r="BR27" s="13">
        <v>78408.804897000009</v>
      </c>
      <c r="BS27" s="13">
        <v>16399.227168000001</v>
      </c>
      <c r="BT27" s="13">
        <v>44585.398863000009</v>
      </c>
      <c r="BU27" s="13">
        <v>256750.400349</v>
      </c>
      <c r="BV27" s="13">
        <v>255725.44865100001</v>
      </c>
      <c r="BW27" s="13">
        <v>138368.47923000003</v>
      </c>
      <c r="BX27" s="13">
        <v>331059.39845400001</v>
      </c>
      <c r="BY27" s="13">
        <v>24086.364902999994</v>
      </c>
      <c r="BZ27" s="13">
        <v>47660.253957000001</v>
      </c>
    </row>
    <row r="28" spans="1:78" ht="12" customHeight="1" x14ac:dyDescent="0.25">
      <c r="A28" s="22">
        <v>24</v>
      </c>
      <c r="B28" s="24" t="s">
        <v>229</v>
      </c>
      <c r="C28" s="12">
        <v>8950.7999999999993</v>
      </c>
      <c r="D28" s="23">
        <v>8950.7999999999993</v>
      </c>
      <c r="E28" s="23">
        <v>0</v>
      </c>
      <c r="F28" s="23">
        <v>1174.4000000000001</v>
      </c>
      <c r="G28" s="22" t="s">
        <v>22</v>
      </c>
      <c r="H28" s="10">
        <v>1</v>
      </c>
      <c r="I28" s="10" t="s">
        <v>21</v>
      </c>
      <c r="J28" s="18">
        <v>44.8</v>
      </c>
      <c r="K28" s="17">
        <v>5.0999999999999996</v>
      </c>
      <c r="L28" s="17">
        <v>8.6300000000000008</v>
      </c>
      <c r="M28" s="17">
        <v>13.43</v>
      </c>
      <c r="N28" s="17">
        <v>6.91</v>
      </c>
      <c r="O28" s="17">
        <v>3.15</v>
      </c>
      <c r="P28" s="17">
        <v>1.81</v>
      </c>
      <c r="Q28" s="17">
        <v>5.77</v>
      </c>
      <c r="R28" s="17">
        <v>0</v>
      </c>
      <c r="S28" s="20">
        <v>40</v>
      </c>
      <c r="T28" s="20">
        <v>40</v>
      </c>
      <c r="U28" s="20">
        <v>2604.04</v>
      </c>
      <c r="V28" s="17">
        <v>195.98199600000001</v>
      </c>
      <c r="W28" s="20">
        <v>42.3</v>
      </c>
      <c r="X28" s="20">
        <v>2604.04</v>
      </c>
      <c r="Y28" s="17">
        <v>0</v>
      </c>
      <c r="Z28" s="19">
        <v>0</v>
      </c>
      <c r="AA28" s="17">
        <v>5.05</v>
      </c>
      <c r="AB28" s="17">
        <v>10.67</v>
      </c>
      <c r="AC28" s="17">
        <v>14</v>
      </c>
      <c r="AD28" s="18">
        <v>2405975.04</v>
      </c>
      <c r="AE28" s="17">
        <v>273894.48</v>
      </c>
      <c r="AF28" s="17">
        <v>463472.424</v>
      </c>
      <c r="AG28" s="17">
        <v>721255.46399999992</v>
      </c>
      <c r="AH28" s="17">
        <v>371100.16800000001</v>
      </c>
      <c r="AI28" s="17">
        <v>169170.12</v>
      </c>
      <c r="AJ28" s="17">
        <v>97205.687999999995</v>
      </c>
      <c r="AK28" s="17">
        <v>309876.696</v>
      </c>
      <c r="AL28" s="17">
        <v>0</v>
      </c>
      <c r="AN28" s="15">
        <v>48.16</v>
      </c>
      <c r="AO28" s="240">
        <v>18.649999999999999</v>
      </c>
      <c r="AP28" s="240"/>
      <c r="AQ28" s="15">
        <v>7.16</v>
      </c>
      <c r="AR28" s="15">
        <v>1.53</v>
      </c>
      <c r="AS28" s="15">
        <v>0.32</v>
      </c>
      <c r="AT28" s="15">
        <v>0.87</v>
      </c>
      <c r="AU28" s="15">
        <v>5.01</v>
      </c>
      <c r="AV28" s="15">
        <v>4.99</v>
      </c>
      <c r="AW28" s="15">
        <v>2.7</v>
      </c>
      <c r="AX28" s="15">
        <v>6.46</v>
      </c>
      <c r="AY28" s="15">
        <v>0.47</v>
      </c>
      <c r="AZ28" s="14">
        <v>0</v>
      </c>
      <c r="BA28" s="15">
        <v>54.565279999999994</v>
      </c>
      <c r="BB28" s="240">
        <v>21.130449999999996</v>
      </c>
      <c r="BC28" s="240">
        <v>0</v>
      </c>
      <c r="BD28" s="15">
        <v>8.1122800000000002</v>
      </c>
      <c r="BE28" s="15">
        <v>1.7334900000000002</v>
      </c>
      <c r="BF28" s="15">
        <v>0.36255999999999999</v>
      </c>
      <c r="BG28" s="15">
        <v>0.98570999999999998</v>
      </c>
      <c r="BH28" s="15">
        <v>5.6763299999999992</v>
      </c>
      <c r="BI28" s="15">
        <v>5.6536700000000009</v>
      </c>
      <c r="BJ28" s="15">
        <v>3.0591000000000004</v>
      </c>
      <c r="BK28" s="15">
        <v>7.3191800000000002</v>
      </c>
      <c r="BL28" s="15">
        <v>0.53250999999999993</v>
      </c>
      <c r="BM28" s="14">
        <v>0</v>
      </c>
      <c r="BN28" s="13">
        <v>5746170.1382400002</v>
      </c>
      <c r="BO28" s="237">
        <v>2225209.1585999997</v>
      </c>
      <c r="BP28" s="237">
        <v>0</v>
      </c>
      <c r="BQ28" s="13">
        <v>854289.41423999995</v>
      </c>
      <c r="BR28" s="13">
        <v>182550.67091999998</v>
      </c>
      <c r="BS28" s="13">
        <v>38180.532479999994</v>
      </c>
      <c r="BT28" s="13">
        <v>103803.32267999998</v>
      </c>
      <c r="BU28" s="13">
        <v>597763.96163999988</v>
      </c>
      <c r="BV28" s="13">
        <v>595377.67836000014</v>
      </c>
      <c r="BW28" s="13">
        <v>322148.24280000001</v>
      </c>
      <c r="BX28" s="13">
        <v>770769.49943999993</v>
      </c>
      <c r="BY28" s="13">
        <v>56077.657079999983</v>
      </c>
      <c r="BZ28" s="13">
        <v>0</v>
      </c>
    </row>
    <row r="29" spans="1:78" ht="12" customHeight="1" x14ac:dyDescent="0.25">
      <c r="A29" s="22">
        <v>25</v>
      </c>
      <c r="B29" s="24" t="s">
        <v>228</v>
      </c>
      <c r="C29" s="12">
        <v>3811.9</v>
      </c>
      <c r="D29" s="23">
        <v>3811.9</v>
      </c>
      <c r="E29" s="23">
        <v>0</v>
      </c>
      <c r="F29" s="23">
        <v>523.44000000000005</v>
      </c>
      <c r="G29" s="22" t="s">
        <v>24</v>
      </c>
      <c r="H29" s="10">
        <v>3</v>
      </c>
      <c r="I29" s="10" t="s">
        <v>8</v>
      </c>
      <c r="J29" s="21">
        <v>36.75</v>
      </c>
      <c r="K29" s="17">
        <v>4.0199999999999996</v>
      </c>
      <c r="L29" s="17">
        <v>7</v>
      </c>
      <c r="M29" s="17">
        <v>11</v>
      </c>
      <c r="N29" s="17">
        <v>5.4</v>
      </c>
      <c r="O29" s="17">
        <v>2.67</v>
      </c>
      <c r="P29" s="17">
        <v>1.54</v>
      </c>
      <c r="Q29" s="17">
        <v>4.9000000000000004</v>
      </c>
      <c r="R29" s="17">
        <v>0.22</v>
      </c>
      <c r="S29" s="20">
        <v>40</v>
      </c>
      <c r="T29" s="20">
        <v>40</v>
      </c>
      <c r="U29" s="20">
        <v>2604.04</v>
      </c>
      <c r="V29" s="17">
        <v>195.98199600000001</v>
      </c>
      <c r="W29" s="20">
        <v>42.3</v>
      </c>
      <c r="X29" s="20">
        <v>2604.04</v>
      </c>
      <c r="Y29" s="17">
        <v>7.85</v>
      </c>
      <c r="Z29" s="19">
        <v>0</v>
      </c>
      <c r="AA29" s="17">
        <v>6.73</v>
      </c>
      <c r="AB29" s="17">
        <v>10.67</v>
      </c>
      <c r="AC29" s="17">
        <v>14</v>
      </c>
      <c r="AD29" s="18">
        <v>840523.95000000007</v>
      </c>
      <c r="AE29" s="17">
        <v>91943.027999999991</v>
      </c>
      <c r="AF29" s="17">
        <v>160099.79999999999</v>
      </c>
      <c r="AG29" s="17">
        <v>251585.40000000002</v>
      </c>
      <c r="AH29" s="17">
        <v>123505.56000000001</v>
      </c>
      <c r="AI29" s="17">
        <v>61066.637999999992</v>
      </c>
      <c r="AJ29" s="17">
        <v>35221.955999999998</v>
      </c>
      <c r="AK29" s="17">
        <v>112069.86000000002</v>
      </c>
      <c r="AL29" s="17">
        <v>5031.7080000000005</v>
      </c>
      <c r="AN29" s="15">
        <v>0</v>
      </c>
      <c r="AO29" s="240">
        <v>0</v>
      </c>
      <c r="AP29" s="240"/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4">
        <v>0</v>
      </c>
      <c r="BA29" s="15">
        <v>0</v>
      </c>
      <c r="BB29" s="240"/>
      <c r="BC29" s="240"/>
      <c r="BD29" s="15"/>
      <c r="BE29" s="15"/>
      <c r="BF29" s="15"/>
      <c r="BG29" s="15"/>
      <c r="BH29" s="15"/>
      <c r="BI29" s="15"/>
      <c r="BJ29" s="15"/>
      <c r="BK29" s="15"/>
      <c r="BL29" s="15"/>
      <c r="BM29" s="14"/>
      <c r="BN29" s="13">
        <v>0</v>
      </c>
      <c r="BO29" s="237"/>
      <c r="BP29" s="237"/>
      <c r="BQ29" s="13"/>
      <c r="BR29" s="13"/>
      <c r="BS29" s="13"/>
      <c r="BT29" s="13"/>
      <c r="BU29" s="13"/>
      <c r="BV29" s="13"/>
      <c r="BW29" s="13"/>
      <c r="BX29" s="13"/>
      <c r="BY29" s="13"/>
      <c r="BZ29" s="29"/>
    </row>
    <row r="30" spans="1:78" ht="12" customHeight="1" x14ac:dyDescent="0.25">
      <c r="A30" s="22">
        <v>26</v>
      </c>
      <c r="B30" s="24" t="s">
        <v>227</v>
      </c>
      <c r="C30" s="12">
        <v>3817.2000000000003</v>
      </c>
      <c r="D30" s="23">
        <v>3785.3</v>
      </c>
      <c r="E30" s="23">
        <v>31.9</v>
      </c>
      <c r="F30" s="23">
        <v>524.16</v>
      </c>
      <c r="G30" s="22" t="s">
        <v>24</v>
      </c>
      <c r="H30" s="10">
        <v>3</v>
      </c>
      <c r="I30" s="10" t="s">
        <v>8</v>
      </c>
      <c r="J30" s="21">
        <v>36.75</v>
      </c>
      <c r="K30" s="17">
        <v>4.0199999999999996</v>
      </c>
      <c r="L30" s="17">
        <v>7</v>
      </c>
      <c r="M30" s="17">
        <v>11</v>
      </c>
      <c r="N30" s="17">
        <v>5.4</v>
      </c>
      <c r="O30" s="17">
        <v>2.67</v>
      </c>
      <c r="P30" s="17">
        <v>1.54</v>
      </c>
      <c r="Q30" s="17">
        <v>4.9000000000000004</v>
      </c>
      <c r="R30" s="17">
        <v>0.22</v>
      </c>
      <c r="S30" s="20">
        <v>40</v>
      </c>
      <c r="T30" s="20">
        <v>40</v>
      </c>
      <c r="U30" s="20">
        <v>2604.04</v>
      </c>
      <c r="V30" s="17">
        <v>195.98199600000001</v>
      </c>
      <c r="W30" s="20">
        <v>42.3</v>
      </c>
      <c r="X30" s="20">
        <v>2604.04</v>
      </c>
      <c r="Y30" s="17">
        <v>7.85</v>
      </c>
      <c r="Z30" s="19">
        <v>0</v>
      </c>
      <c r="AA30" s="17">
        <v>6.73</v>
      </c>
      <c r="AB30" s="17">
        <v>10.67</v>
      </c>
      <c r="AC30" s="17">
        <v>14</v>
      </c>
      <c r="AD30" s="18">
        <v>841692.60000000009</v>
      </c>
      <c r="AE30" s="17">
        <v>92070.864000000001</v>
      </c>
      <c r="AF30" s="17">
        <v>160322.40000000002</v>
      </c>
      <c r="AG30" s="17">
        <v>251935.2</v>
      </c>
      <c r="AH30" s="17">
        <v>123677.28</v>
      </c>
      <c r="AI30" s="17">
        <v>61151.544000000009</v>
      </c>
      <c r="AJ30" s="17">
        <v>35270.928</v>
      </c>
      <c r="AK30" s="17">
        <v>112225.68000000002</v>
      </c>
      <c r="AL30" s="17">
        <v>5038.7040000000006</v>
      </c>
      <c r="AM30" s="1" t="s">
        <v>8</v>
      </c>
      <c r="AN30" s="15">
        <v>39.51</v>
      </c>
      <c r="AO30" s="15">
        <v>4.3219102040816324</v>
      </c>
      <c r="AP30" s="15">
        <v>7.5257142857142849</v>
      </c>
      <c r="AQ30" s="15">
        <v>11.826122448979591</v>
      </c>
      <c r="AR30" s="15"/>
      <c r="AS30" s="15"/>
      <c r="AT30" s="15"/>
      <c r="AU30" s="15">
        <v>5.8055510204081635</v>
      </c>
      <c r="AV30" s="15">
        <v>2.8705224489795915</v>
      </c>
      <c r="AW30" s="15">
        <v>1.6556571428571427</v>
      </c>
      <c r="AX30" s="15">
        <v>5.2679999999999998</v>
      </c>
      <c r="AY30" s="15"/>
      <c r="AZ30" s="14">
        <v>0.23652244897959185</v>
      </c>
      <c r="BA30" s="15">
        <v>39.51</v>
      </c>
      <c r="BB30" s="15">
        <v>4.3219102040816324</v>
      </c>
      <c r="BC30" s="15">
        <v>7.5257142857142849</v>
      </c>
      <c r="BD30" s="15">
        <v>11.826122448979591</v>
      </c>
      <c r="BE30" s="15">
        <v>0</v>
      </c>
      <c r="BF30" s="15">
        <v>0</v>
      </c>
      <c r="BG30" s="15">
        <v>0</v>
      </c>
      <c r="BH30" s="15">
        <v>5.8055510204081635</v>
      </c>
      <c r="BI30" s="15">
        <v>2.8705224489795915</v>
      </c>
      <c r="BJ30" s="15">
        <v>1.6556571428571427</v>
      </c>
      <c r="BK30" s="15">
        <v>5.2679999999999998</v>
      </c>
      <c r="BL30" s="15">
        <v>0</v>
      </c>
      <c r="BM30" s="14">
        <v>0.23652244897959182</v>
      </c>
      <c r="BN30" s="13">
        <v>1809810.8640000003</v>
      </c>
      <c r="BO30" s="13">
        <v>197971.1475722449</v>
      </c>
      <c r="BP30" s="13">
        <v>344725.87885714287</v>
      </c>
      <c r="BQ30" s="13">
        <v>541712.09534693882</v>
      </c>
      <c r="BR30" s="13">
        <v>0</v>
      </c>
      <c r="BS30" s="13">
        <v>0</v>
      </c>
      <c r="BT30" s="13">
        <v>0</v>
      </c>
      <c r="BU30" s="13">
        <v>265931.39226122451</v>
      </c>
      <c r="BV30" s="13">
        <v>131488.29950693878</v>
      </c>
      <c r="BW30" s="13">
        <v>75839.693348571425</v>
      </c>
      <c r="BX30" s="13">
        <v>241308.11520000003</v>
      </c>
      <c r="BY30" s="13">
        <v>0</v>
      </c>
      <c r="BZ30" s="13">
        <v>10834.241906938774</v>
      </c>
    </row>
    <row r="31" spans="1:78" ht="12" customHeight="1" x14ac:dyDescent="0.25">
      <c r="A31" s="22">
        <v>27</v>
      </c>
      <c r="B31" s="24" t="s">
        <v>226</v>
      </c>
      <c r="C31" s="12">
        <v>3908.8</v>
      </c>
      <c r="D31" s="23">
        <v>3876.8</v>
      </c>
      <c r="E31" s="23">
        <v>32</v>
      </c>
      <c r="F31" s="23">
        <v>802.06</v>
      </c>
      <c r="G31" s="22" t="s">
        <v>24</v>
      </c>
      <c r="H31" s="10">
        <v>1</v>
      </c>
      <c r="I31" s="10" t="s">
        <v>8</v>
      </c>
      <c r="J31" s="21">
        <v>36.54</v>
      </c>
      <c r="K31" s="17">
        <v>4.03</v>
      </c>
      <c r="L31" s="17">
        <v>7</v>
      </c>
      <c r="M31" s="17">
        <v>11</v>
      </c>
      <c r="N31" s="17">
        <v>5.4</v>
      </c>
      <c r="O31" s="17">
        <v>2.67</v>
      </c>
      <c r="P31" s="17">
        <v>1.54</v>
      </c>
      <c r="Q31" s="17">
        <v>4.9000000000000004</v>
      </c>
      <c r="R31" s="17">
        <v>0</v>
      </c>
      <c r="S31" s="20">
        <v>40</v>
      </c>
      <c r="T31" s="20">
        <v>40</v>
      </c>
      <c r="U31" s="20">
        <v>2604.04</v>
      </c>
      <c r="V31" s="17">
        <v>195.98199600000001</v>
      </c>
      <c r="W31" s="20">
        <v>42.3</v>
      </c>
      <c r="X31" s="20">
        <v>2604.04</v>
      </c>
      <c r="Y31" s="17">
        <v>0</v>
      </c>
      <c r="Z31" s="19">
        <v>0</v>
      </c>
      <c r="AA31" s="17">
        <v>5.05</v>
      </c>
      <c r="AB31" s="17">
        <v>10.67</v>
      </c>
      <c r="AC31" s="17">
        <v>14</v>
      </c>
      <c r="AD31" s="18">
        <v>856965.31199999992</v>
      </c>
      <c r="AE31" s="17">
        <v>94514.784000000014</v>
      </c>
      <c r="AF31" s="17">
        <v>164169.60000000001</v>
      </c>
      <c r="AG31" s="17">
        <v>257980.80000000002</v>
      </c>
      <c r="AH31" s="17">
        <v>126645.12000000002</v>
      </c>
      <c r="AI31" s="17">
        <v>62618.97600000001</v>
      </c>
      <c r="AJ31" s="17">
        <v>36117.312000000005</v>
      </c>
      <c r="AK31" s="17">
        <v>114918.72000000002</v>
      </c>
      <c r="AL31" s="17">
        <v>0</v>
      </c>
      <c r="AM31" s="1" t="s">
        <v>8</v>
      </c>
      <c r="AN31" s="15">
        <v>39.28</v>
      </c>
      <c r="AO31" s="15">
        <v>4.3321948549534763</v>
      </c>
      <c r="AP31" s="15">
        <v>7.5249042145593874</v>
      </c>
      <c r="AQ31" s="15">
        <v>11.824849480021895</v>
      </c>
      <c r="AR31" s="15"/>
      <c r="AS31" s="15"/>
      <c r="AT31" s="15"/>
      <c r="AU31" s="15">
        <v>5.8049261083743851</v>
      </c>
      <c r="AV31" s="15">
        <v>2.870213464696223</v>
      </c>
      <c r="AW31" s="15">
        <v>1.6554789272030652</v>
      </c>
      <c r="AX31" s="15">
        <v>5.267432950191572</v>
      </c>
      <c r="AY31" s="15"/>
      <c r="AZ31" s="14">
        <v>0</v>
      </c>
      <c r="BA31" s="15">
        <v>39.28</v>
      </c>
      <c r="BB31" s="15">
        <v>4.3321948549534763</v>
      </c>
      <c r="BC31" s="15">
        <v>7.5249042145593874</v>
      </c>
      <c r="BD31" s="15">
        <v>11.824849480021895</v>
      </c>
      <c r="BE31" s="15">
        <v>0</v>
      </c>
      <c r="BF31" s="15">
        <v>0</v>
      </c>
      <c r="BG31" s="15">
        <v>0</v>
      </c>
      <c r="BH31" s="15">
        <v>5.8049261083743851</v>
      </c>
      <c r="BI31" s="15">
        <v>2.870213464696223</v>
      </c>
      <c r="BJ31" s="15">
        <v>1.6554789272030652</v>
      </c>
      <c r="BK31" s="15">
        <v>5.267432950191572</v>
      </c>
      <c r="BL31" s="15">
        <v>0</v>
      </c>
      <c r="BM31" s="14">
        <v>0</v>
      </c>
      <c r="BN31" s="13">
        <v>1842451.9680000001</v>
      </c>
      <c r="BO31" s="13">
        <v>203204.19898850581</v>
      </c>
      <c r="BP31" s="13">
        <v>352960.14712643682</v>
      </c>
      <c r="BQ31" s="13">
        <v>554651.65977011493</v>
      </c>
      <c r="BR31" s="13">
        <v>0</v>
      </c>
      <c r="BS31" s="13">
        <v>0</v>
      </c>
      <c r="BT31" s="13">
        <v>0</v>
      </c>
      <c r="BU31" s="13">
        <v>272283.54206896556</v>
      </c>
      <c r="BV31" s="13">
        <v>134629.08468965517</v>
      </c>
      <c r="BW31" s="13">
        <v>77651.232367816105</v>
      </c>
      <c r="BX31" s="13">
        <v>247072.10298850582</v>
      </c>
      <c r="BY31" s="13">
        <v>0</v>
      </c>
      <c r="BZ31" s="13">
        <v>0</v>
      </c>
    </row>
    <row r="32" spans="1:78" ht="12" customHeight="1" x14ac:dyDescent="0.25">
      <c r="A32" s="22">
        <v>28</v>
      </c>
      <c r="B32" s="24" t="s">
        <v>225</v>
      </c>
      <c r="C32" s="12">
        <v>4187.5</v>
      </c>
      <c r="D32" s="23">
        <v>3783.2</v>
      </c>
      <c r="E32" s="23">
        <v>404.3</v>
      </c>
      <c r="F32" s="23">
        <v>859.24</v>
      </c>
      <c r="G32" s="22" t="s">
        <v>24</v>
      </c>
      <c r="H32" s="10">
        <v>1</v>
      </c>
      <c r="I32" s="10" t="s">
        <v>8</v>
      </c>
      <c r="J32" s="21">
        <v>36.54</v>
      </c>
      <c r="K32" s="17">
        <v>4.03</v>
      </c>
      <c r="L32" s="17">
        <v>7</v>
      </c>
      <c r="M32" s="17">
        <v>11</v>
      </c>
      <c r="N32" s="17">
        <v>5.4</v>
      </c>
      <c r="O32" s="17">
        <v>2.67</v>
      </c>
      <c r="P32" s="17">
        <v>1.54</v>
      </c>
      <c r="Q32" s="17">
        <v>4.9000000000000004</v>
      </c>
      <c r="R32" s="17">
        <v>0</v>
      </c>
      <c r="S32" s="20">
        <v>40</v>
      </c>
      <c r="T32" s="20">
        <v>40</v>
      </c>
      <c r="U32" s="20">
        <v>2604.04</v>
      </c>
      <c r="V32" s="17">
        <v>195.98199600000001</v>
      </c>
      <c r="W32" s="20">
        <v>42.3</v>
      </c>
      <c r="X32" s="20">
        <v>2604.04</v>
      </c>
      <c r="Y32" s="17">
        <v>0</v>
      </c>
      <c r="Z32" s="19">
        <v>0</v>
      </c>
      <c r="AA32" s="17">
        <v>5.05</v>
      </c>
      <c r="AB32" s="17">
        <v>10.67</v>
      </c>
      <c r="AC32" s="17">
        <v>14</v>
      </c>
      <c r="AD32" s="18">
        <v>918067.5</v>
      </c>
      <c r="AE32" s="17">
        <v>101253.75</v>
      </c>
      <c r="AF32" s="17">
        <v>175875</v>
      </c>
      <c r="AG32" s="17">
        <v>276375</v>
      </c>
      <c r="AH32" s="17">
        <v>135675</v>
      </c>
      <c r="AI32" s="17">
        <v>67083.75</v>
      </c>
      <c r="AJ32" s="17">
        <v>38692.5</v>
      </c>
      <c r="AK32" s="17">
        <v>123112.5</v>
      </c>
      <c r="AL32" s="17">
        <v>0</v>
      </c>
      <c r="AM32" s="1" t="s">
        <v>8</v>
      </c>
      <c r="AN32" s="15">
        <v>39.28</v>
      </c>
      <c r="AO32" s="15">
        <v>4.3321948549534763</v>
      </c>
      <c r="AP32" s="15">
        <v>7.5249042145593874</v>
      </c>
      <c r="AQ32" s="15">
        <v>11.824849480021895</v>
      </c>
      <c r="AR32" s="15"/>
      <c r="AS32" s="15"/>
      <c r="AT32" s="15"/>
      <c r="AU32" s="15">
        <v>5.8049261083743851</v>
      </c>
      <c r="AV32" s="15">
        <v>2.870213464696223</v>
      </c>
      <c r="AW32" s="15">
        <v>1.6554789272030652</v>
      </c>
      <c r="AX32" s="15">
        <v>5.267432950191572</v>
      </c>
      <c r="AY32" s="15"/>
      <c r="AZ32" s="14">
        <v>0</v>
      </c>
      <c r="BA32" s="15">
        <v>39.28</v>
      </c>
      <c r="BB32" s="15">
        <v>4.3321948549534763</v>
      </c>
      <c r="BC32" s="15">
        <v>7.5249042145593874</v>
      </c>
      <c r="BD32" s="15">
        <v>11.824849480021895</v>
      </c>
      <c r="BE32" s="15">
        <v>0</v>
      </c>
      <c r="BF32" s="15">
        <v>0</v>
      </c>
      <c r="BG32" s="15">
        <v>0</v>
      </c>
      <c r="BH32" s="15">
        <v>5.8049261083743851</v>
      </c>
      <c r="BI32" s="15">
        <v>2.870213464696223</v>
      </c>
      <c r="BJ32" s="15">
        <v>1.6554789272030652</v>
      </c>
      <c r="BK32" s="15">
        <v>5.267432950191572</v>
      </c>
      <c r="BL32" s="15">
        <v>0</v>
      </c>
      <c r="BM32" s="14">
        <v>0</v>
      </c>
      <c r="BN32" s="13">
        <v>1973820</v>
      </c>
      <c r="BO32" s="13">
        <v>217692.79146141221</v>
      </c>
      <c r="BP32" s="13">
        <v>378126.4367816092</v>
      </c>
      <c r="BQ32" s="13">
        <v>594198.68637110014</v>
      </c>
      <c r="BR32" s="13">
        <v>0</v>
      </c>
      <c r="BS32" s="13">
        <v>0</v>
      </c>
      <c r="BT32" s="13">
        <v>0</v>
      </c>
      <c r="BU32" s="13">
        <v>291697.53694581287</v>
      </c>
      <c r="BV32" s="13">
        <v>144228.22660098522</v>
      </c>
      <c r="BW32" s="13">
        <v>83187.816091954024</v>
      </c>
      <c r="BX32" s="13">
        <v>264688.50574712653</v>
      </c>
      <c r="BY32" s="13">
        <v>0</v>
      </c>
      <c r="BZ32" s="13">
        <v>0</v>
      </c>
    </row>
    <row r="33" spans="1:78" ht="12" customHeight="1" x14ac:dyDescent="0.25">
      <c r="A33" s="22">
        <v>29</v>
      </c>
      <c r="B33" s="24" t="s">
        <v>224</v>
      </c>
      <c r="C33" s="12">
        <v>1596.9</v>
      </c>
      <c r="D33" s="23">
        <v>1545.9</v>
      </c>
      <c r="E33" s="23">
        <v>51</v>
      </c>
      <c r="F33" s="23">
        <v>87.4</v>
      </c>
      <c r="G33" s="22" t="s">
        <v>24</v>
      </c>
      <c r="H33" s="10">
        <v>9</v>
      </c>
      <c r="I33" s="10" t="s">
        <v>8</v>
      </c>
      <c r="J33" s="21">
        <v>20.440000000000001</v>
      </c>
      <c r="K33" s="17">
        <v>3.11</v>
      </c>
      <c r="L33" s="17">
        <v>4.0599999999999996</v>
      </c>
      <c r="M33" s="17">
        <v>7</v>
      </c>
      <c r="N33" s="17">
        <v>4</v>
      </c>
      <c r="O33" s="17">
        <v>2.0499999999999998</v>
      </c>
      <c r="P33" s="17">
        <v>0</v>
      </c>
      <c r="Q33" s="17">
        <v>0</v>
      </c>
      <c r="R33" s="17">
        <v>0.22</v>
      </c>
      <c r="S33" s="20">
        <v>40</v>
      </c>
      <c r="T33" s="20">
        <v>0</v>
      </c>
      <c r="U33" s="20">
        <v>0</v>
      </c>
      <c r="V33" s="17">
        <v>0</v>
      </c>
      <c r="W33" s="20">
        <v>42.3</v>
      </c>
      <c r="X33" s="20">
        <v>2604.04</v>
      </c>
      <c r="Y33" s="17">
        <v>6.92</v>
      </c>
      <c r="Z33" s="19">
        <v>0</v>
      </c>
      <c r="AA33" s="17">
        <v>6.73</v>
      </c>
      <c r="AB33" s="17">
        <v>10.67</v>
      </c>
      <c r="AC33" s="17">
        <v>14</v>
      </c>
      <c r="AD33" s="18">
        <v>195843.81600000002</v>
      </c>
      <c r="AE33" s="17">
        <v>29798.154000000002</v>
      </c>
      <c r="AF33" s="17">
        <v>38900.483999999997</v>
      </c>
      <c r="AG33" s="17">
        <v>67069.8</v>
      </c>
      <c r="AH33" s="17">
        <v>38325.600000000006</v>
      </c>
      <c r="AI33" s="17">
        <v>19641.87</v>
      </c>
      <c r="AJ33" s="17">
        <v>0</v>
      </c>
      <c r="AK33" s="17">
        <v>0</v>
      </c>
      <c r="AL33" s="17">
        <v>2107.9080000000004</v>
      </c>
      <c r="AN33" s="15">
        <v>26.91</v>
      </c>
      <c r="AO33" s="238">
        <v>7.81</v>
      </c>
      <c r="AP33" s="239"/>
      <c r="AQ33" s="26">
        <v>8.4499999999999993</v>
      </c>
      <c r="AR33" s="26">
        <v>1.53</v>
      </c>
      <c r="AS33" s="26">
        <v>0.18</v>
      </c>
      <c r="AT33" s="26">
        <v>0.48</v>
      </c>
      <c r="AU33" s="26">
        <v>4.93</v>
      </c>
      <c r="AV33" s="26">
        <v>2.6</v>
      </c>
      <c r="AW33" s="26">
        <v>0</v>
      </c>
      <c r="AX33" s="26">
        <v>0</v>
      </c>
      <c r="AY33" s="26">
        <v>0</v>
      </c>
      <c r="AZ33" s="25">
        <v>0.93</v>
      </c>
      <c r="BA33" s="15">
        <v>30.48903</v>
      </c>
      <c r="BB33" s="238">
        <v>8.8487299999999998</v>
      </c>
      <c r="BC33" s="239">
        <v>0</v>
      </c>
      <c r="BD33" s="26">
        <v>9.5738499999999984</v>
      </c>
      <c r="BE33" s="26">
        <v>1.73349</v>
      </c>
      <c r="BF33" s="26">
        <v>0.20393999999999998</v>
      </c>
      <c r="BG33" s="26">
        <v>0.54383999999999999</v>
      </c>
      <c r="BH33" s="26">
        <v>5.5856899999999996</v>
      </c>
      <c r="BI33" s="26">
        <v>2.9458000000000002</v>
      </c>
      <c r="BJ33" s="26">
        <v>0</v>
      </c>
      <c r="BK33" s="26">
        <v>0</v>
      </c>
      <c r="BL33" s="26">
        <v>0</v>
      </c>
      <c r="BM33" s="25">
        <v>1.05369</v>
      </c>
      <c r="BN33" s="13">
        <v>572824.47807000007</v>
      </c>
      <c r="BO33" s="237">
        <v>166248.94737000004</v>
      </c>
      <c r="BP33" s="237">
        <v>0</v>
      </c>
      <c r="BQ33" s="13">
        <v>179872.42064999999</v>
      </c>
      <c r="BR33" s="13">
        <v>32568.615810000003</v>
      </c>
      <c r="BS33" s="13">
        <v>3831.6018599999993</v>
      </c>
      <c r="BT33" s="13">
        <v>10217.604960000001</v>
      </c>
      <c r="BU33" s="13">
        <v>104943.31761</v>
      </c>
      <c r="BV33" s="13">
        <v>55345.360200000003</v>
      </c>
      <c r="BW33" s="13">
        <v>0</v>
      </c>
      <c r="BX33" s="13">
        <v>0</v>
      </c>
      <c r="BY33" s="13">
        <v>0</v>
      </c>
      <c r="BZ33" s="13">
        <v>19796.60961</v>
      </c>
    </row>
    <row r="34" spans="1:78" ht="12" customHeight="1" x14ac:dyDescent="0.25">
      <c r="A34" s="22">
        <v>30</v>
      </c>
      <c r="B34" s="24" t="s">
        <v>223</v>
      </c>
      <c r="C34" s="12">
        <v>2617.3000000000002</v>
      </c>
      <c r="D34" s="23">
        <v>2539.3000000000002</v>
      </c>
      <c r="E34" s="23">
        <v>78</v>
      </c>
      <c r="F34" s="23">
        <v>193.2</v>
      </c>
      <c r="G34" s="22" t="s">
        <v>24</v>
      </c>
      <c r="H34" s="10">
        <v>9</v>
      </c>
      <c r="I34" s="10" t="s">
        <v>8</v>
      </c>
      <c r="J34" s="21">
        <v>20.440000000000001</v>
      </c>
      <c r="K34" s="17">
        <v>3.11</v>
      </c>
      <c r="L34" s="17">
        <v>4.0599999999999996</v>
      </c>
      <c r="M34" s="17">
        <v>7</v>
      </c>
      <c r="N34" s="17">
        <v>4</v>
      </c>
      <c r="O34" s="17">
        <v>2.0499999999999998</v>
      </c>
      <c r="P34" s="17">
        <v>0</v>
      </c>
      <c r="Q34" s="17">
        <v>0</v>
      </c>
      <c r="R34" s="17">
        <v>0.22</v>
      </c>
      <c r="S34" s="20">
        <v>40</v>
      </c>
      <c r="T34" s="20">
        <v>0</v>
      </c>
      <c r="U34" s="20">
        <v>0</v>
      </c>
      <c r="V34" s="17">
        <v>0</v>
      </c>
      <c r="W34" s="20">
        <v>42.3</v>
      </c>
      <c r="X34" s="20">
        <v>2604.04</v>
      </c>
      <c r="Y34" s="17">
        <v>6.92</v>
      </c>
      <c r="Z34" s="19">
        <v>0</v>
      </c>
      <c r="AA34" s="17">
        <v>6.73</v>
      </c>
      <c r="AB34" s="17">
        <v>10.67</v>
      </c>
      <c r="AC34" s="17">
        <v>14</v>
      </c>
      <c r="AD34" s="18">
        <v>320985.67200000002</v>
      </c>
      <c r="AE34" s="17">
        <v>48838.817999999999</v>
      </c>
      <c r="AF34" s="17">
        <v>63757.428</v>
      </c>
      <c r="AG34" s="17">
        <v>109926.6</v>
      </c>
      <c r="AH34" s="17">
        <v>62815.200000000004</v>
      </c>
      <c r="AI34" s="17">
        <v>32192.79</v>
      </c>
      <c r="AJ34" s="17">
        <v>0</v>
      </c>
      <c r="AK34" s="17">
        <v>0</v>
      </c>
      <c r="AL34" s="17">
        <v>3454.8360000000002</v>
      </c>
      <c r="AN34" s="15">
        <v>26.91</v>
      </c>
      <c r="AO34" s="238">
        <v>7.81</v>
      </c>
      <c r="AP34" s="239"/>
      <c r="AQ34" s="15">
        <v>8.4499999999999993</v>
      </c>
      <c r="AR34" s="15">
        <v>1.53</v>
      </c>
      <c r="AS34" s="15">
        <v>0.18</v>
      </c>
      <c r="AT34" s="15">
        <v>0.48</v>
      </c>
      <c r="AU34" s="15">
        <v>4.93</v>
      </c>
      <c r="AV34" s="15">
        <v>2.6</v>
      </c>
      <c r="AW34" s="15">
        <v>0</v>
      </c>
      <c r="AX34" s="15">
        <v>0</v>
      </c>
      <c r="AY34" s="15">
        <v>0</v>
      </c>
      <c r="AZ34" s="14">
        <v>0.93</v>
      </c>
      <c r="BA34" s="15">
        <v>30.48903</v>
      </c>
      <c r="BB34" s="238">
        <v>8.8487299999999998</v>
      </c>
      <c r="BC34" s="239">
        <v>0</v>
      </c>
      <c r="BD34" s="15">
        <v>9.5738499999999984</v>
      </c>
      <c r="BE34" s="15">
        <v>1.73349</v>
      </c>
      <c r="BF34" s="15">
        <v>0.20393999999999998</v>
      </c>
      <c r="BG34" s="15">
        <v>0.54383999999999999</v>
      </c>
      <c r="BH34" s="15">
        <v>5.5856899999999996</v>
      </c>
      <c r="BI34" s="15">
        <v>2.9458000000000002</v>
      </c>
      <c r="BJ34" s="15">
        <v>0</v>
      </c>
      <c r="BK34" s="15">
        <v>0</v>
      </c>
      <c r="BL34" s="15">
        <v>0</v>
      </c>
      <c r="BM34" s="14">
        <v>1.05369</v>
      </c>
      <c r="BN34" s="13">
        <v>938852.46819000004</v>
      </c>
      <c r="BO34" s="237">
        <v>272480.03629000002</v>
      </c>
      <c r="BP34" s="237">
        <v>0</v>
      </c>
      <c r="BQ34" s="13">
        <v>294808.74605000002</v>
      </c>
      <c r="BR34" s="13">
        <v>53379.571770000002</v>
      </c>
      <c r="BS34" s="13">
        <v>6279.9496199999994</v>
      </c>
      <c r="BT34" s="13">
        <v>16746.532319999998</v>
      </c>
      <c r="BU34" s="13">
        <v>172000.84237</v>
      </c>
      <c r="BV34" s="13">
        <v>90710.383400000006</v>
      </c>
      <c r="BW34" s="13">
        <v>0</v>
      </c>
      <c r="BX34" s="13">
        <v>0</v>
      </c>
      <c r="BY34" s="13">
        <v>0</v>
      </c>
      <c r="BZ34" s="13">
        <v>32446.406370000001</v>
      </c>
    </row>
    <row r="35" spans="1:78" ht="12" customHeight="1" x14ac:dyDescent="0.25">
      <c r="A35" s="22">
        <v>31</v>
      </c>
      <c r="B35" s="24" t="s">
        <v>222</v>
      </c>
      <c r="C35" s="12">
        <v>794.16</v>
      </c>
      <c r="D35" s="23">
        <v>794.16</v>
      </c>
      <c r="E35" s="23">
        <v>0</v>
      </c>
      <c r="F35" s="23">
        <v>96</v>
      </c>
      <c r="G35" s="22" t="s">
        <v>24</v>
      </c>
      <c r="H35" s="10">
        <v>9</v>
      </c>
      <c r="I35" s="10" t="s">
        <v>3</v>
      </c>
      <c r="J35" s="21">
        <v>16.23</v>
      </c>
      <c r="K35" s="17">
        <v>0</v>
      </c>
      <c r="L35" s="17">
        <v>3.25</v>
      </c>
      <c r="M35" s="17">
        <v>6.71</v>
      </c>
      <c r="N35" s="17">
        <v>4</v>
      </c>
      <c r="O35" s="17">
        <v>2.0499999999999998</v>
      </c>
      <c r="P35" s="17">
        <v>0</v>
      </c>
      <c r="Q35" s="17">
        <v>0</v>
      </c>
      <c r="R35" s="17">
        <v>0.22</v>
      </c>
      <c r="S35" s="20">
        <v>40</v>
      </c>
      <c r="T35" s="20">
        <v>0</v>
      </c>
      <c r="U35" s="20">
        <v>0</v>
      </c>
      <c r="V35" s="17">
        <v>0</v>
      </c>
      <c r="W35" s="20">
        <v>42.3</v>
      </c>
      <c r="X35" s="20">
        <v>2604.04</v>
      </c>
      <c r="Y35" s="17">
        <v>7.85</v>
      </c>
      <c r="Z35" s="19">
        <v>0</v>
      </c>
      <c r="AA35" s="17">
        <v>6.73</v>
      </c>
      <c r="AB35" s="17">
        <v>10.67</v>
      </c>
      <c r="AC35" s="17">
        <v>14</v>
      </c>
      <c r="AD35" s="18">
        <v>77335.300799999997</v>
      </c>
      <c r="AE35" s="17">
        <v>0</v>
      </c>
      <c r="AF35" s="17">
        <v>15486.119999999999</v>
      </c>
      <c r="AG35" s="17">
        <v>31972.881599999997</v>
      </c>
      <c r="AH35" s="17">
        <v>19059.84</v>
      </c>
      <c r="AI35" s="17">
        <v>9768.1679999999978</v>
      </c>
      <c r="AJ35" s="17">
        <v>0</v>
      </c>
      <c r="AK35" s="17">
        <v>0</v>
      </c>
      <c r="AL35" s="17">
        <v>1048.2911999999999</v>
      </c>
      <c r="AM35" s="16" t="s">
        <v>2</v>
      </c>
      <c r="AN35" s="15">
        <v>16.23</v>
      </c>
      <c r="AO35" s="15">
        <v>0</v>
      </c>
      <c r="AP35" s="15">
        <v>3.25</v>
      </c>
      <c r="AQ35" s="15">
        <v>6.71</v>
      </c>
      <c r="AR35" s="15"/>
      <c r="AS35" s="15"/>
      <c r="AT35" s="15"/>
      <c r="AU35" s="15">
        <v>4</v>
      </c>
      <c r="AV35" s="15">
        <v>2.0499999999999998</v>
      </c>
      <c r="AW35" s="15">
        <v>0</v>
      </c>
      <c r="AX35" s="15">
        <v>0</v>
      </c>
      <c r="AY35" s="15"/>
      <c r="AZ35" s="14">
        <v>0.22</v>
      </c>
      <c r="BA35" s="15">
        <v>16.23</v>
      </c>
      <c r="BB35" s="15">
        <v>0</v>
      </c>
      <c r="BC35" s="15">
        <v>3.25</v>
      </c>
      <c r="BD35" s="15">
        <v>6.71</v>
      </c>
      <c r="BE35" s="15">
        <v>0</v>
      </c>
      <c r="BF35" s="15">
        <v>0</v>
      </c>
      <c r="BG35" s="15">
        <v>0</v>
      </c>
      <c r="BH35" s="15">
        <v>4</v>
      </c>
      <c r="BI35" s="15">
        <v>2.0499999999999998</v>
      </c>
      <c r="BJ35" s="15">
        <v>0</v>
      </c>
      <c r="BK35" s="15">
        <v>0</v>
      </c>
      <c r="BL35" s="15">
        <v>0</v>
      </c>
      <c r="BM35" s="14">
        <v>0.22</v>
      </c>
      <c r="BN35" s="13">
        <v>154670.60160000002</v>
      </c>
      <c r="BO35" s="13">
        <v>0</v>
      </c>
      <c r="BP35" s="13">
        <v>30972.239999999998</v>
      </c>
      <c r="BQ35" s="13">
        <v>63945.763199999994</v>
      </c>
      <c r="BR35" s="13">
        <v>0</v>
      </c>
      <c r="BS35" s="13">
        <v>0</v>
      </c>
      <c r="BT35" s="13">
        <v>0</v>
      </c>
      <c r="BU35" s="13">
        <v>38119.68</v>
      </c>
      <c r="BV35" s="13">
        <v>19536.335999999999</v>
      </c>
      <c r="BW35" s="13">
        <v>0</v>
      </c>
      <c r="BX35" s="13">
        <v>0</v>
      </c>
      <c r="BY35" s="13">
        <v>0</v>
      </c>
      <c r="BZ35" s="13">
        <v>2096.5824000000002</v>
      </c>
    </row>
    <row r="36" spans="1:78" ht="12" customHeight="1" x14ac:dyDescent="0.25">
      <c r="A36" s="22">
        <v>32</v>
      </c>
      <c r="B36" s="24" t="s">
        <v>221</v>
      </c>
      <c r="C36" s="12">
        <v>3900.4</v>
      </c>
      <c r="D36" s="23">
        <v>3900.4</v>
      </c>
      <c r="E36" s="23">
        <v>0</v>
      </c>
      <c r="F36" s="23">
        <v>628</v>
      </c>
      <c r="G36" s="22" t="s">
        <v>24</v>
      </c>
      <c r="H36" s="10">
        <v>1</v>
      </c>
      <c r="I36" s="10" t="s">
        <v>8</v>
      </c>
      <c r="J36" s="21">
        <v>36.54</v>
      </c>
      <c r="K36" s="17">
        <v>4.03</v>
      </c>
      <c r="L36" s="17">
        <v>7</v>
      </c>
      <c r="M36" s="17">
        <v>11</v>
      </c>
      <c r="N36" s="17">
        <v>5.4</v>
      </c>
      <c r="O36" s="17">
        <v>2.67</v>
      </c>
      <c r="P36" s="17">
        <v>1.54</v>
      </c>
      <c r="Q36" s="17">
        <v>4.9000000000000004</v>
      </c>
      <c r="R36" s="17">
        <v>0</v>
      </c>
      <c r="S36" s="20">
        <v>40</v>
      </c>
      <c r="T36" s="20">
        <v>40</v>
      </c>
      <c r="U36" s="20">
        <v>2604.04</v>
      </c>
      <c r="V36" s="17">
        <v>195.98199600000001</v>
      </c>
      <c r="W36" s="20">
        <v>42.3</v>
      </c>
      <c r="X36" s="20">
        <v>2604.04</v>
      </c>
      <c r="Y36" s="17">
        <v>0</v>
      </c>
      <c r="Z36" s="19">
        <v>0</v>
      </c>
      <c r="AA36" s="17">
        <v>5.05</v>
      </c>
      <c r="AB36" s="17">
        <v>10.67</v>
      </c>
      <c r="AC36" s="17">
        <v>14</v>
      </c>
      <c r="AD36" s="18">
        <v>855123.696</v>
      </c>
      <c r="AE36" s="17">
        <v>94311.672000000006</v>
      </c>
      <c r="AF36" s="17">
        <v>163816.79999999999</v>
      </c>
      <c r="AG36" s="17">
        <v>257426.40000000002</v>
      </c>
      <c r="AH36" s="17">
        <v>126372.96000000002</v>
      </c>
      <c r="AI36" s="17">
        <v>62484.407999999996</v>
      </c>
      <c r="AJ36" s="17">
        <v>36039.695999999996</v>
      </c>
      <c r="AK36" s="17">
        <v>114671.76000000001</v>
      </c>
      <c r="AL36" s="17">
        <v>0</v>
      </c>
      <c r="AM36" s="1" t="s">
        <v>8</v>
      </c>
      <c r="AN36" s="15">
        <v>39.28</v>
      </c>
      <c r="AO36" s="15">
        <v>4.3321948549534763</v>
      </c>
      <c r="AP36" s="15">
        <v>7.5249042145593874</v>
      </c>
      <c r="AQ36" s="15">
        <v>11.824849480021895</v>
      </c>
      <c r="AR36" s="15"/>
      <c r="AS36" s="15"/>
      <c r="AT36" s="15"/>
      <c r="AU36" s="15">
        <v>5.8049261083743851</v>
      </c>
      <c r="AV36" s="15">
        <v>2.870213464696223</v>
      </c>
      <c r="AW36" s="15">
        <v>1.6554789272030652</v>
      </c>
      <c r="AX36" s="15">
        <v>5.267432950191572</v>
      </c>
      <c r="AY36" s="15"/>
      <c r="AZ36" s="14">
        <v>0</v>
      </c>
      <c r="BA36" s="15">
        <v>39.28</v>
      </c>
      <c r="BB36" s="15">
        <v>4.3321948549534763</v>
      </c>
      <c r="BC36" s="15">
        <v>7.5249042145593874</v>
      </c>
      <c r="BD36" s="15">
        <v>11.824849480021895</v>
      </c>
      <c r="BE36" s="15">
        <v>0</v>
      </c>
      <c r="BF36" s="15">
        <v>0</v>
      </c>
      <c r="BG36" s="15">
        <v>0</v>
      </c>
      <c r="BH36" s="15">
        <v>5.8049261083743851</v>
      </c>
      <c r="BI36" s="15">
        <v>2.870213464696223</v>
      </c>
      <c r="BJ36" s="15">
        <v>1.6554789272030652</v>
      </c>
      <c r="BK36" s="15">
        <v>5.267432950191572</v>
      </c>
      <c r="BL36" s="15">
        <v>0</v>
      </c>
      <c r="BM36" s="14">
        <v>0</v>
      </c>
      <c r="BN36" s="13">
        <v>1838492.5440000002</v>
      </c>
      <c r="BO36" s="13">
        <v>202767.5137471265</v>
      </c>
      <c r="BP36" s="13">
        <v>352201.63678160921</v>
      </c>
      <c r="BQ36" s="13">
        <v>553459.71494252875</v>
      </c>
      <c r="BR36" s="13">
        <v>0</v>
      </c>
      <c r="BS36" s="13">
        <v>0</v>
      </c>
      <c r="BT36" s="13">
        <v>0</v>
      </c>
      <c r="BU36" s="13">
        <v>271698.40551724145</v>
      </c>
      <c r="BV36" s="13">
        <v>134339.76717241379</v>
      </c>
      <c r="BW36" s="13">
        <v>77484.360091954033</v>
      </c>
      <c r="BX36" s="13">
        <v>246541.14574712652</v>
      </c>
      <c r="BY36" s="13">
        <v>0</v>
      </c>
      <c r="BZ36" s="13">
        <v>0</v>
      </c>
    </row>
    <row r="37" spans="1:78" ht="12" customHeight="1" x14ac:dyDescent="0.25">
      <c r="A37" s="22">
        <v>33</v>
      </c>
      <c r="B37" s="24" t="s">
        <v>220</v>
      </c>
      <c r="C37" s="12">
        <v>330.3</v>
      </c>
      <c r="D37" s="23">
        <v>330.3</v>
      </c>
      <c r="E37" s="23">
        <v>0</v>
      </c>
      <c r="F37" s="23">
        <v>148.6</v>
      </c>
      <c r="G37" s="22" t="s">
        <v>24</v>
      </c>
      <c r="H37" s="10">
        <v>8</v>
      </c>
      <c r="I37" s="10" t="s">
        <v>3</v>
      </c>
      <c r="J37" s="21">
        <v>16.02</v>
      </c>
      <c r="K37" s="17">
        <v>0</v>
      </c>
      <c r="L37" s="17">
        <v>3.25</v>
      </c>
      <c r="M37" s="17">
        <v>6.72</v>
      </c>
      <c r="N37" s="17">
        <v>4</v>
      </c>
      <c r="O37" s="17">
        <v>2.0499999999999998</v>
      </c>
      <c r="P37" s="17">
        <v>0</v>
      </c>
      <c r="Q37" s="17">
        <v>0</v>
      </c>
      <c r="R37" s="17">
        <v>0</v>
      </c>
      <c r="S37" s="20">
        <v>40</v>
      </c>
      <c r="T37" s="20">
        <v>0</v>
      </c>
      <c r="U37" s="20">
        <v>0</v>
      </c>
      <c r="V37" s="17">
        <v>0</v>
      </c>
      <c r="W37" s="20">
        <v>42.3</v>
      </c>
      <c r="X37" s="20">
        <v>2604.04</v>
      </c>
      <c r="Y37" s="17">
        <v>0</v>
      </c>
      <c r="Z37" s="19">
        <v>0</v>
      </c>
      <c r="AA37" s="17">
        <v>5.05</v>
      </c>
      <c r="AB37" s="17">
        <v>10.67</v>
      </c>
      <c r="AC37" s="17">
        <v>14</v>
      </c>
      <c r="AD37" s="18">
        <v>31748.436000000002</v>
      </c>
      <c r="AE37" s="17">
        <v>0</v>
      </c>
      <c r="AF37" s="17">
        <v>6440.85</v>
      </c>
      <c r="AG37" s="17">
        <v>13317.696</v>
      </c>
      <c r="AH37" s="17">
        <v>7927.2000000000007</v>
      </c>
      <c r="AI37" s="17">
        <v>4062.69</v>
      </c>
      <c r="AJ37" s="17">
        <v>0</v>
      </c>
      <c r="AK37" s="17">
        <v>0</v>
      </c>
      <c r="AL37" s="17">
        <v>0</v>
      </c>
      <c r="AN37" s="15">
        <v>0</v>
      </c>
      <c r="AO37" s="26">
        <v>0</v>
      </c>
      <c r="AP37" s="26"/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5">
        <v>0</v>
      </c>
      <c r="BA37" s="15">
        <v>0</v>
      </c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5"/>
      <c r="BN37" s="13">
        <v>0</v>
      </c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0"/>
    </row>
    <row r="38" spans="1:78" ht="12" customHeight="1" x14ac:dyDescent="0.25">
      <c r="A38" s="22">
        <v>34</v>
      </c>
      <c r="B38" s="24" t="s">
        <v>219</v>
      </c>
      <c r="C38" s="12">
        <v>331.2</v>
      </c>
      <c r="D38" s="23">
        <v>331.2</v>
      </c>
      <c r="E38" s="23">
        <v>0</v>
      </c>
      <c r="F38" s="23">
        <v>41.4</v>
      </c>
      <c r="G38" s="22" t="s">
        <v>24</v>
      </c>
      <c r="H38" s="10">
        <v>8</v>
      </c>
      <c r="I38" s="10" t="s">
        <v>3</v>
      </c>
      <c r="J38" s="21">
        <v>16.02</v>
      </c>
      <c r="K38" s="17">
        <v>0</v>
      </c>
      <c r="L38" s="17">
        <v>3.25</v>
      </c>
      <c r="M38" s="17">
        <v>6.72</v>
      </c>
      <c r="N38" s="17">
        <v>4</v>
      </c>
      <c r="O38" s="17">
        <v>2.0499999999999998</v>
      </c>
      <c r="P38" s="17">
        <v>0</v>
      </c>
      <c r="Q38" s="17">
        <v>0</v>
      </c>
      <c r="R38" s="17">
        <v>0</v>
      </c>
      <c r="S38" s="20">
        <v>40</v>
      </c>
      <c r="T38" s="20">
        <v>0</v>
      </c>
      <c r="U38" s="20">
        <v>0</v>
      </c>
      <c r="V38" s="17">
        <v>0</v>
      </c>
      <c r="W38" s="20">
        <v>42.3</v>
      </c>
      <c r="X38" s="20">
        <v>2604.04</v>
      </c>
      <c r="Y38" s="17">
        <v>0</v>
      </c>
      <c r="Z38" s="19">
        <v>0</v>
      </c>
      <c r="AA38" s="17">
        <v>5.05</v>
      </c>
      <c r="AB38" s="17">
        <v>10.67</v>
      </c>
      <c r="AC38" s="17">
        <v>14</v>
      </c>
      <c r="AD38" s="18">
        <v>31834.943999999996</v>
      </c>
      <c r="AE38" s="17">
        <v>0</v>
      </c>
      <c r="AF38" s="17">
        <v>6458.4</v>
      </c>
      <c r="AG38" s="17">
        <v>13353.983999999999</v>
      </c>
      <c r="AH38" s="17">
        <v>7948.7999999999993</v>
      </c>
      <c r="AI38" s="17">
        <v>4073.7599999999993</v>
      </c>
      <c r="AJ38" s="17">
        <v>0</v>
      </c>
      <c r="AK38" s="17">
        <v>0</v>
      </c>
      <c r="AL38" s="17">
        <v>0</v>
      </c>
      <c r="AN38" s="15">
        <v>0</v>
      </c>
      <c r="AO38" s="15">
        <v>0</v>
      </c>
      <c r="AP38" s="15"/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4">
        <v>0</v>
      </c>
      <c r="BA38" s="15">
        <v>0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4"/>
      <c r="BN38" s="13">
        <v>0</v>
      </c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29"/>
    </row>
    <row r="39" spans="1:78" ht="12" customHeight="1" x14ac:dyDescent="0.25">
      <c r="A39" s="22">
        <v>35</v>
      </c>
      <c r="B39" s="24" t="s">
        <v>218</v>
      </c>
      <c r="C39" s="12">
        <v>10785.62</v>
      </c>
      <c r="D39" s="23">
        <v>10785.62</v>
      </c>
      <c r="E39" s="23">
        <v>0</v>
      </c>
      <c r="F39" s="23">
        <v>980.8</v>
      </c>
      <c r="G39" s="22" t="s">
        <v>42</v>
      </c>
      <c r="H39" s="10">
        <v>3</v>
      </c>
      <c r="I39" s="10" t="s">
        <v>21</v>
      </c>
      <c r="J39" s="18">
        <v>45.06</v>
      </c>
      <c r="K39" s="17">
        <v>5.0999999999999996</v>
      </c>
      <c r="L39" s="17">
        <v>8.6300000000000008</v>
      </c>
      <c r="M39" s="17">
        <v>13.43</v>
      </c>
      <c r="N39" s="17">
        <v>6.91</v>
      </c>
      <c r="O39" s="17">
        <v>3.15</v>
      </c>
      <c r="P39" s="17">
        <v>1.81</v>
      </c>
      <c r="Q39" s="17">
        <v>5.77</v>
      </c>
      <c r="R39" s="17">
        <v>0.26</v>
      </c>
      <c r="S39" s="20">
        <v>40</v>
      </c>
      <c r="T39" s="20">
        <v>40</v>
      </c>
      <c r="U39" s="20">
        <v>2604.04</v>
      </c>
      <c r="V39" s="17">
        <v>195.98199600000001</v>
      </c>
      <c r="W39" s="20">
        <v>42.3</v>
      </c>
      <c r="X39" s="20">
        <v>2604.04</v>
      </c>
      <c r="Y39" s="17">
        <v>7.85</v>
      </c>
      <c r="Z39" s="19">
        <v>0</v>
      </c>
      <c r="AA39" s="17">
        <v>6.73</v>
      </c>
      <c r="AB39" s="17">
        <v>10.67</v>
      </c>
      <c r="AC39" s="17">
        <v>14</v>
      </c>
      <c r="AD39" s="18">
        <v>2916000.2232000004</v>
      </c>
      <c r="AE39" s="17">
        <v>330039.97199999995</v>
      </c>
      <c r="AF39" s="17">
        <v>558479.40360000008</v>
      </c>
      <c r="AG39" s="17">
        <v>869105.25960000011</v>
      </c>
      <c r="AH39" s="17">
        <v>447171.8052</v>
      </c>
      <c r="AI39" s="17">
        <v>203848.21799999999</v>
      </c>
      <c r="AJ39" s="17">
        <v>117131.83320000002</v>
      </c>
      <c r="AK39" s="17">
        <v>373398.16440000001</v>
      </c>
      <c r="AL39" s="17">
        <v>16825.567200000001</v>
      </c>
      <c r="AN39" s="15">
        <v>48.44</v>
      </c>
      <c r="AO39" s="240">
        <v>18.489999999999998</v>
      </c>
      <c r="AP39" s="240"/>
      <c r="AQ39" s="15">
        <v>6.67</v>
      </c>
      <c r="AR39" s="15">
        <v>1.53</v>
      </c>
      <c r="AS39" s="15">
        <v>0.32</v>
      </c>
      <c r="AT39" s="15">
        <v>0.87</v>
      </c>
      <c r="AU39" s="15">
        <v>5.01</v>
      </c>
      <c r="AV39" s="15">
        <v>4.99</v>
      </c>
      <c r="AW39" s="15">
        <v>2.7</v>
      </c>
      <c r="AX39" s="15">
        <v>6.46</v>
      </c>
      <c r="AY39" s="15">
        <v>0.47</v>
      </c>
      <c r="AZ39" s="14">
        <v>0.93</v>
      </c>
      <c r="BA39" s="15">
        <v>54.88252</v>
      </c>
      <c r="BB39" s="240">
        <v>20.949169999999999</v>
      </c>
      <c r="BC39" s="240">
        <v>0</v>
      </c>
      <c r="BD39" s="15">
        <v>7.5571100000000007</v>
      </c>
      <c r="BE39" s="15">
        <v>1.7334900000000002</v>
      </c>
      <c r="BF39" s="15">
        <v>0.36256000000000005</v>
      </c>
      <c r="BG39" s="15">
        <v>0.98571000000000009</v>
      </c>
      <c r="BH39" s="15">
        <v>5.6763300000000001</v>
      </c>
      <c r="BI39" s="15">
        <v>5.65367</v>
      </c>
      <c r="BJ39" s="15">
        <v>3.0591000000000004</v>
      </c>
      <c r="BK39" s="15">
        <v>7.3191800000000002</v>
      </c>
      <c r="BL39" s="15">
        <v>0.53250999999999993</v>
      </c>
      <c r="BM39" s="14">
        <v>1.05369</v>
      </c>
      <c r="BN39" s="13">
        <v>6964330.9192240005</v>
      </c>
      <c r="BO39" s="237">
        <v>2658350.0969539997</v>
      </c>
      <c r="BP39" s="237">
        <v>0</v>
      </c>
      <c r="BQ39" s="13">
        <v>958961.3383820001</v>
      </c>
      <c r="BR39" s="13">
        <v>219971.64133800002</v>
      </c>
      <c r="BS39" s="13">
        <v>46007.140672000001</v>
      </c>
      <c r="BT39" s="13">
        <v>125081.91370200002</v>
      </c>
      <c r="BU39" s="13">
        <v>720299.29614600004</v>
      </c>
      <c r="BV39" s="13">
        <v>717423.84985400003</v>
      </c>
      <c r="BW39" s="13">
        <v>388185.24942000012</v>
      </c>
      <c r="BX39" s="13">
        <v>928769.15231600008</v>
      </c>
      <c r="BY39" s="13">
        <v>67572.987861999994</v>
      </c>
      <c r="BZ39" s="13">
        <v>133708.25257799999</v>
      </c>
    </row>
    <row r="40" spans="1:78" ht="12" customHeight="1" x14ac:dyDescent="0.25">
      <c r="A40" s="22">
        <v>36</v>
      </c>
      <c r="B40" s="24" t="s">
        <v>217</v>
      </c>
      <c r="C40" s="12">
        <v>10772.68</v>
      </c>
      <c r="D40" s="23">
        <v>10772.68</v>
      </c>
      <c r="E40" s="23">
        <v>0</v>
      </c>
      <c r="F40" s="23">
        <v>1031.5999999999999</v>
      </c>
      <c r="G40" s="22" t="s">
        <v>42</v>
      </c>
      <c r="H40" s="10">
        <v>3</v>
      </c>
      <c r="I40" s="10" t="s">
        <v>21</v>
      </c>
      <c r="J40" s="18">
        <v>45.06</v>
      </c>
      <c r="K40" s="17">
        <v>5.0999999999999996</v>
      </c>
      <c r="L40" s="17">
        <v>8.6300000000000008</v>
      </c>
      <c r="M40" s="17">
        <v>13.43</v>
      </c>
      <c r="N40" s="17">
        <v>6.91</v>
      </c>
      <c r="O40" s="17">
        <v>3.15</v>
      </c>
      <c r="P40" s="17">
        <v>1.81</v>
      </c>
      <c r="Q40" s="17">
        <v>5.77</v>
      </c>
      <c r="R40" s="17">
        <v>0.26</v>
      </c>
      <c r="S40" s="20">
        <v>40</v>
      </c>
      <c r="T40" s="20">
        <v>40</v>
      </c>
      <c r="U40" s="20">
        <v>2604.04</v>
      </c>
      <c r="V40" s="17">
        <v>195.98199600000001</v>
      </c>
      <c r="W40" s="20">
        <v>42.3</v>
      </c>
      <c r="X40" s="20">
        <v>2604.04</v>
      </c>
      <c r="Y40" s="17">
        <v>7.85</v>
      </c>
      <c r="Z40" s="19">
        <v>0</v>
      </c>
      <c r="AA40" s="17">
        <v>6.73</v>
      </c>
      <c r="AB40" s="17">
        <v>10.67</v>
      </c>
      <c r="AC40" s="17">
        <v>14</v>
      </c>
      <c r="AD40" s="18">
        <v>2912501.7648000005</v>
      </c>
      <c r="AE40" s="17">
        <v>329644.00799999997</v>
      </c>
      <c r="AF40" s="17">
        <v>557809.37040000001</v>
      </c>
      <c r="AG40" s="17">
        <v>868062.55440000002</v>
      </c>
      <c r="AH40" s="17">
        <v>446635.31280000001</v>
      </c>
      <c r="AI40" s="17">
        <v>203603.652</v>
      </c>
      <c r="AJ40" s="17">
        <v>116991.30480000001</v>
      </c>
      <c r="AK40" s="17">
        <v>372950.18160000001</v>
      </c>
      <c r="AL40" s="17">
        <v>16805.380799999999</v>
      </c>
      <c r="AN40" s="15">
        <v>48.44</v>
      </c>
      <c r="AO40" s="240">
        <v>18.489999999999998</v>
      </c>
      <c r="AP40" s="240"/>
      <c r="AQ40" s="15">
        <v>6.67</v>
      </c>
      <c r="AR40" s="15">
        <v>1.53</v>
      </c>
      <c r="AS40" s="15">
        <v>0.32</v>
      </c>
      <c r="AT40" s="15">
        <v>0.87</v>
      </c>
      <c r="AU40" s="15">
        <v>5.01</v>
      </c>
      <c r="AV40" s="15">
        <v>4.99</v>
      </c>
      <c r="AW40" s="15">
        <v>2.7</v>
      </c>
      <c r="AX40" s="15">
        <v>6.46</v>
      </c>
      <c r="AY40" s="15">
        <v>0.47</v>
      </c>
      <c r="AZ40" s="14">
        <v>0.93</v>
      </c>
      <c r="BA40" s="15">
        <v>54.88252</v>
      </c>
      <c r="BB40" s="240">
        <v>20.949169999999999</v>
      </c>
      <c r="BC40" s="240">
        <v>0</v>
      </c>
      <c r="BD40" s="15">
        <v>7.5571100000000007</v>
      </c>
      <c r="BE40" s="15">
        <v>1.7334900000000002</v>
      </c>
      <c r="BF40" s="15">
        <v>0.36256000000000005</v>
      </c>
      <c r="BG40" s="15">
        <v>0.98571000000000009</v>
      </c>
      <c r="BH40" s="15">
        <v>5.6763300000000001</v>
      </c>
      <c r="BI40" s="15">
        <v>5.65367</v>
      </c>
      <c r="BJ40" s="15">
        <v>3.0591000000000004</v>
      </c>
      <c r="BK40" s="15">
        <v>7.3191800000000002</v>
      </c>
      <c r="BL40" s="15">
        <v>0.53250999999999993</v>
      </c>
      <c r="BM40" s="14">
        <v>1.05369</v>
      </c>
      <c r="BN40" s="13">
        <v>6955975.4939359995</v>
      </c>
      <c r="BO40" s="237">
        <v>2655160.7531559998</v>
      </c>
      <c r="BP40" s="237">
        <v>0</v>
      </c>
      <c r="BQ40" s="13">
        <v>957810.82874800009</v>
      </c>
      <c r="BR40" s="13">
        <v>219707.731332</v>
      </c>
      <c r="BS40" s="13">
        <v>45951.943808000004</v>
      </c>
      <c r="BT40" s="13">
        <v>124931.84722800001</v>
      </c>
      <c r="BU40" s="13">
        <v>719435.12024399999</v>
      </c>
      <c r="BV40" s="13">
        <v>716563.12375600007</v>
      </c>
      <c r="BW40" s="13">
        <v>387719.52588000009</v>
      </c>
      <c r="BX40" s="13">
        <v>927654.86562400009</v>
      </c>
      <c r="BY40" s="13">
        <v>67491.917467999985</v>
      </c>
      <c r="BZ40" s="13">
        <v>133547.83669199998</v>
      </c>
    </row>
    <row r="41" spans="1:78" ht="12" customHeight="1" x14ac:dyDescent="0.25">
      <c r="A41" s="22">
        <v>37</v>
      </c>
      <c r="B41" s="24" t="s">
        <v>216</v>
      </c>
      <c r="C41" s="12">
        <v>10745.800000000001</v>
      </c>
      <c r="D41" s="23">
        <v>10719.1</v>
      </c>
      <c r="E41" s="23">
        <v>26.7</v>
      </c>
      <c r="F41" s="23">
        <v>907.7</v>
      </c>
      <c r="G41" s="22" t="s">
        <v>42</v>
      </c>
      <c r="H41" s="10">
        <v>3</v>
      </c>
      <c r="I41" s="10" t="s">
        <v>21</v>
      </c>
      <c r="J41" s="18">
        <v>45.06</v>
      </c>
      <c r="K41" s="17">
        <v>5.0999999999999996</v>
      </c>
      <c r="L41" s="17">
        <v>8.6300000000000008</v>
      </c>
      <c r="M41" s="17">
        <v>13.43</v>
      </c>
      <c r="N41" s="17">
        <v>6.91</v>
      </c>
      <c r="O41" s="17">
        <v>3.15</v>
      </c>
      <c r="P41" s="17">
        <v>1.81</v>
      </c>
      <c r="Q41" s="17">
        <v>5.77</v>
      </c>
      <c r="R41" s="17">
        <v>0.26</v>
      </c>
      <c r="S41" s="20">
        <v>40</v>
      </c>
      <c r="T41" s="20">
        <v>40</v>
      </c>
      <c r="U41" s="20">
        <v>2604.04</v>
      </c>
      <c r="V41" s="17">
        <v>195.98199600000001</v>
      </c>
      <c r="W41" s="20">
        <v>42.3</v>
      </c>
      <c r="X41" s="20">
        <v>2604.04</v>
      </c>
      <c r="Y41" s="17">
        <v>7.85</v>
      </c>
      <c r="Z41" s="19">
        <v>0</v>
      </c>
      <c r="AA41" s="17">
        <v>6.73</v>
      </c>
      <c r="AB41" s="17">
        <v>10.67</v>
      </c>
      <c r="AC41" s="17">
        <v>14</v>
      </c>
      <c r="AD41" s="18">
        <v>2905234.4880000004</v>
      </c>
      <c r="AE41" s="17">
        <v>328821.48</v>
      </c>
      <c r="AF41" s="17">
        <v>556417.52400000009</v>
      </c>
      <c r="AG41" s="17">
        <v>865896.56400000001</v>
      </c>
      <c r="AH41" s="17">
        <v>445520.86800000002</v>
      </c>
      <c r="AI41" s="17">
        <v>203095.62000000002</v>
      </c>
      <c r="AJ41" s="17">
        <v>116699.38800000001</v>
      </c>
      <c r="AK41" s="17">
        <v>372019.59600000002</v>
      </c>
      <c r="AL41" s="17">
        <v>16763.448000000004</v>
      </c>
      <c r="AN41" s="15">
        <v>48.44</v>
      </c>
      <c r="AO41" s="240">
        <v>18.489999999999998</v>
      </c>
      <c r="AP41" s="240"/>
      <c r="AQ41" s="15">
        <v>6.67</v>
      </c>
      <c r="AR41" s="15">
        <v>1.53</v>
      </c>
      <c r="AS41" s="15">
        <v>0.32</v>
      </c>
      <c r="AT41" s="15">
        <v>0.87</v>
      </c>
      <c r="AU41" s="15">
        <v>5.01</v>
      </c>
      <c r="AV41" s="15">
        <v>4.99</v>
      </c>
      <c r="AW41" s="15">
        <v>2.7</v>
      </c>
      <c r="AX41" s="15">
        <v>6.46</v>
      </c>
      <c r="AY41" s="15">
        <v>0.47</v>
      </c>
      <c r="AZ41" s="14">
        <v>0.93</v>
      </c>
      <c r="BA41" s="15">
        <v>54.88252</v>
      </c>
      <c r="BB41" s="240">
        <v>20.949169999999999</v>
      </c>
      <c r="BC41" s="240">
        <v>0</v>
      </c>
      <c r="BD41" s="15">
        <v>7.5571100000000007</v>
      </c>
      <c r="BE41" s="15">
        <v>1.7334900000000002</v>
      </c>
      <c r="BF41" s="15">
        <v>0.36256000000000005</v>
      </c>
      <c r="BG41" s="15">
        <v>0.98571000000000009</v>
      </c>
      <c r="BH41" s="15">
        <v>5.6763300000000001</v>
      </c>
      <c r="BI41" s="15">
        <v>5.65367</v>
      </c>
      <c r="BJ41" s="15">
        <v>3.0591000000000004</v>
      </c>
      <c r="BK41" s="15">
        <v>7.3191800000000002</v>
      </c>
      <c r="BL41" s="15">
        <v>0.53250999999999993</v>
      </c>
      <c r="BM41" s="14">
        <v>1.05369</v>
      </c>
      <c r="BN41" s="13">
        <v>6938618.9381600004</v>
      </c>
      <c r="BO41" s="237">
        <v>2648535.5938599999</v>
      </c>
      <c r="BP41" s="237">
        <v>0</v>
      </c>
      <c r="BQ41" s="13">
        <v>955420.89838000014</v>
      </c>
      <c r="BR41" s="13">
        <v>219159.51642000003</v>
      </c>
      <c r="BS41" s="13">
        <v>45837.284480000002</v>
      </c>
      <c r="BT41" s="13">
        <v>124620.11718000003</v>
      </c>
      <c r="BU41" s="13">
        <v>717639.98514</v>
      </c>
      <c r="BV41" s="13">
        <v>714775.15486000013</v>
      </c>
      <c r="BW41" s="13">
        <v>386752.0878000001</v>
      </c>
      <c r="BX41" s="13">
        <v>925340.18044000014</v>
      </c>
      <c r="BY41" s="13">
        <v>67323.511579999991</v>
      </c>
      <c r="BZ41" s="13">
        <v>133214.60801999999</v>
      </c>
    </row>
    <row r="42" spans="1:78" ht="12" customHeight="1" x14ac:dyDescent="0.25">
      <c r="A42" s="22">
        <v>38</v>
      </c>
      <c r="B42" s="24" t="s">
        <v>215</v>
      </c>
      <c r="C42" s="12">
        <v>4054.4</v>
      </c>
      <c r="D42" s="23">
        <v>3427.5</v>
      </c>
      <c r="E42" s="23">
        <v>626.9</v>
      </c>
      <c r="F42" s="23">
        <v>442.5</v>
      </c>
      <c r="G42" s="22" t="s">
        <v>42</v>
      </c>
      <c r="H42" s="10">
        <v>3</v>
      </c>
      <c r="I42" s="10" t="s">
        <v>21</v>
      </c>
      <c r="J42" s="18">
        <v>45.06</v>
      </c>
      <c r="K42" s="17">
        <v>5.0999999999999996</v>
      </c>
      <c r="L42" s="17">
        <v>8.6300000000000008</v>
      </c>
      <c r="M42" s="17">
        <v>13.43</v>
      </c>
      <c r="N42" s="17">
        <v>6.91</v>
      </c>
      <c r="O42" s="17">
        <v>3.15</v>
      </c>
      <c r="P42" s="17">
        <v>1.81</v>
      </c>
      <c r="Q42" s="17">
        <v>5.77</v>
      </c>
      <c r="R42" s="17">
        <v>0.26</v>
      </c>
      <c r="S42" s="20">
        <v>40</v>
      </c>
      <c r="T42" s="20">
        <v>40</v>
      </c>
      <c r="U42" s="20">
        <v>2604.04</v>
      </c>
      <c r="V42" s="17">
        <v>195.98199600000001</v>
      </c>
      <c r="W42" s="20">
        <v>42.3</v>
      </c>
      <c r="X42" s="20">
        <v>2604.04</v>
      </c>
      <c r="Y42" s="17">
        <v>7.85</v>
      </c>
      <c r="Z42" s="19">
        <v>0</v>
      </c>
      <c r="AA42" s="17">
        <v>6.73</v>
      </c>
      <c r="AB42" s="17">
        <v>10.67</v>
      </c>
      <c r="AC42" s="17">
        <v>14</v>
      </c>
      <c r="AD42" s="18">
        <v>1096147.5840000003</v>
      </c>
      <c r="AE42" s="17">
        <v>124064.63999999998</v>
      </c>
      <c r="AF42" s="17">
        <v>209936.83199999999</v>
      </c>
      <c r="AG42" s="17">
        <v>326703.55199999997</v>
      </c>
      <c r="AH42" s="17">
        <v>168095.424</v>
      </c>
      <c r="AI42" s="17">
        <v>76628.160000000003</v>
      </c>
      <c r="AJ42" s="17">
        <v>44030.784</v>
      </c>
      <c r="AK42" s="17">
        <v>140363.32799999998</v>
      </c>
      <c r="AL42" s="17">
        <v>6324.8639999999996</v>
      </c>
      <c r="AN42" s="15">
        <v>48.44</v>
      </c>
      <c r="AO42" s="238">
        <v>18.489999999999998</v>
      </c>
      <c r="AP42" s="239"/>
      <c r="AQ42" s="15">
        <v>6.67</v>
      </c>
      <c r="AR42" s="15">
        <v>1.53</v>
      </c>
      <c r="AS42" s="15">
        <v>0.32</v>
      </c>
      <c r="AT42" s="15">
        <v>0.87</v>
      </c>
      <c r="AU42" s="15">
        <v>5.01</v>
      </c>
      <c r="AV42" s="15">
        <v>4.99</v>
      </c>
      <c r="AW42" s="15">
        <v>2.7</v>
      </c>
      <c r="AX42" s="15">
        <v>6.46</v>
      </c>
      <c r="AY42" s="15">
        <v>0.47</v>
      </c>
      <c r="AZ42" s="14">
        <v>0.93</v>
      </c>
      <c r="BA42" s="15">
        <v>54.88252</v>
      </c>
      <c r="BB42" s="238">
        <v>20.949169999999999</v>
      </c>
      <c r="BC42" s="239">
        <v>0</v>
      </c>
      <c r="BD42" s="15">
        <v>7.5571100000000007</v>
      </c>
      <c r="BE42" s="15">
        <v>1.7334900000000002</v>
      </c>
      <c r="BF42" s="15">
        <v>0.36256000000000005</v>
      </c>
      <c r="BG42" s="15">
        <v>0.98571000000000009</v>
      </c>
      <c r="BH42" s="15">
        <v>5.6763300000000001</v>
      </c>
      <c r="BI42" s="15">
        <v>5.65367</v>
      </c>
      <c r="BJ42" s="15">
        <v>3.0591000000000004</v>
      </c>
      <c r="BK42" s="15">
        <v>7.3191800000000002</v>
      </c>
      <c r="BL42" s="15">
        <v>0.53250999999999993</v>
      </c>
      <c r="BM42" s="14">
        <v>1.05369</v>
      </c>
      <c r="BN42" s="13">
        <v>2617947.1628799997</v>
      </c>
      <c r="BO42" s="237">
        <v>999294.86047999992</v>
      </c>
      <c r="BP42" s="237">
        <v>0</v>
      </c>
      <c r="BQ42" s="13">
        <v>360481.16384000005</v>
      </c>
      <c r="BR42" s="13">
        <v>82689.082559999995</v>
      </c>
      <c r="BS42" s="13">
        <v>17294.448640000002</v>
      </c>
      <c r="BT42" s="13">
        <v>47019.282240000008</v>
      </c>
      <c r="BU42" s="13">
        <v>270766.21152000001</v>
      </c>
      <c r="BV42" s="13">
        <v>269685.30848000001</v>
      </c>
      <c r="BW42" s="13">
        <v>145921.91040000002</v>
      </c>
      <c r="BX42" s="13">
        <v>349131.68192</v>
      </c>
      <c r="BY42" s="13">
        <v>25401.221439999994</v>
      </c>
      <c r="BZ42" s="13">
        <v>50261.991359999993</v>
      </c>
    </row>
    <row r="43" spans="1:78" ht="12" customHeight="1" x14ac:dyDescent="0.25">
      <c r="A43" s="22">
        <v>39</v>
      </c>
      <c r="B43" s="24" t="s">
        <v>214</v>
      </c>
      <c r="C43" s="12">
        <v>3567.1</v>
      </c>
      <c r="D43" s="23">
        <v>3567.1</v>
      </c>
      <c r="E43" s="23">
        <v>0</v>
      </c>
      <c r="F43" s="23">
        <v>685.7</v>
      </c>
      <c r="G43" s="22" t="s">
        <v>42</v>
      </c>
      <c r="H43" s="10">
        <v>3</v>
      </c>
      <c r="I43" s="10" t="s">
        <v>21</v>
      </c>
      <c r="J43" s="18">
        <v>45.06</v>
      </c>
      <c r="K43" s="17">
        <v>5.0999999999999996</v>
      </c>
      <c r="L43" s="17">
        <v>8.6300000000000008</v>
      </c>
      <c r="M43" s="17">
        <v>13.43</v>
      </c>
      <c r="N43" s="17">
        <v>6.91</v>
      </c>
      <c r="O43" s="17">
        <v>3.15</v>
      </c>
      <c r="P43" s="17">
        <v>1.81</v>
      </c>
      <c r="Q43" s="17">
        <v>5.77</v>
      </c>
      <c r="R43" s="17">
        <v>0.26</v>
      </c>
      <c r="S43" s="20">
        <v>40</v>
      </c>
      <c r="T43" s="20">
        <v>40</v>
      </c>
      <c r="U43" s="20">
        <v>2604.04</v>
      </c>
      <c r="V43" s="17">
        <v>195.98199600000001</v>
      </c>
      <c r="W43" s="20">
        <v>42.3</v>
      </c>
      <c r="X43" s="20">
        <v>2604.04</v>
      </c>
      <c r="Y43" s="17">
        <v>7.85</v>
      </c>
      <c r="Z43" s="19">
        <v>0</v>
      </c>
      <c r="AA43" s="17">
        <v>6.73</v>
      </c>
      <c r="AB43" s="17">
        <v>10.67</v>
      </c>
      <c r="AC43" s="17">
        <v>14</v>
      </c>
      <c r="AD43" s="18">
        <v>964401.15600000008</v>
      </c>
      <c r="AE43" s="17">
        <v>109153.26</v>
      </c>
      <c r="AF43" s="17">
        <v>184704.43799999999</v>
      </c>
      <c r="AG43" s="17">
        <v>287436.91800000001</v>
      </c>
      <c r="AH43" s="17">
        <v>147891.96600000001</v>
      </c>
      <c r="AI43" s="17">
        <v>67418.19</v>
      </c>
      <c r="AJ43" s="17">
        <v>38738.705999999998</v>
      </c>
      <c r="AK43" s="17">
        <v>123493.00199999998</v>
      </c>
      <c r="AL43" s="17">
        <v>5564.6760000000004</v>
      </c>
      <c r="AN43" s="15">
        <v>48.44</v>
      </c>
      <c r="AO43" s="238">
        <v>18.489999999999998</v>
      </c>
      <c r="AP43" s="239"/>
      <c r="AQ43" s="15">
        <v>6.67</v>
      </c>
      <c r="AR43" s="15">
        <v>1.53</v>
      </c>
      <c r="AS43" s="15">
        <v>0.32</v>
      </c>
      <c r="AT43" s="15">
        <v>0.87</v>
      </c>
      <c r="AU43" s="15">
        <v>5.01</v>
      </c>
      <c r="AV43" s="15">
        <v>4.99</v>
      </c>
      <c r="AW43" s="15">
        <v>2.7</v>
      </c>
      <c r="AX43" s="15">
        <v>6.46</v>
      </c>
      <c r="AY43" s="15">
        <v>0.47</v>
      </c>
      <c r="AZ43" s="14">
        <v>0.93</v>
      </c>
      <c r="BA43" s="15">
        <v>54.88252</v>
      </c>
      <c r="BB43" s="238">
        <v>20.949169999999999</v>
      </c>
      <c r="BC43" s="239">
        <v>0</v>
      </c>
      <c r="BD43" s="15">
        <v>7.5571100000000007</v>
      </c>
      <c r="BE43" s="15">
        <v>1.7334900000000002</v>
      </c>
      <c r="BF43" s="15">
        <v>0.36256000000000005</v>
      </c>
      <c r="BG43" s="15">
        <v>0.98571000000000009</v>
      </c>
      <c r="BH43" s="15">
        <v>5.6763300000000001</v>
      </c>
      <c r="BI43" s="15">
        <v>5.65367</v>
      </c>
      <c r="BJ43" s="15">
        <v>3.0591000000000004</v>
      </c>
      <c r="BK43" s="15">
        <v>7.3191800000000002</v>
      </c>
      <c r="BL43" s="15">
        <v>0.53250999999999993</v>
      </c>
      <c r="BM43" s="14">
        <v>1.05369</v>
      </c>
      <c r="BN43" s="13">
        <v>2303295.0189199997</v>
      </c>
      <c r="BO43" s="237">
        <v>879189.20106999984</v>
      </c>
      <c r="BP43" s="237">
        <v>0</v>
      </c>
      <c r="BQ43" s="13">
        <v>317154.78480999998</v>
      </c>
      <c r="BR43" s="13">
        <v>72750.647790000003</v>
      </c>
      <c r="BS43" s="13">
        <v>15215.821760000001</v>
      </c>
      <c r="BT43" s="13">
        <v>41368.01541</v>
      </c>
      <c r="BU43" s="13">
        <v>238222.70942999999</v>
      </c>
      <c r="BV43" s="13">
        <v>237271.72057</v>
      </c>
      <c r="BW43" s="13">
        <v>128383.49610000002</v>
      </c>
      <c r="BX43" s="13">
        <v>307169.40178000001</v>
      </c>
      <c r="BY43" s="13">
        <v>22348.238209999996</v>
      </c>
      <c r="BZ43" s="13">
        <v>44220.981989999993</v>
      </c>
    </row>
    <row r="44" spans="1:78" ht="12" customHeight="1" x14ac:dyDescent="0.25">
      <c r="A44" s="22">
        <v>40</v>
      </c>
      <c r="B44" s="24" t="s">
        <v>213</v>
      </c>
      <c r="C44" s="12">
        <v>21973.200000000001</v>
      </c>
      <c r="D44" s="23">
        <v>20211.400000000001</v>
      </c>
      <c r="E44" s="23">
        <v>1761.8</v>
      </c>
      <c r="F44" s="23">
        <v>3728</v>
      </c>
      <c r="G44" s="22" t="s">
        <v>42</v>
      </c>
      <c r="H44" s="10">
        <v>1</v>
      </c>
      <c r="I44" s="10" t="s">
        <v>21</v>
      </c>
      <c r="J44" s="18">
        <v>44.8</v>
      </c>
      <c r="K44" s="17">
        <v>5.0999999999999996</v>
      </c>
      <c r="L44" s="17">
        <v>8.6300000000000008</v>
      </c>
      <c r="M44" s="17">
        <v>13.43</v>
      </c>
      <c r="N44" s="17">
        <v>6.91</v>
      </c>
      <c r="O44" s="17">
        <v>3.15</v>
      </c>
      <c r="P44" s="17">
        <v>1.81</v>
      </c>
      <c r="Q44" s="17">
        <v>5.77</v>
      </c>
      <c r="R44" s="17">
        <v>0</v>
      </c>
      <c r="S44" s="20">
        <v>40</v>
      </c>
      <c r="T44" s="20">
        <v>40</v>
      </c>
      <c r="U44" s="20">
        <v>2604.04</v>
      </c>
      <c r="V44" s="17">
        <v>195.98199600000001</v>
      </c>
      <c r="W44" s="20">
        <v>42.3</v>
      </c>
      <c r="X44" s="20">
        <v>2604.04</v>
      </c>
      <c r="Y44" s="17">
        <v>0</v>
      </c>
      <c r="Z44" s="19">
        <v>0</v>
      </c>
      <c r="AA44" s="17">
        <v>5.05</v>
      </c>
      <c r="AB44" s="17">
        <v>10.67</v>
      </c>
      <c r="AC44" s="17">
        <v>14</v>
      </c>
      <c r="AD44" s="18">
        <v>5906396.1600000001</v>
      </c>
      <c r="AE44" s="17">
        <v>672379.91999999993</v>
      </c>
      <c r="AF44" s="17">
        <v>1137772.2960000001</v>
      </c>
      <c r="AG44" s="17">
        <v>1770600.456</v>
      </c>
      <c r="AH44" s="17">
        <v>911008.87199999997</v>
      </c>
      <c r="AI44" s="17">
        <v>415293.48</v>
      </c>
      <c r="AJ44" s="17">
        <v>238628.95200000005</v>
      </c>
      <c r="AK44" s="17">
        <v>760712.18400000001</v>
      </c>
      <c r="AL44" s="17">
        <v>0</v>
      </c>
      <c r="AN44" s="15">
        <v>48.16</v>
      </c>
      <c r="AO44" s="238">
        <v>18.649999999999999</v>
      </c>
      <c r="AP44" s="239"/>
      <c r="AQ44" s="15">
        <v>7.16</v>
      </c>
      <c r="AR44" s="15">
        <v>1.53</v>
      </c>
      <c r="AS44" s="15">
        <v>0.32</v>
      </c>
      <c r="AT44" s="15">
        <v>0.87</v>
      </c>
      <c r="AU44" s="15">
        <v>5.01</v>
      </c>
      <c r="AV44" s="15">
        <v>4.99</v>
      </c>
      <c r="AW44" s="15">
        <v>2.7</v>
      </c>
      <c r="AX44" s="15">
        <v>6.46</v>
      </c>
      <c r="AY44" s="15">
        <v>0.47</v>
      </c>
      <c r="AZ44" s="14">
        <v>0</v>
      </c>
      <c r="BA44" s="15">
        <v>54.565279999999994</v>
      </c>
      <c r="BB44" s="238">
        <v>21.130449999999996</v>
      </c>
      <c r="BC44" s="239">
        <v>0</v>
      </c>
      <c r="BD44" s="15">
        <v>8.1122800000000002</v>
      </c>
      <c r="BE44" s="15">
        <v>1.7334900000000002</v>
      </c>
      <c r="BF44" s="15">
        <v>0.36255999999999999</v>
      </c>
      <c r="BG44" s="15">
        <v>0.98570999999999998</v>
      </c>
      <c r="BH44" s="15">
        <v>5.6763299999999992</v>
      </c>
      <c r="BI44" s="15">
        <v>5.6536700000000009</v>
      </c>
      <c r="BJ44" s="15">
        <v>3.0591000000000004</v>
      </c>
      <c r="BK44" s="15">
        <v>7.3191800000000002</v>
      </c>
      <c r="BL44" s="15">
        <v>0.53250999999999993</v>
      </c>
      <c r="BM44" s="14">
        <v>0</v>
      </c>
      <c r="BN44" s="13">
        <v>14106196.728959998</v>
      </c>
      <c r="BO44" s="237">
        <v>5462636.3993999995</v>
      </c>
      <c r="BP44" s="237">
        <v>0</v>
      </c>
      <c r="BQ44" s="13">
        <v>2097183.7329600002</v>
      </c>
      <c r="BR44" s="13">
        <v>448141.21668000001</v>
      </c>
      <c r="BS44" s="13">
        <v>93728.88192</v>
      </c>
      <c r="BT44" s="13">
        <v>254825.39771999998</v>
      </c>
      <c r="BU44" s="13">
        <v>1467442.8075599999</v>
      </c>
      <c r="BV44" s="13">
        <v>1461584.7524400004</v>
      </c>
      <c r="BW44" s="13">
        <v>790837.44120000012</v>
      </c>
      <c r="BX44" s="13">
        <v>1892151.80376</v>
      </c>
      <c r="BY44" s="13">
        <v>137664.29531999998</v>
      </c>
      <c r="BZ44" s="13">
        <v>0</v>
      </c>
    </row>
    <row r="45" spans="1:78" ht="12" customHeight="1" x14ac:dyDescent="0.25">
      <c r="A45" s="22">
        <v>41</v>
      </c>
      <c r="B45" s="24" t="s">
        <v>212</v>
      </c>
      <c r="C45" s="12">
        <v>644.9</v>
      </c>
      <c r="D45" s="23">
        <v>644.9</v>
      </c>
      <c r="E45" s="23">
        <v>0</v>
      </c>
      <c r="F45" s="23">
        <v>62.2</v>
      </c>
      <c r="G45" s="22" t="s">
        <v>42</v>
      </c>
      <c r="H45" s="10">
        <v>7</v>
      </c>
      <c r="I45" s="10" t="s">
        <v>21</v>
      </c>
      <c r="J45" s="18">
        <v>31</v>
      </c>
      <c r="K45" s="17">
        <v>5.0999999999999996</v>
      </c>
      <c r="L45" s="17">
        <v>6.59</v>
      </c>
      <c r="M45" s="17">
        <v>8.98</v>
      </c>
      <c r="N45" s="17">
        <v>6.92</v>
      </c>
      <c r="O45" s="17">
        <v>3.15</v>
      </c>
      <c r="P45" s="17">
        <v>0</v>
      </c>
      <c r="Q45" s="17">
        <v>0</v>
      </c>
      <c r="R45" s="17">
        <v>0.26</v>
      </c>
      <c r="S45" s="20">
        <v>40</v>
      </c>
      <c r="T45" s="20">
        <v>40</v>
      </c>
      <c r="U45" s="20">
        <v>2604.04</v>
      </c>
      <c r="V45" s="17">
        <v>195.98199600000001</v>
      </c>
      <c r="W45" s="20">
        <v>42.3</v>
      </c>
      <c r="X45" s="20">
        <v>2604.04</v>
      </c>
      <c r="Y45" s="17">
        <v>7.85</v>
      </c>
      <c r="Z45" s="19">
        <v>0</v>
      </c>
      <c r="AA45" s="17">
        <v>6.73</v>
      </c>
      <c r="AB45" s="17">
        <v>10.67</v>
      </c>
      <c r="AC45" s="17">
        <v>14</v>
      </c>
      <c r="AD45" s="18">
        <v>119951.4</v>
      </c>
      <c r="AE45" s="17">
        <v>19733.939999999999</v>
      </c>
      <c r="AF45" s="17">
        <v>25499.345999999998</v>
      </c>
      <c r="AG45" s="17">
        <v>34747.212</v>
      </c>
      <c r="AH45" s="17">
        <v>26776.248</v>
      </c>
      <c r="AI45" s="17">
        <v>12188.61</v>
      </c>
      <c r="AJ45" s="17">
        <v>0</v>
      </c>
      <c r="AK45" s="17">
        <v>0</v>
      </c>
      <c r="AL45" s="17">
        <v>1006.0440000000001</v>
      </c>
      <c r="AN45" s="15">
        <v>33.17</v>
      </c>
      <c r="AO45" s="238">
        <v>13.89</v>
      </c>
      <c r="AP45" s="239"/>
      <c r="AQ45" s="15">
        <v>5.9</v>
      </c>
      <c r="AR45" s="15">
        <v>1.53</v>
      </c>
      <c r="AS45" s="15">
        <v>0.32</v>
      </c>
      <c r="AT45" s="15">
        <v>0.6</v>
      </c>
      <c r="AU45" s="15">
        <v>5.01</v>
      </c>
      <c r="AV45" s="15">
        <v>4.99</v>
      </c>
      <c r="AW45" s="15">
        <v>0</v>
      </c>
      <c r="AX45" s="15">
        <v>0</v>
      </c>
      <c r="AY45" s="15">
        <v>0</v>
      </c>
      <c r="AZ45" s="14">
        <v>0.93</v>
      </c>
      <c r="BA45" s="15">
        <v>37.581610000000005</v>
      </c>
      <c r="BB45" s="238">
        <v>15.737370000000004</v>
      </c>
      <c r="BC45" s="239">
        <v>0</v>
      </c>
      <c r="BD45" s="15">
        <v>6.6847000000000012</v>
      </c>
      <c r="BE45" s="15">
        <v>1.7334900000000002</v>
      </c>
      <c r="BF45" s="15">
        <v>0.36256000000000005</v>
      </c>
      <c r="BG45" s="15">
        <v>0.67980000000000007</v>
      </c>
      <c r="BH45" s="15">
        <v>5.6763300000000001</v>
      </c>
      <c r="BI45" s="15">
        <v>5.65367</v>
      </c>
      <c r="BJ45" s="15">
        <v>0</v>
      </c>
      <c r="BK45" s="15">
        <v>0</v>
      </c>
      <c r="BL45" s="15">
        <v>0</v>
      </c>
      <c r="BM45" s="14">
        <v>1.0536900000000002</v>
      </c>
      <c r="BN45" s="13">
        <v>285146.46889000008</v>
      </c>
      <c r="BO45" s="237">
        <v>119405.62113000003</v>
      </c>
      <c r="BP45" s="237">
        <v>0</v>
      </c>
      <c r="BQ45" s="13">
        <v>50719.450300000004</v>
      </c>
      <c r="BR45" s="13">
        <v>13152.67101</v>
      </c>
      <c r="BS45" s="13">
        <v>2750.88544</v>
      </c>
      <c r="BT45" s="13">
        <v>5157.9102000000003</v>
      </c>
      <c r="BU45" s="13">
        <v>43068.550169999995</v>
      </c>
      <c r="BV45" s="13">
        <v>42896.619829999996</v>
      </c>
      <c r="BW45" s="13">
        <v>0</v>
      </c>
      <c r="BX45" s="13">
        <v>0</v>
      </c>
      <c r="BY45" s="13">
        <v>0</v>
      </c>
      <c r="BZ45" s="13">
        <v>7994.7608100000016</v>
      </c>
    </row>
    <row r="46" spans="1:78" ht="12" customHeight="1" x14ac:dyDescent="0.25">
      <c r="A46" s="22">
        <v>42</v>
      </c>
      <c r="B46" s="24" t="s">
        <v>211</v>
      </c>
      <c r="C46" s="12">
        <v>1486.2</v>
      </c>
      <c r="D46" s="23">
        <v>1376.2</v>
      </c>
      <c r="E46" s="23">
        <v>110</v>
      </c>
      <c r="F46" s="23">
        <v>88.8</v>
      </c>
      <c r="G46" s="22" t="s">
        <v>24</v>
      </c>
      <c r="H46" s="10">
        <v>9</v>
      </c>
      <c r="I46" s="10" t="s">
        <v>8</v>
      </c>
      <c r="J46" s="21">
        <v>20.440000000000001</v>
      </c>
      <c r="K46" s="17">
        <v>3.11</v>
      </c>
      <c r="L46" s="17">
        <v>4.0599999999999996</v>
      </c>
      <c r="M46" s="17">
        <v>7</v>
      </c>
      <c r="N46" s="17">
        <v>4</v>
      </c>
      <c r="O46" s="17">
        <v>2.0499999999999998</v>
      </c>
      <c r="P46" s="17">
        <v>0</v>
      </c>
      <c r="Q46" s="17">
        <v>0</v>
      </c>
      <c r="R46" s="17">
        <v>0.22</v>
      </c>
      <c r="S46" s="20">
        <v>40</v>
      </c>
      <c r="T46" s="20">
        <v>0</v>
      </c>
      <c r="U46" s="20">
        <v>0</v>
      </c>
      <c r="V46" s="17">
        <v>0</v>
      </c>
      <c r="W46" s="20">
        <v>42.3</v>
      </c>
      <c r="X46" s="20">
        <v>2604.04</v>
      </c>
      <c r="Y46" s="17">
        <v>6.92</v>
      </c>
      <c r="Z46" s="19">
        <v>0</v>
      </c>
      <c r="AA46" s="17">
        <v>6.73</v>
      </c>
      <c r="AB46" s="17">
        <v>10.67</v>
      </c>
      <c r="AC46" s="17">
        <v>14</v>
      </c>
      <c r="AD46" s="18">
        <v>182267.56800000003</v>
      </c>
      <c r="AE46" s="17">
        <v>27732.492000000002</v>
      </c>
      <c r="AF46" s="17">
        <v>36203.831999999995</v>
      </c>
      <c r="AG46" s="17">
        <v>62420.399999999994</v>
      </c>
      <c r="AH46" s="17">
        <v>35668.800000000003</v>
      </c>
      <c r="AI46" s="17">
        <v>18280.260000000002</v>
      </c>
      <c r="AJ46" s="17">
        <v>0</v>
      </c>
      <c r="AK46" s="17">
        <v>0</v>
      </c>
      <c r="AL46" s="17">
        <v>1961.7840000000001</v>
      </c>
      <c r="AN46" s="15">
        <v>26.91</v>
      </c>
      <c r="AO46" s="238">
        <v>7.81</v>
      </c>
      <c r="AP46" s="239"/>
      <c r="AQ46" s="15">
        <v>8.4499999999999993</v>
      </c>
      <c r="AR46" s="15">
        <v>1.53</v>
      </c>
      <c r="AS46" s="15">
        <v>0.18</v>
      </c>
      <c r="AT46" s="15">
        <v>0.48</v>
      </c>
      <c r="AU46" s="15">
        <v>4.93</v>
      </c>
      <c r="AV46" s="15">
        <v>2.6</v>
      </c>
      <c r="AW46" s="15">
        <v>0</v>
      </c>
      <c r="AX46" s="15">
        <v>0</v>
      </c>
      <c r="AY46" s="15">
        <v>0</v>
      </c>
      <c r="AZ46" s="14">
        <v>0.93</v>
      </c>
      <c r="BA46" s="15">
        <v>30.48903</v>
      </c>
      <c r="BB46" s="238">
        <v>8.8487299999999998</v>
      </c>
      <c r="BC46" s="239">
        <v>0</v>
      </c>
      <c r="BD46" s="15">
        <v>9.5738499999999984</v>
      </c>
      <c r="BE46" s="15">
        <v>1.73349</v>
      </c>
      <c r="BF46" s="15">
        <v>0.20393999999999998</v>
      </c>
      <c r="BG46" s="15">
        <v>0.54383999999999999</v>
      </c>
      <c r="BH46" s="15">
        <v>5.5856899999999996</v>
      </c>
      <c r="BI46" s="15">
        <v>2.9458000000000002</v>
      </c>
      <c r="BJ46" s="15">
        <v>0</v>
      </c>
      <c r="BK46" s="15">
        <v>0</v>
      </c>
      <c r="BL46" s="15">
        <v>0</v>
      </c>
      <c r="BM46" s="14">
        <v>1.05369</v>
      </c>
      <c r="BN46" s="13">
        <v>533115.24786</v>
      </c>
      <c r="BO46" s="237">
        <v>154724.26926000003</v>
      </c>
      <c r="BP46" s="237">
        <v>0</v>
      </c>
      <c r="BQ46" s="13">
        <v>167403.33869999999</v>
      </c>
      <c r="BR46" s="13">
        <v>30310.900379999999</v>
      </c>
      <c r="BS46" s="13">
        <v>3565.9882799999996</v>
      </c>
      <c r="BT46" s="13">
        <v>9509.3020799999995</v>
      </c>
      <c r="BU46" s="13">
        <v>97668.456779999993</v>
      </c>
      <c r="BV46" s="13">
        <v>51508.719600000004</v>
      </c>
      <c r="BW46" s="13">
        <v>0</v>
      </c>
      <c r="BX46" s="13">
        <v>0</v>
      </c>
      <c r="BY46" s="13">
        <v>0</v>
      </c>
      <c r="BZ46" s="13">
        <v>18424.272779999999</v>
      </c>
    </row>
    <row r="47" spans="1:78" ht="12" customHeight="1" x14ac:dyDescent="0.25">
      <c r="A47" s="22">
        <v>43</v>
      </c>
      <c r="B47" s="24" t="s">
        <v>210</v>
      </c>
      <c r="C47" s="12">
        <v>879.9</v>
      </c>
      <c r="D47" s="23">
        <v>879.9</v>
      </c>
      <c r="E47" s="23">
        <v>0</v>
      </c>
      <c r="F47" s="23">
        <v>88.8</v>
      </c>
      <c r="G47" s="10" t="s">
        <v>24</v>
      </c>
      <c r="H47" s="10">
        <v>9</v>
      </c>
      <c r="I47" s="10" t="s">
        <v>8</v>
      </c>
      <c r="J47" s="21">
        <v>20.440000000000001</v>
      </c>
      <c r="K47" s="17">
        <v>3.11</v>
      </c>
      <c r="L47" s="17">
        <v>4.0599999999999996</v>
      </c>
      <c r="M47" s="17">
        <v>7</v>
      </c>
      <c r="N47" s="17">
        <v>4</v>
      </c>
      <c r="O47" s="17">
        <v>2.0499999999999998</v>
      </c>
      <c r="P47" s="17">
        <v>0</v>
      </c>
      <c r="Q47" s="17">
        <v>0</v>
      </c>
      <c r="R47" s="17">
        <v>0.22</v>
      </c>
      <c r="S47" s="20">
        <v>40</v>
      </c>
      <c r="T47" s="20">
        <v>0</v>
      </c>
      <c r="U47" s="20">
        <v>0</v>
      </c>
      <c r="V47" s="17">
        <v>0</v>
      </c>
      <c r="W47" s="20">
        <v>42.3</v>
      </c>
      <c r="X47" s="20">
        <v>2604.04</v>
      </c>
      <c r="Y47" s="17">
        <v>6.92</v>
      </c>
      <c r="Z47" s="19">
        <v>0</v>
      </c>
      <c r="AA47" s="17">
        <v>6.73</v>
      </c>
      <c r="AB47" s="17">
        <v>10.67</v>
      </c>
      <c r="AC47" s="17">
        <v>14</v>
      </c>
      <c r="AD47" s="18">
        <v>107910.93599999999</v>
      </c>
      <c r="AE47" s="17">
        <v>16418.934000000001</v>
      </c>
      <c r="AF47" s="17">
        <v>21434.363999999998</v>
      </c>
      <c r="AG47" s="17">
        <v>36955.800000000003</v>
      </c>
      <c r="AH47" s="17">
        <v>21117.599999999999</v>
      </c>
      <c r="AI47" s="17">
        <v>10822.769999999999</v>
      </c>
      <c r="AJ47" s="17">
        <v>0</v>
      </c>
      <c r="AK47" s="17">
        <v>0</v>
      </c>
      <c r="AL47" s="17">
        <v>1161.4680000000001</v>
      </c>
      <c r="AN47" s="15">
        <v>26.91</v>
      </c>
      <c r="AO47" s="238">
        <v>7.81</v>
      </c>
      <c r="AP47" s="239"/>
      <c r="AQ47" s="15">
        <v>8.4499999999999993</v>
      </c>
      <c r="AR47" s="15">
        <v>1.53</v>
      </c>
      <c r="AS47" s="15">
        <v>0.18</v>
      </c>
      <c r="AT47" s="15">
        <v>0.48</v>
      </c>
      <c r="AU47" s="15">
        <v>4.93</v>
      </c>
      <c r="AV47" s="15">
        <v>2.6</v>
      </c>
      <c r="AW47" s="15">
        <v>0</v>
      </c>
      <c r="AX47" s="15">
        <v>0</v>
      </c>
      <c r="AY47" s="15">
        <v>0</v>
      </c>
      <c r="AZ47" s="14">
        <v>0.93</v>
      </c>
      <c r="BA47" s="15">
        <v>30.48903</v>
      </c>
      <c r="BB47" s="238">
        <v>8.8487299999999998</v>
      </c>
      <c r="BC47" s="239">
        <v>0</v>
      </c>
      <c r="BD47" s="15">
        <v>9.5738499999999984</v>
      </c>
      <c r="BE47" s="15">
        <v>1.73349</v>
      </c>
      <c r="BF47" s="15">
        <v>0.20393999999999998</v>
      </c>
      <c r="BG47" s="15">
        <v>0.54383999999999999</v>
      </c>
      <c r="BH47" s="15">
        <v>5.5856899999999996</v>
      </c>
      <c r="BI47" s="15">
        <v>2.9458000000000002</v>
      </c>
      <c r="BJ47" s="15">
        <v>0</v>
      </c>
      <c r="BK47" s="15">
        <v>0</v>
      </c>
      <c r="BL47" s="15">
        <v>0</v>
      </c>
      <c r="BM47" s="14">
        <v>1.05369</v>
      </c>
      <c r="BN47" s="13">
        <v>315629.19296999997</v>
      </c>
      <c r="BO47" s="237">
        <v>91604.01327000001</v>
      </c>
      <c r="BP47" s="237">
        <v>0</v>
      </c>
      <c r="BQ47" s="13">
        <v>99110.616149999987</v>
      </c>
      <c r="BR47" s="13">
        <v>17945.47251</v>
      </c>
      <c r="BS47" s="13">
        <v>2111.2320599999994</v>
      </c>
      <c r="BT47" s="13">
        <v>5629.9521599999998</v>
      </c>
      <c r="BU47" s="13">
        <v>57824.300309999991</v>
      </c>
      <c r="BV47" s="13">
        <v>30495.574199999999</v>
      </c>
      <c r="BW47" s="13">
        <v>0</v>
      </c>
      <c r="BX47" s="13">
        <v>0</v>
      </c>
      <c r="BY47" s="13">
        <v>0</v>
      </c>
      <c r="BZ47" s="13">
        <v>10908.032309999999</v>
      </c>
    </row>
    <row r="48" spans="1:78" ht="12" customHeight="1" x14ac:dyDescent="0.25">
      <c r="A48" s="22">
        <v>44</v>
      </c>
      <c r="B48" s="24" t="s">
        <v>209</v>
      </c>
      <c r="C48" s="12">
        <v>886.63</v>
      </c>
      <c r="D48" s="23">
        <v>886.63</v>
      </c>
      <c r="E48" s="23">
        <v>0</v>
      </c>
      <c r="F48" s="23">
        <v>89.5</v>
      </c>
      <c r="G48" s="10" t="s">
        <v>24</v>
      </c>
      <c r="H48" s="10">
        <v>9</v>
      </c>
      <c r="I48" s="10" t="s">
        <v>8</v>
      </c>
      <c r="J48" s="21">
        <v>20.440000000000001</v>
      </c>
      <c r="K48" s="17">
        <v>3.11</v>
      </c>
      <c r="L48" s="17">
        <v>4.0599999999999996</v>
      </c>
      <c r="M48" s="17">
        <v>7</v>
      </c>
      <c r="N48" s="17">
        <v>4</v>
      </c>
      <c r="O48" s="17">
        <v>2.0499999999999998</v>
      </c>
      <c r="P48" s="17">
        <v>0</v>
      </c>
      <c r="Q48" s="17">
        <v>0</v>
      </c>
      <c r="R48" s="17">
        <v>0.22</v>
      </c>
      <c r="S48" s="20">
        <v>40</v>
      </c>
      <c r="T48" s="20">
        <v>0</v>
      </c>
      <c r="U48" s="20">
        <v>0</v>
      </c>
      <c r="V48" s="17">
        <v>0</v>
      </c>
      <c r="W48" s="20">
        <v>42.3</v>
      </c>
      <c r="X48" s="20">
        <v>2604.04</v>
      </c>
      <c r="Y48" s="17">
        <v>6.92</v>
      </c>
      <c r="Z48" s="19">
        <v>0</v>
      </c>
      <c r="AA48" s="17">
        <v>6.73</v>
      </c>
      <c r="AB48" s="17">
        <v>10.67</v>
      </c>
      <c r="AC48" s="17">
        <v>14</v>
      </c>
      <c r="AD48" s="18">
        <v>108736.30320000002</v>
      </c>
      <c r="AE48" s="17">
        <v>16544.515800000001</v>
      </c>
      <c r="AF48" s="17">
        <v>21598.306799999998</v>
      </c>
      <c r="AG48" s="17">
        <v>37238.46</v>
      </c>
      <c r="AH48" s="17">
        <v>21279.119999999999</v>
      </c>
      <c r="AI48" s="17">
        <v>10905.548999999999</v>
      </c>
      <c r="AJ48" s="17">
        <v>0</v>
      </c>
      <c r="AK48" s="17">
        <v>0</v>
      </c>
      <c r="AL48" s="17">
        <v>1170.3516</v>
      </c>
      <c r="AN48" s="15">
        <v>26.91</v>
      </c>
      <c r="AO48" s="238">
        <v>7.81</v>
      </c>
      <c r="AP48" s="239"/>
      <c r="AQ48" s="15">
        <v>8.4499999999999993</v>
      </c>
      <c r="AR48" s="15">
        <v>1.53</v>
      </c>
      <c r="AS48" s="15">
        <v>0.18</v>
      </c>
      <c r="AT48" s="15">
        <v>0.48</v>
      </c>
      <c r="AU48" s="15">
        <v>4.93</v>
      </c>
      <c r="AV48" s="15">
        <v>2.6</v>
      </c>
      <c r="AW48" s="15">
        <v>0</v>
      </c>
      <c r="AX48" s="15">
        <v>0</v>
      </c>
      <c r="AY48" s="15">
        <v>0</v>
      </c>
      <c r="AZ48" s="14">
        <v>0.93</v>
      </c>
      <c r="BA48" s="15">
        <v>30.48903</v>
      </c>
      <c r="BB48" s="238">
        <v>8.8487299999999998</v>
      </c>
      <c r="BC48" s="239">
        <v>0</v>
      </c>
      <c r="BD48" s="15">
        <v>9.5738499999999984</v>
      </c>
      <c r="BE48" s="15">
        <v>1.73349</v>
      </c>
      <c r="BF48" s="15">
        <v>0.20393999999999998</v>
      </c>
      <c r="BG48" s="15">
        <v>0.54383999999999999</v>
      </c>
      <c r="BH48" s="15">
        <v>5.5856899999999996</v>
      </c>
      <c r="BI48" s="15">
        <v>2.9458000000000002</v>
      </c>
      <c r="BJ48" s="15">
        <v>0</v>
      </c>
      <c r="BK48" s="15">
        <v>0</v>
      </c>
      <c r="BL48" s="15">
        <v>0</v>
      </c>
      <c r="BM48" s="14">
        <v>1.05369</v>
      </c>
      <c r="BN48" s="13">
        <v>318043.31328900007</v>
      </c>
      <c r="BO48" s="237">
        <v>92304.65539900001</v>
      </c>
      <c r="BP48" s="237">
        <v>0</v>
      </c>
      <c r="BQ48" s="13">
        <v>99868.673254999987</v>
      </c>
      <c r="BR48" s="13">
        <v>18082.730187000001</v>
      </c>
      <c r="BS48" s="13">
        <v>2127.3800219999994</v>
      </c>
      <c r="BT48" s="13">
        <v>5673.0133919999998</v>
      </c>
      <c r="BU48" s="13">
        <v>58266.575046999998</v>
      </c>
      <c r="BV48" s="13">
        <v>30728.822540000001</v>
      </c>
      <c r="BW48" s="13">
        <v>0</v>
      </c>
      <c r="BX48" s="13">
        <v>0</v>
      </c>
      <c r="BY48" s="13">
        <v>0</v>
      </c>
      <c r="BZ48" s="13">
        <v>10991.463446999998</v>
      </c>
    </row>
    <row r="49" spans="1:78" ht="12" customHeight="1" x14ac:dyDescent="0.25">
      <c r="A49" s="22">
        <v>45</v>
      </c>
      <c r="B49" s="24" t="s">
        <v>208</v>
      </c>
      <c r="C49" s="12">
        <v>885.3</v>
      </c>
      <c r="D49" s="23">
        <v>885.3</v>
      </c>
      <c r="E49" s="23">
        <v>0</v>
      </c>
      <c r="F49" s="23">
        <v>88.8</v>
      </c>
      <c r="G49" s="10" t="s">
        <v>24</v>
      </c>
      <c r="H49" s="10">
        <v>9</v>
      </c>
      <c r="I49" s="10" t="s">
        <v>8</v>
      </c>
      <c r="J49" s="21">
        <v>20.440000000000001</v>
      </c>
      <c r="K49" s="17">
        <v>3.11</v>
      </c>
      <c r="L49" s="17">
        <v>4.0599999999999996</v>
      </c>
      <c r="M49" s="17">
        <v>7</v>
      </c>
      <c r="N49" s="17">
        <v>4</v>
      </c>
      <c r="O49" s="17">
        <v>2.0499999999999998</v>
      </c>
      <c r="P49" s="17">
        <v>0</v>
      </c>
      <c r="Q49" s="17">
        <v>0</v>
      </c>
      <c r="R49" s="17">
        <v>0.22</v>
      </c>
      <c r="S49" s="20">
        <v>40</v>
      </c>
      <c r="T49" s="20">
        <v>0</v>
      </c>
      <c r="U49" s="20">
        <v>0</v>
      </c>
      <c r="V49" s="17">
        <v>0</v>
      </c>
      <c r="W49" s="20">
        <v>42.3</v>
      </c>
      <c r="X49" s="20">
        <v>2604.04</v>
      </c>
      <c r="Y49" s="17">
        <v>6.92</v>
      </c>
      <c r="Z49" s="19">
        <v>0</v>
      </c>
      <c r="AA49" s="17">
        <v>6.73</v>
      </c>
      <c r="AB49" s="17">
        <v>10.67</v>
      </c>
      <c r="AC49" s="17">
        <v>14</v>
      </c>
      <c r="AD49" s="18">
        <v>108573.192</v>
      </c>
      <c r="AE49" s="17">
        <v>16519.698</v>
      </c>
      <c r="AF49" s="17">
        <v>21565.907999999996</v>
      </c>
      <c r="AG49" s="17">
        <v>37182.6</v>
      </c>
      <c r="AH49" s="17">
        <v>21247.199999999997</v>
      </c>
      <c r="AI49" s="17">
        <v>10889.189999999999</v>
      </c>
      <c r="AJ49" s="17">
        <v>0</v>
      </c>
      <c r="AK49" s="17">
        <v>0</v>
      </c>
      <c r="AL49" s="17">
        <v>1168.596</v>
      </c>
      <c r="AN49" s="15">
        <v>26.91</v>
      </c>
      <c r="AO49" s="238">
        <v>7.81</v>
      </c>
      <c r="AP49" s="239"/>
      <c r="AQ49" s="15">
        <v>8.4499999999999993</v>
      </c>
      <c r="AR49" s="15">
        <v>1.53</v>
      </c>
      <c r="AS49" s="15">
        <v>0.18</v>
      </c>
      <c r="AT49" s="15">
        <v>0.48</v>
      </c>
      <c r="AU49" s="15">
        <v>4.93</v>
      </c>
      <c r="AV49" s="15">
        <v>2.6</v>
      </c>
      <c r="AW49" s="15">
        <v>0</v>
      </c>
      <c r="AX49" s="15">
        <v>0</v>
      </c>
      <c r="AY49" s="15">
        <v>0</v>
      </c>
      <c r="AZ49" s="14">
        <v>0.93</v>
      </c>
      <c r="BA49" s="15">
        <v>30.48903</v>
      </c>
      <c r="BB49" s="238">
        <v>8.8487299999999998</v>
      </c>
      <c r="BC49" s="239">
        <v>0</v>
      </c>
      <c r="BD49" s="15">
        <v>9.5738499999999984</v>
      </c>
      <c r="BE49" s="15">
        <v>1.73349</v>
      </c>
      <c r="BF49" s="15">
        <v>0.20393999999999998</v>
      </c>
      <c r="BG49" s="15">
        <v>0.54383999999999999</v>
      </c>
      <c r="BH49" s="15">
        <v>5.5856899999999996</v>
      </c>
      <c r="BI49" s="15">
        <v>2.9458000000000002</v>
      </c>
      <c r="BJ49" s="15">
        <v>0</v>
      </c>
      <c r="BK49" s="15">
        <v>0</v>
      </c>
      <c r="BL49" s="15">
        <v>0</v>
      </c>
      <c r="BM49" s="14">
        <v>1.05369</v>
      </c>
      <c r="BN49" s="13">
        <v>317566.22858999996</v>
      </c>
      <c r="BO49" s="237">
        <v>92166.192689999996</v>
      </c>
      <c r="BP49" s="237">
        <v>0</v>
      </c>
      <c r="BQ49" s="13">
        <v>99718.864049999989</v>
      </c>
      <c r="BR49" s="13">
        <v>18055.60497</v>
      </c>
      <c r="BS49" s="13">
        <v>2124.1888199999994</v>
      </c>
      <c r="BT49" s="13">
        <v>5664.5035199999993</v>
      </c>
      <c r="BU49" s="13">
        <v>58179.171569999991</v>
      </c>
      <c r="BV49" s="13">
        <v>30682.7274</v>
      </c>
      <c r="BW49" s="13">
        <v>0</v>
      </c>
      <c r="BX49" s="13">
        <v>0</v>
      </c>
      <c r="BY49" s="13">
        <v>0</v>
      </c>
      <c r="BZ49" s="13">
        <v>10974.975569999999</v>
      </c>
    </row>
    <row r="50" spans="1:78" ht="12" customHeight="1" x14ac:dyDescent="0.25">
      <c r="A50" s="22">
        <v>46</v>
      </c>
      <c r="B50" s="24" t="s">
        <v>207</v>
      </c>
      <c r="C50" s="12">
        <v>1380.65</v>
      </c>
      <c r="D50" s="23">
        <v>1380.65</v>
      </c>
      <c r="E50" s="23">
        <v>0</v>
      </c>
      <c r="F50" s="23">
        <v>142.19999999999999</v>
      </c>
      <c r="G50" s="10" t="s">
        <v>24</v>
      </c>
      <c r="H50" s="10">
        <v>9</v>
      </c>
      <c r="I50" s="10" t="s">
        <v>8</v>
      </c>
      <c r="J50" s="21">
        <v>20.440000000000001</v>
      </c>
      <c r="K50" s="17">
        <v>3.11</v>
      </c>
      <c r="L50" s="17">
        <v>4.0599999999999996</v>
      </c>
      <c r="M50" s="17">
        <v>7</v>
      </c>
      <c r="N50" s="17">
        <v>4</v>
      </c>
      <c r="O50" s="17">
        <v>2.0499999999999998</v>
      </c>
      <c r="P50" s="17">
        <v>0</v>
      </c>
      <c r="Q50" s="17">
        <v>0</v>
      </c>
      <c r="R50" s="17">
        <v>0.22</v>
      </c>
      <c r="S50" s="20">
        <v>40</v>
      </c>
      <c r="T50" s="20">
        <v>0</v>
      </c>
      <c r="U50" s="20">
        <v>0</v>
      </c>
      <c r="V50" s="17">
        <v>0</v>
      </c>
      <c r="W50" s="20">
        <v>42.3</v>
      </c>
      <c r="X50" s="20">
        <v>2604.04</v>
      </c>
      <c r="Y50" s="17">
        <v>6.92</v>
      </c>
      <c r="Z50" s="19">
        <v>0</v>
      </c>
      <c r="AA50" s="17">
        <v>6.73</v>
      </c>
      <c r="AB50" s="17">
        <v>10.67</v>
      </c>
      <c r="AC50" s="17">
        <v>14</v>
      </c>
      <c r="AD50" s="18">
        <v>169322.91600000003</v>
      </c>
      <c r="AE50" s="17">
        <v>25762.929</v>
      </c>
      <c r="AF50" s="17">
        <v>33632.633999999998</v>
      </c>
      <c r="AG50" s="17">
        <v>57987.3</v>
      </c>
      <c r="AH50" s="17">
        <v>33135.600000000006</v>
      </c>
      <c r="AI50" s="17">
        <v>16981.994999999999</v>
      </c>
      <c r="AJ50" s="17">
        <v>0</v>
      </c>
      <c r="AK50" s="17">
        <v>0</v>
      </c>
      <c r="AL50" s="17">
        <v>1822.4580000000001</v>
      </c>
      <c r="AN50" s="15">
        <v>26.91</v>
      </c>
      <c r="AO50" s="238">
        <v>7.81</v>
      </c>
      <c r="AP50" s="239"/>
      <c r="AQ50" s="15">
        <v>8.4499999999999993</v>
      </c>
      <c r="AR50" s="15">
        <v>1.53</v>
      </c>
      <c r="AS50" s="15">
        <v>0.18</v>
      </c>
      <c r="AT50" s="15">
        <v>0.48</v>
      </c>
      <c r="AU50" s="15">
        <v>4.93</v>
      </c>
      <c r="AV50" s="15">
        <v>2.6</v>
      </c>
      <c r="AW50" s="15">
        <v>0</v>
      </c>
      <c r="AX50" s="15">
        <v>0</v>
      </c>
      <c r="AY50" s="15">
        <v>0</v>
      </c>
      <c r="AZ50" s="14">
        <v>0.93</v>
      </c>
      <c r="BA50" s="15">
        <v>30.48903</v>
      </c>
      <c r="BB50" s="238">
        <v>8.8487299999999998</v>
      </c>
      <c r="BC50" s="239">
        <v>0</v>
      </c>
      <c r="BD50" s="15">
        <v>9.5738499999999984</v>
      </c>
      <c r="BE50" s="15">
        <v>1.73349</v>
      </c>
      <c r="BF50" s="15">
        <v>0.20393999999999998</v>
      </c>
      <c r="BG50" s="15">
        <v>0.54383999999999999</v>
      </c>
      <c r="BH50" s="15">
        <v>5.5856899999999996</v>
      </c>
      <c r="BI50" s="15">
        <v>2.9458000000000002</v>
      </c>
      <c r="BJ50" s="15">
        <v>0</v>
      </c>
      <c r="BK50" s="15">
        <v>0</v>
      </c>
      <c r="BL50" s="15">
        <v>0</v>
      </c>
      <c r="BM50" s="14">
        <v>1.05369</v>
      </c>
      <c r="BN50" s="13">
        <v>495253.37569500005</v>
      </c>
      <c r="BO50" s="237">
        <v>143735.74374500001</v>
      </c>
      <c r="BP50" s="237">
        <v>0</v>
      </c>
      <c r="BQ50" s="13">
        <v>155514.34502499999</v>
      </c>
      <c r="BR50" s="13">
        <v>28158.218685</v>
      </c>
      <c r="BS50" s="13">
        <v>3312.7316099999994</v>
      </c>
      <c r="BT50" s="13">
        <v>8833.9509600000001</v>
      </c>
      <c r="BU50" s="13">
        <v>90732.037985000003</v>
      </c>
      <c r="BV50" s="13">
        <v>47850.567700000007</v>
      </c>
      <c r="BW50" s="13">
        <v>0</v>
      </c>
      <c r="BX50" s="13">
        <v>0</v>
      </c>
      <c r="BY50" s="13">
        <v>0</v>
      </c>
      <c r="BZ50" s="13">
        <v>17115.779985000001</v>
      </c>
    </row>
    <row r="51" spans="1:78" ht="12" customHeight="1" x14ac:dyDescent="0.25">
      <c r="A51" s="22">
        <v>47</v>
      </c>
      <c r="B51" s="24" t="s">
        <v>206</v>
      </c>
      <c r="C51" s="12">
        <v>379.15</v>
      </c>
      <c r="D51" s="23">
        <v>379.15</v>
      </c>
      <c r="E51" s="23">
        <v>0</v>
      </c>
      <c r="F51" s="23">
        <v>160.9</v>
      </c>
      <c r="G51" s="10" t="s">
        <v>24</v>
      </c>
      <c r="H51" s="10">
        <v>7</v>
      </c>
      <c r="I51" s="10" t="s">
        <v>8</v>
      </c>
      <c r="J51" s="21">
        <v>25.29</v>
      </c>
      <c r="K51" s="17">
        <v>4.32</v>
      </c>
      <c r="L51" s="17">
        <v>5.61</v>
      </c>
      <c r="M51" s="17">
        <v>7.16</v>
      </c>
      <c r="N51" s="17">
        <v>5.31</v>
      </c>
      <c r="O51" s="17">
        <v>2.67</v>
      </c>
      <c r="P51" s="17">
        <v>0</v>
      </c>
      <c r="Q51" s="17">
        <v>0</v>
      </c>
      <c r="R51" s="17">
        <v>0.22</v>
      </c>
      <c r="S51" s="20">
        <v>40</v>
      </c>
      <c r="T51" s="20">
        <v>40</v>
      </c>
      <c r="U51" s="20">
        <v>2604.04</v>
      </c>
      <c r="V51" s="17">
        <v>195.98199600000001</v>
      </c>
      <c r="W51" s="20">
        <v>42.3</v>
      </c>
      <c r="X51" s="20">
        <v>2604.04</v>
      </c>
      <c r="Y51" s="17">
        <v>7.85</v>
      </c>
      <c r="Z51" s="19">
        <v>0</v>
      </c>
      <c r="AA51" s="17">
        <v>6.73</v>
      </c>
      <c r="AB51" s="17">
        <v>10.67</v>
      </c>
      <c r="AC51" s="17">
        <v>14</v>
      </c>
      <c r="AD51" s="18">
        <v>57532.220999999998</v>
      </c>
      <c r="AE51" s="17">
        <v>9827.5680000000011</v>
      </c>
      <c r="AF51" s="17">
        <v>12762.189</v>
      </c>
      <c r="AG51" s="17">
        <v>16288.284</v>
      </c>
      <c r="AH51" s="17">
        <v>12079.718999999997</v>
      </c>
      <c r="AI51" s="17">
        <v>6073.9829999999993</v>
      </c>
      <c r="AJ51" s="17">
        <v>0</v>
      </c>
      <c r="AK51" s="17">
        <v>0</v>
      </c>
      <c r="AL51" s="17">
        <v>500.47799999999995</v>
      </c>
      <c r="AN51" s="15">
        <v>33.17</v>
      </c>
      <c r="AO51" s="238">
        <v>13.89</v>
      </c>
      <c r="AP51" s="239"/>
      <c r="AQ51" s="15">
        <v>5.9</v>
      </c>
      <c r="AR51" s="15">
        <v>1.53</v>
      </c>
      <c r="AS51" s="15">
        <v>0.32</v>
      </c>
      <c r="AT51" s="15">
        <v>0.6</v>
      </c>
      <c r="AU51" s="15">
        <v>5.01</v>
      </c>
      <c r="AV51" s="15">
        <v>4.99</v>
      </c>
      <c r="AW51" s="15">
        <v>0</v>
      </c>
      <c r="AX51" s="15">
        <v>0</v>
      </c>
      <c r="AY51" s="15">
        <v>0</v>
      </c>
      <c r="AZ51" s="14">
        <v>0.93</v>
      </c>
      <c r="BA51" s="15">
        <v>37.581610000000005</v>
      </c>
      <c r="BB51" s="238">
        <v>15.737370000000004</v>
      </c>
      <c r="BC51" s="239">
        <v>0</v>
      </c>
      <c r="BD51" s="15">
        <v>6.6847000000000012</v>
      </c>
      <c r="BE51" s="15">
        <v>1.7334900000000002</v>
      </c>
      <c r="BF51" s="15">
        <v>0.36256000000000005</v>
      </c>
      <c r="BG51" s="15">
        <v>0.67980000000000007</v>
      </c>
      <c r="BH51" s="15">
        <v>5.6763300000000001</v>
      </c>
      <c r="BI51" s="15">
        <v>5.65367</v>
      </c>
      <c r="BJ51" s="15">
        <v>0</v>
      </c>
      <c r="BK51" s="15">
        <v>0</v>
      </c>
      <c r="BL51" s="15">
        <v>0</v>
      </c>
      <c r="BM51" s="14">
        <v>1.0536900000000002</v>
      </c>
      <c r="BN51" s="13">
        <v>167643.485315</v>
      </c>
      <c r="BO51" s="237">
        <v>70201.025355000005</v>
      </c>
      <c r="BP51" s="237">
        <v>0</v>
      </c>
      <c r="BQ51" s="13">
        <v>29819.010050000001</v>
      </c>
      <c r="BR51" s="13">
        <v>7732.7263349999994</v>
      </c>
      <c r="BS51" s="13">
        <v>1617.30224</v>
      </c>
      <c r="BT51" s="13">
        <v>3032.4417000000003</v>
      </c>
      <c r="BU51" s="13">
        <v>25320.888194999996</v>
      </c>
      <c r="BV51" s="13">
        <v>25219.806805</v>
      </c>
      <c r="BW51" s="13">
        <v>0</v>
      </c>
      <c r="BX51" s="13">
        <v>0</v>
      </c>
      <c r="BY51" s="13">
        <v>0</v>
      </c>
      <c r="BZ51" s="13">
        <v>4700.2846350000009</v>
      </c>
    </row>
    <row r="52" spans="1:78" ht="12" customHeight="1" x14ac:dyDescent="0.25">
      <c r="A52" s="22">
        <v>48</v>
      </c>
      <c r="B52" s="24" t="s">
        <v>205</v>
      </c>
      <c r="C52" s="12">
        <v>502.68</v>
      </c>
      <c r="D52" s="23">
        <v>502.68</v>
      </c>
      <c r="E52" s="23">
        <v>0</v>
      </c>
      <c r="F52" s="23">
        <v>65.2</v>
      </c>
      <c r="G52" s="10" t="s">
        <v>24</v>
      </c>
      <c r="H52" s="10">
        <v>9</v>
      </c>
      <c r="I52" s="10" t="s">
        <v>8</v>
      </c>
      <c r="J52" s="21">
        <v>20.440000000000001</v>
      </c>
      <c r="K52" s="17">
        <v>3.11</v>
      </c>
      <c r="L52" s="17">
        <v>4.0599999999999996</v>
      </c>
      <c r="M52" s="17">
        <v>7</v>
      </c>
      <c r="N52" s="17">
        <v>4</v>
      </c>
      <c r="O52" s="17">
        <v>2.0499999999999998</v>
      </c>
      <c r="P52" s="17">
        <v>0</v>
      </c>
      <c r="Q52" s="17">
        <v>0</v>
      </c>
      <c r="R52" s="17">
        <v>0.22</v>
      </c>
      <c r="S52" s="20">
        <v>40</v>
      </c>
      <c r="T52" s="20">
        <v>0</v>
      </c>
      <c r="U52" s="20">
        <v>0</v>
      </c>
      <c r="V52" s="17">
        <v>0</v>
      </c>
      <c r="W52" s="20">
        <v>42.3</v>
      </c>
      <c r="X52" s="20">
        <v>2604.04</v>
      </c>
      <c r="Y52" s="17">
        <v>6.92</v>
      </c>
      <c r="Z52" s="19">
        <v>0</v>
      </c>
      <c r="AA52" s="17">
        <v>6.73</v>
      </c>
      <c r="AB52" s="17">
        <v>10.67</v>
      </c>
      <c r="AC52" s="17">
        <v>14</v>
      </c>
      <c r="AD52" s="18">
        <v>61648.675200000005</v>
      </c>
      <c r="AE52" s="17">
        <v>9380.0087999999996</v>
      </c>
      <c r="AF52" s="17">
        <v>12245.284799999999</v>
      </c>
      <c r="AG52" s="17">
        <v>21112.560000000001</v>
      </c>
      <c r="AH52" s="17">
        <v>12064.32</v>
      </c>
      <c r="AI52" s="17">
        <v>6182.9639999999999</v>
      </c>
      <c r="AJ52" s="17">
        <v>0</v>
      </c>
      <c r="AK52" s="17">
        <v>0</v>
      </c>
      <c r="AL52" s="17">
        <v>663.5376</v>
      </c>
      <c r="AN52" s="15">
        <v>26.91</v>
      </c>
      <c r="AO52" s="238">
        <v>7.81</v>
      </c>
      <c r="AP52" s="239"/>
      <c r="AQ52" s="15">
        <v>8.4499999999999993</v>
      </c>
      <c r="AR52" s="15">
        <v>1.53</v>
      </c>
      <c r="AS52" s="15">
        <v>0.18</v>
      </c>
      <c r="AT52" s="15">
        <v>0.48</v>
      </c>
      <c r="AU52" s="15">
        <v>4.93</v>
      </c>
      <c r="AV52" s="15">
        <v>2.6</v>
      </c>
      <c r="AW52" s="15">
        <v>0</v>
      </c>
      <c r="AX52" s="15">
        <v>0</v>
      </c>
      <c r="AY52" s="15">
        <v>0</v>
      </c>
      <c r="AZ52" s="14">
        <v>0.93</v>
      </c>
      <c r="BA52" s="15">
        <v>30.48903</v>
      </c>
      <c r="BB52" s="238">
        <v>8.8487299999999998</v>
      </c>
      <c r="BC52" s="239">
        <v>0</v>
      </c>
      <c r="BD52" s="15">
        <v>9.5738499999999984</v>
      </c>
      <c r="BE52" s="15">
        <v>1.73349</v>
      </c>
      <c r="BF52" s="15">
        <v>0.20393999999999998</v>
      </c>
      <c r="BG52" s="15">
        <v>0.54383999999999999</v>
      </c>
      <c r="BH52" s="15">
        <v>5.5856899999999996</v>
      </c>
      <c r="BI52" s="15">
        <v>2.9458000000000002</v>
      </c>
      <c r="BJ52" s="15">
        <v>0</v>
      </c>
      <c r="BK52" s="15">
        <v>0</v>
      </c>
      <c r="BL52" s="15">
        <v>0</v>
      </c>
      <c r="BM52" s="14">
        <v>1.05369</v>
      </c>
      <c r="BN52" s="13">
        <v>180316.49360400005</v>
      </c>
      <c r="BO52" s="237">
        <v>52332.657564000008</v>
      </c>
      <c r="BP52" s="237">
        <v>0</v>
      </c>
      <c r="BQ52" s="13">
        <v>56621.121179999995</v>
      </c>
      <c r="BR52" s="13">
        <v>10252.108332</v>
      </c>
      <c r="BS52" s="13">
        <v>1206.1303919999998</v>
      </c>
      <c r="BT52" s="13">
        <v>3216.3477119999998</v>
      </c>
      <c r="BU52" s="13">
        <v>33034.571292000001</v>
      </c>
      <c r="BV52" s="13">
        <v>17421.883440000001</v>
      </c>
      <c r="BW52" s="13">
        <v>0</v>
      </c>
      <c r="BX52" s="13">
        <v>0</v>
      </c>
      <c r="BY52" s="13">
        <v>0</v>
      </c>
      <c r="BZ52" s="13">
        <v>6231.6736919999994</v>
      </c>
    </row>
    <row r="53" spans="1:78" ht="12" customHeight="1" x14ac:dyDescent="0.25">
      <c r="A53" s="22">
        <v>49</v>
      </c>
      <c r="B53" s="24" t="s">
        <v>204</v>
      </c>
      <c r="C53" s="12">
        <v>758.99</v>
      </c>
      <c r="D53" s="23">
        <v>758.99</v>
      </c>
      <c r="E53" s="23">
        <v>0</v>
      </c>
      <c r="F53" s="23">
        <v>99.8</v>
      </c>
      <c r="G53" s="22" t="s">
        <v>24</v>
      </c>
      <c r="H53" s="10">
        <v>9</v>
      </c>
      <c r="I53" s="10" t="s">
        <v>8</v>
      </c>
      <c r="J53" s="21">
        <v>20.440000000000001</v>
      </c>
      <c r="K53" s="17">
        <v>3.11</v>
      </c>
      <c r="L53" s="17">
        <v>4.0599999999999996</v>
      </c>
      <c r="M53" s="17">
        <v>7</v>
      </c>
      <c r="N53" s="17">
        <v>4</v>
      </c>
      <c r="O53" s="17">
        <v>2.0499999999999998</v>
      </c>
      <c r="P53" s="17">
        <v>0</v>
      </c>
      <c r="Q53" s="17">
        <v>0</v>
      </c>
      <c r="R53" s="17">
        <v>0.22</v>
      </c>
      <c r="S53" s="20">
        <v>40</v>
      </c>
      <c r="T53" s="20">
        <v>0</v>
      </c>
      <c r="U53" s="20">
        <v>0</v>
      </c>
      <c r="V53" s="17">
        <v>0</v>
      </c>
      <c r="W53" s="20">
        <v>42.3</v>
      </c>
      <c r="X53" s="20">
        <v>2604.04</v>
      </c>
      <c r="Y53" s="17">
        <v>6.92</v>
      </c>
      <c r="Z53" s="19">
        <v>0</v>
      </c>
      <c r="AA53" s="17">
        <v>6.73</v>
      </c>
      <c r="AB53" s="17">
        <v>10.67</v>
      </c>
      <c r="AC53" s="17">
        <v>14</v>
      </c>
      <c r="AD53" s="18">
        <v>93082.533599999995</v>
      </c>
      <c r="AE53" s="17">
        <v>14162.753400000001</v>
      </c>
      <c r="AF53" s="17">
        <v>18488.996399999996</v>
      </c>
      <c r="AG53" s="17">
        <v>31877.58</v>
      </c>
      <c r="AH53" s="17">
        <v>18215.760000000002</v>
      </c>
      <c r="AI53" s="17">
        <v>9335.5769999999993</v>
      </c>
      <c r="AJ53" s="17">
        <v>0</v>
      </c>
      <c r="AK53" s="17">
        <v>0</v>
      </c>
      <c r="AL53" s="17">
        <v>1001.8668</v>
      </c>
      <c r="AN53" s="15">
        <v>26.91</v>
      </c>
      <c r="AO53" s="238">
        <v>7.81</v>
      </c>
      <c r="AP53" s="239"/>
      <c r="AQ53" s="15">
        <v>8.4499999999999993</v>
      </c>
      <c r="AR53" s="15">
        <v>1.53</v>
      </c>
      <c r="AS53" s="15">
        <v>0.18</v>
      </c>
      <c r="AT53" s="15">
        <v>0.48</v>
      </c>
      <c r="AU53" s="15">
        <v>4.93</v>
      </c>
      <c r="AV53" s="15">
        <v>2.6</v>
      </c>
      <c r="AW53" s="15">
        <v>0</v>
      </c>
      <c r="AX53" s="15">
        <v>0</v>
      </c>
      <c r="AY53" s="15">
        <v>0</v>
      </c>
      <c r="AZ53" s="14">
        <v>0.93</v>
      </c>
      <c r="BA53" s="15">
        <v>30.48903</v>
      </c>
      <c r="BB53" s="238">
        <v>8.8487299999999998</v>
      </c>
      <c r="BC53" s="239">
        <v>0</v>
      </c>
      <c r="BD53" s="15">
        <v>9.5738499999999984</v>
      </c>
      <c r="BE53" s="15">
        <v>1.73349</v>
      </c>
      <c r="BF53" s="15">
        <v>0.20393999999999998</v>
      </c>
      <c r="BG53" s="15">
        <v>0.54383999999999999</v>
      </c>
      <c r="BH53" s="15">
        <v>5.5856899999999996</v>
      </c>
      <c r="BI53" s="15">
        <v>2.9458000000000002</v>
      </c>
      <c r="BJ53" s="15">
        <v>0</v>
      </c>
      <c r="BK53" s="15">
        <v>0</v>
      </c>
      <c r="BL53" s="15">
        <v>0</v>
      </c>
      <c r="BM53" s="14">
        <v>1.05369</v>
      </c>
      <c r="BN53" s="13">
        <v>272257.53059699998</v>
      </c>
      <c r="BO53" s="237">
        <v>79016.399627000006</v>
      </c>
      <c r="BP53" s="237">
        <v>0</v>
      </c>
      <c r="BQ53" s="13">
        <v>85491.495114999998</v>
      </c>
      <c r="BR53" s="13">
        <v>15479.525151</v>
      </c>
      <c r="BS53" s="13">
        <v>1821.1206059999997</v>
      </c>
      <c r="BT53" s="13">
        <v>4856.3216160000002</v>
      </c>
      <c r="BU53" s="13">
        <v>49878.469931</v>
      </c>
      <c r="BV53" s="13">
        <v>26305.075420000001</v>
      </c>
      <c r="BW53" s="13">
        <v>0</v>
      </c>
      <c r="BX53" s="13">
        <v>0</v>
      </c>
      <c r="BY53" s="13">
        <v>0</v>
      </c>
      <c r="BZ53" s="13">
        <v>9409.1231309999985</v>
      </c>
    </row>
    <row r="54" spans="1:78" ht="12" customHeight="1" x14ac:dyDescent="0.25">
      <c r="A54" s="22">
        <v>50</v>
      </c>
      <c r="B54" s="24" t="s">
        <v>203</v>
      </c>
      <c r="C54" s="12">
        <v>5789.9398064828247</v>
      </c>
      <c r="D54" s="23">
        <v>5758.6998064828249</v>
      </c>
      <c r="E54" s="23">
        <v>31.24</v>
      </c>
      <c r="F54" s="23">
        <v>1030.1199999999999</v>
      </c>
      <c r="G54" s="22" t="s">
        <v>22</v>
      </c>
      <c r="H54" s="10">
        <v>3</v>
      </c>
      <c r="I54" s="10" t="s">
        <v>21</v>
      </c>
      <c r="J54" s="18">
        <v>45.06</v>
      </c>
      <c r="K54" s="17">
        <v>5.0999999999999996</v>
      </c>
      <c r="L54" s="17">
        <v>8.6300000000000008</v>
      </c>
      <c r="M54" s="17">
        <v>13.43</v>
      </c>
      <c r="N54" s="17">
        <v>6.91</v>
      </c>
      <c r="O54" s="17">
        <v>3.15</v>
      </c>
      <c r="P54" s="17">
        <v>1.81</v>
      </c>
      <c r="Q54" s="17">
        <v>5.77</v>
      </c>
      <c r="R54" s="17">
        <v>0.26</v>
      </c>
      <c r="S54" s="20">
        <v>40</v>
      </c>
      <c r="T54" s="20">
        <v>40</v>
      </c>
      <c r="U54" s="20">
        <v>2604.04</v>
      </c>
      <c r="V54" s="17">
        <v>195.98199600000001</v>
      </c>
      <c r="W54" s="20">
        <v>42.3</v>
      </c>
      <c r="X54" s="20">
        <v>2604.04</v>
      </c>
      <c r="Y54" s="17">
        <v>7.85</v>
      </c>
      <c r="Z54" s="19">
        <v>0</v>
      </c>
      <c r="AA54" s="17">
        <v>6.73</v>
      </c>
      <c r="AB54" s="17">
        <v>10.67</v>
      </c>
      <c r="AC54" s="17">
        <v>14</v>
      </c>
      <c r="AD54" s="18">
        <v>1565368.1260806965</v>
      </c>
      <c r="AE54" s="17">
        <v>177172.1580783744</v>
      </c>
      <c r="AF54" s="17">
        <v>299803.08317968069</v>
      </c>
      <c r="AG54" s="17">
        <v>466553.34960638598</v>
      </c>
      <c r="AH54" s="17">
        <v>240050.90437677794</v>
      </c>
      <c r="AI54" s="17">
        <v>109429.86234252539</v>
      </c>
      <c r="AJ54" s="17">
        <v>62878.746298403479</v>
      </c>
      <c r="AK54" s="17">
        <v>200447.71610043535</v>
      </c>
      <c r="AL54" s="17">
        <v>9032.3060981132076</v>
      </c>
      <c r="AN54" s="15">
        <v>0</v>
      </c>
      <c r="AO54" s="15">
        <v>0</v>
      </c>
      <c r="AP54" s="15"/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4">
        <v>0</v>
      </c>
      <c r="BA54" s="15">
        <v>0</v>
      </c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4"/>
      <c r="BN54" s="13">
        <v>0</v>
      </c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29"/>
    </row>
    <row r="55" spans="1:78" ht="12" customHeight="1" x14ac:dyDescent="0.25">
      <c r="A55" s="22">
        <v>51</v>
      </c>
      <c r="B55" s="24" t="s">
        <v>202</v>
      </c>
      <c r="C55" s="12">
        <v>5804.9</v>
      </c>
      <c r="D55" s="23">
        <v>5804.9</v>
      </c>
      <c r="E55" s="23">
        <v>0</v>
      </c>
      <c r="F55" s="23">
        <v>1032.78</v>
      </c>
      <c r="G55" s="22" t="s">
        <v>22</v>
      </c>
      <c r="H55" s="10">
        <v>3</v>
      </c>
      <c r="I55" s="10" t="s">
        <v>21</v>
      </c>
      <c r="J55" s="18">
        <v>45.06</v>
      </c>
      <c r="K55" s="17">
        <v>5.0999999999999996</v>
      </c>
      <c r="L55" s="17">
        <v>8.6300000000000008</v>
      </c>
      <c r="M55" s="17">
        <v>13.43</v>
      </c>
      <c r="N55" s="17">
        <v>6.91</v>
      </c>
      <c r="O55" s="17">
        <v>3.15</v>
      </c>
      <c r="P55" s="17">
        <v>1.81</v>
      </c>
      <c r="Q55" s="17">
        <v>5.77</v>
      </c>
      <c r="R55" s="17">
        <v>0.26</v>
      </c>
      <c r="S55" s="20">
        <v>40</v>
      </c>
      <c r="T55" s="20">
        <v>40</v>
      </c>
      <c r="U55" s="20">
        <v>2604.04</v>
      </c>
      <c r="V55" s="17">
        <v>195.98199600000001</v>
      </c>
      <c r="W55" s="20">
        <v>42.3</v>
      </c>
      <c r="X55" s="20">
        <v>2604.04</v>
      </c>
      <c r="Y55" s="17">
        <v>7.85</v>
      </c>
      <c r="Z55" s="19">
        <v>0</v>
      </c>
      <c r="AA55" s="17">
        <v>6.73</v>
      </c>
      <c r="AB55" s="17">
        <v>10.67</v>
      </c>
      <c r="AC55" s="17">
        <v>14</v>
      </c>
      <c r="AD55" s="18">
        <v>1569412.764</v>
      </c>
      <c r="AE55" s="17">
        <v>177629.93999999997</v>
      </c>
      <c r="AF55" s="17">
        <v>300577.72200000001</v>
      </c>
      <c r="AG55" s="17">
        <v>467758.842</v>
      </c>
      <c r="AH55" s="17">
        <v>240671.15399999998</v>
      </c>
      <c r="AI55" s="17">
        <v>109712.60999999999</v>
      </c>
      <c r="AJ55" s="17">
        <v>63041.213999999993</v>
      </c>
      <c r="AK55" s="17">
        <v>200965.63799999998</v>
      </c>
      <c r="AL55" s="17">
        <v>9055.6440000000002</v>
      </c>
      <c r="AN55" s="15">
        <v>0</v>
      </c>
      <c r="AO55" s="15">
        <v>0</v>
      </c>
      <c r="AP55" s="15"/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4">
        <v>0</v>
      </c>
      <c r="BA55" s="15">
        <v>0</v>
      </c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4"/>
      <c r="BN55" s="13">
        <v>0</v>
      </c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29"/>
    </row>
    <row r="56" spans="1:78" ht="12" customHeight="1" x14ac:dyDescent="0.25">
      <c r="A56" s="22">
        <v>52</v>
      </c>
      <c r="B56" s="24" t="s">
        <v>201</v>
      </c>
      <c r="C56" s="12">
        <v>10302.899999999998</v>
      </c>
      <c r="D56" s="23">
        <v>9629.5999999999985</v>
      </c>
      <c r="E56" s="23">
        <v>673.3</v>
      </c>
      <c r="F56" s="23">
        <v>1358.8</v>
      </c>
      <c r="G56" s="22" t="s">
        <v>22</v>
      </c>
      <c r="H56" s="10">
        <v>1</v>
      </c>
      <c r="I56" s="10" t="s">
        <v>21</v>
      </c>
      <c r="J56" s="18">
        <v>44.8</v>
      </c>
      <c r="K56" s="17">
        <v>5.0999999999999996</v>
      </c>
      <c r="L56" s="17">
        <v>8.6300000000000008</v>
      </c>
      <c r="M56" s="17">
        <v>13.43</v>
      </c>
      <c r="N56" s="17">
        <v>6.91</v>
      </c>
      <c r="O56" s="17">
        <v>3.15</v>
      </c>
      <c r="P56" s="17">
        <v>1.81</v>
      </c>
      <c r="Q56" s="17">
        <v>5.77</v>
      </c>
      <c r="R56" s="17">
        <v>0</v>
      </c>
      <c r="S56" s="20">
        <v>40</v>
      </c>
      <c r="T56" s="20">
        <v>40</v>
      </c>
      <c r="U56" s="20">
        <v>2604.04</v>
      </c>
      <c r="V56" s="17">
        <v>195.98199600000001</v>
      </c>
      <c r="W56" s="20">
        <v>42.3</v>
      </c>
      <c r="X56" s="20">
        <v>2604.04</v>
      </c>
      <c r="Y56" s="17">
        <v>0</v>
      </c>
      <c r="Z56" s="19">
        <v>0</v>
      </c>
      <c r="AA56" s="17">
        <v>5.05</v>
      </c>
      <c r="AB56" s="17">
        <v>10.67</v>
      </c>
      <c r="AC56" s="17">
        <v>14</v>
      </c>
      <c r="AD56" s="18">
        <v>2769419.5199999991</v>
      </c>
      <c r="AE56" s="17">
        <v>315268.73999999993</v>
      </c>
      <c r="AF56" s="17">
        <v>533484.16199999989</v>
      </c>
      <c r="AG56" s="17">
        <v>830207.6819999998</v>
      </c>
      <c r="AH56" s="17">
        <v>427158.23399999994</v>
      </c>
      <c r="AI56" s="17">
        <v>194724.80999999994</v>
      </c>
      <c r="AJ56" s="17">
        <v>111889.49399999998</v>
      </c>
      <c r="AK56" s="17">
        <v>356686.39799999993</v>
      </c>
      <c r="AL56" s="17">
        <v>0</v>
      </c>
      <c r="AN56" s="15">
        <v>48.16</v>
      </c>
      <c r="AO56" s="238">
        <v>18.649999999999999</v>
      </c>
      <c r="AP56" s="239"/>
      <c r="AQ56" s="15">
        <v>7.16</v>
      </c>
      <c r="AR56" s="15">
        <v>1.53</v>
      </c>
      <c r="AS56" s="15">
        <v>0.32</v>
      </c>
      <c r="AT56" s="15">
        <v>0.87</v>
      </c>
      <c r="AU56" s="15">
        <v>5.01</v>
      </c>
      <c r="AV56" s="15">
        <v>4.99</v>
      </c>
      <c r="AW56" s="15">
        <v>2.7</v>
      </c>
      <c r="AX56" s="15">
        <v>6.46</v>
      </c>
      <c r="AY56" s="15">
        <v>0.47</v>
      </c>
      <c r="AZ56" s="14">
        <v>0</v>
      </c>
      <c r="BA56" s="15">
        <v>54.565279999999994</v>
      </c>
      <c r="BB56" s="238">
        <v>21.130449999999996</v>
      </c>
      <c r="BC56" s="239">
        <v>0</v>
      </c>
      <c r="BD56" s="15">
        <v>8.1122800000000002</v>
      </c>
      <c r="BE56" s="15">
        <v>1.7334900000000002</v>
      </c>
      <c r="BF56" s="15">
        <v>0.36255999999999999</v>
      </c>
      <c r="BG56" s="15">
        <v>0.98570999999999998</v>
      </c>
      <c r="BH56" s="15">
        <v>5.6763299999999992</v>
      </c>
      <c r="BI56" s="15">
        <v>5.6536700000000009</v>
      </c>
      <c r="BJ56" s="15">
        <v>3.0591000000000004</v>
      </c>
      <c r="BK56" s="15">
        <v>7.3191800000000002</v>
      </c>
      <c r="BL56" s="15">
        <v>0.53250999999999993</v>
      </c>
      <c r="BM56" s="14">
        <v>0</v>
      </c>
      <c r="BN56" s="13">
        <v>6614181.5611199969</v>
      </c>
      <c r="BO56" s="237">
        <v>2561347.3030499993</v>
      </c>
      <c r="BP56" s="237">
        <v>0</v>
      </c>
      <c r="BQ56" s="13">
        <v>983337.62411999982</v>
      </c>
      <c r="BR56" s="13">
        <v>210126.61520999996</v>
      </c>
      <c r="BS56" s="13">
        <v>43948.05023999999</v>
      </c>
      <c r="BT56" s="13">
        <v>119483.76158999997</v>
      </c>
      <c r="BU56" s="13">
        <v>688061.66156999988</v>
      </c>
      <c r="BV56" s="13">
        <v>685314.90842999995</v>
      </c>
      <c r="BW56" s="13">
        <v>370811.67389999999</v>
      </c>
      <c r="BX56" s="13">
        <v>887201.26421999978</v>
      </c>
      <c r="BY56" s="13">
        <v>64548.698789999973</v>
      </c>
      <c r="BZ56" s="13">
        <v>0</v>
      </c>
    </row>
    <row r="57" spans="1:78" ht="12" customHeight="1" x14ac:dyDescent="0.25">
      <c r="A57" s="22">
        <v>53</v>
      </c>
      <c r="B57" s="24" t="s">
        <v>200</v>
      </c>
      <c r="C57" s="12">
        <v>4904.3</v>
      </c>
      <c r="D57" s="23">
        <v>4904.3</v>
      </c>
      <c r="E57" s="23">
        <v>0</v>
      </c>
      <c r="F57" s="23">
        <v>536.79999999999995</v>
      </c>
      <c r="G57" s="22" t="s">
        <v>22</v>
      </c>
      <c r="H57" s="10">
        <v>1</v>
      </c>
      <c r="I57" s="10" t="s">
        <v>21</v>
      </c>
      <c r="J57" s="18">
        <v>44.8</v>
      </c>
      <c r="K57" s="17">
        <v>5.0999999999999996</v>
      </c>
      <c r="L57" s="17">
        <v>8.6300000000000008</v>
      </c>
      <c r="M57" s="17">
        <v>13.43</v>
      </c>
      <c r="N57" s="17">
        <v>6.91</v>
      </c>
      <c r="O57" s="17">
        <v>3.15</v>
      </c>
      <c r="P57" s="17">
        <v>1.81</v>
      </c>
      <c r="Q57" s="17">
        <v>5.77</v>
      </c>
      <c r="R57" s="17">
        <v>0</v>
      </c>
      <c r="S57" s="20">
        <v>40</v>
      </c>
      <c r="T57" s="20">
        <v>40</v>
      </c>
      <c r="U57" s="20">
        <v>2604.04</v>
      </c>
      <c r="V57" s="17">
        <v>195.98199600000001</v>
      </c>
      <c r="W57" s="20">
        <v>42.3</v>
      </c>
      <c r="X57" s="20">
        <v>2604.04</v>
      </c>
      <c r="Y57" s="17">
        <v>0</v>
      </c>
      <c r="Z57" s="19">
        <v>0</v>
      </c>
      <c r="AA57" s="17">
        <v>5.05</v>
      </c>
      <c r="AB57" s="17">
        <v>10.67</v>
      </c>
      <c r="AC57" s="17">
        <v>14</v>
      </c>
      <c r="AD57" s="18">
        <v>1318275.8399999999</v>
      </c>
      <c r="AE57" s="17">
        <v>150071.58000000002</v>
      </c>
      <c r="AF57" s="17">
        <v>253944.65400000004</v>
      </c>
      <c r="AG57" s="17">
        <v>395188.49399999995</v>
      </c>
      <c r="AH57" s="17">
        <v>203332.27800000002</v>
      </c>
      <c r="AI57" s="17">
        <v>92691.27</v>
      </c>
      <c r="AJ57" s="17">
        <v>53260.698000000004</v>
      </c>
      <c r="AK57" s="17">
        <v>169786.86599999998</v>
      </c>
      <c r="AL57" s="17">
        <v>0</v>
      </c>
      <c r="AN57" s="15">
        <v>48.16</v>
      </c>
      <c r="AO57" s="238">
        <v>18.649999999999999</v>
      </c>
      <c r="AP57" s="239"/>
      <c r="AQ57" s="15">
        <v>7.16</v>
      </c>
      <c r="AR57" s="15">
        <v>1.53</v>
      </c>
      <c r="AS57" s="15">
        <v>0.32</v>
      </c>
      <c r="AT57" s="15">
        <v>0.87</v>
      </c>
      <c r="AU57" s="15">
        <v>5.01</v>
      </c>
      <c r="AV57" s="15">
        <v>4.99</v>
      </c>
      <c r="AW57" s="15">
        <v>2.7</v>
      </c>
      <c r="AX57" s="15">
        <v>6.46</v>
      </c>
      <c r="AY57" s="15">
        <v>0.47</v>
      </c>
      <c r="AZ57" s="14">
        <v>0</v>
      </c>
      <c r="BA57" s="15">
        <v>54.565279999999994</v>
      </c>
      <c r="BB57" s="238">
        <v>21.130449999999996</v>
      </c>
      <c r="BC57" s="239">
        <v>0</v>
      </c>
      <c r="BD57" s="15">
        <v>8.1122800000000002</v>
      </c>
      <c r="BE57" s="15">
        <v>1.7334900000000002</v>
      </c>
      <c r="BF57" s="15">
        <v>0.36255999999999999</v>
      </c>
      <c r="BG57" s="15">
        <v>0.98570999999999998</v>
      </c>
      <c r="BH57" s="15">
        <v>5.6763299999999992</v>
      </c>
      <c r="BI57" s="15">
        <v>5.6536700000000009</v>
      </c>
      <c r="BJ57" s="15">
        <v>3.0591000000000004</v>
      </c>
      <c r="BK57" s="15">
        <v>7.3191800000000002</v>
      </c>
      <c r="BL57" s="15">
        <v>0.53250999999999993</v>
      </c>
      <c r="BM57" s="14">
        <v>0</v>
      </c>
      <c r="BN57" s="13">
        <v>3148427.2030400001</v>
      </c>
      <c r="BO57" s="237">
        <v>1219231.04935</v>
      </c>
      <c r="BP57" s="237">
        <v>0</v>
      </c>
      <c r="BQ57" s="13">
        <v>468080.12404000002</v>
      </c>
      <c r="BR57" s="13">
        <v>100022.70807000001</v>
      </c>
      <c r="BS57" s="13">
        <v>20919.782080000001</v>
      </c>
      <c r="BT57" s="13">
        <v>56875.657529999997</v>
      </c>
      <c r="BU57" s="13">
        <v>327525.33818999998</v>
      </c>
      <c r="BV57" s="13">
        <v>326217.85181000008</v>
      </c>
      <c r="BW57" s="13">
        <v>176510.66130000004</v>
      </c>
      <c r="BX57" s="13">
        <v>422318.10074000002</v>
      </c>
      <c r="BY57" s="13">
        <v>30725.929929999995</v>
      </c>
      <c r="BZ57" s="13">
        <v>0</v>
      </c>
    </row>
    <row r="58" spans="1:78" ht="12" customHeight="1" x14ac:dyDescent="0.25">
      <c r="A58" s="22">
        <v>54</v>
      </c>
      <c r="B58" s="24" t="s">
        <v>199</v>
      </c>
      <c r="C58" s="12">
        <v>3072.3</v>
      </c>
      <c r="D58" s="23">
        <v>3018.9</v>
      </c>
      <c r="E58" s="23">
        <v>53.4</v>
      </c>
      <c r="F58" s="23">
        <v>530.6</v>
      </c>
      <c r="G58" s="22" t="s">
        <v>24</v>
      </c>
      <c r="H58" s="10">
        <v>3</v>
      </c>
      <c r="I58" s="10" t="s">
        <v>8</v>
      </c>
      <c r="J58" s="21">
        <v>36.75</v>
      </c>
      <c r="K58" s="17">
        <v>4.0199999999999996</v>
      </c>
      <c r="L58" s="17">
        <v>7</v>
      </c>
      <c r="M58" s="17">
        <v>11</v>
      </c>
      <c r="N58" s="17">
        <v>5.4</v>
      </c>
      <c r="O58" s="17">
        <v>2.67</v>
      </c>
      <c r="P58" s="17">
        <v>1.54</v>
      </c>
      <c r="Q58" s="17">
        <v>4.9000000000000004</v>
      </c>
      <c r="R58" s="17">
        <v>0.22</v>
      </c>
      <c r="S58" s="20">
        <v>40</v>
      </c>
      <c r="T58" s="20">
        <v>40</v>
      </c>
      <c r="U58" s="20">
        <v>2604.04</v>
      </c>
      <c r="V58" s="17">
        <v>195.98199600000001</v>
      </c>
      <c r="W58" s="20">
        <v>42.3</v>
      </c>
      <c r="X58" s="20">
        <v>2604.04</v>
      </c>
      <c r="Y58" s="17">
        <v>7.85</v>
      </c>
      <c r="Z58" s="19">
        <v>0</v>
      </c>
      <c r="AA58" s="17">
        <v>6.73</v>
      </c>
      <c r="AB58" s="17">
        <v>10.67</v>
      </c>
      <c r="AC58" s="17">
        <v>14</v>
      </c>
      <c r="AD58" s="18">
        <v>677442.15</v>
      </c>
      <c r="AE58" s="17">
        <v>74103.875999999989</v>
      </c>
      <c r="AF58" s="17">
        <v>129036.6</v>
      </c>
      <c r="AG58" s="17">
        <v>202771.80000000002</v>
      </c>
      <c r="AH58" s="17">
        <v>99542.520000000019</v>
      </c>
      <c r="AI58" s="17">
        <v>49218.246000000006</v>
      </c>
      <c r="AJ58" s="17">
        <v>28388.052000000003</v>
      </c>
      <c r="AK58" s="17">
        <v>90325.62000000001</v>
      </c>
      <c r="AL58" s="17">
        <v>4055.4360000000006</v>
      </c>
      <c r="AM58" s="1" t="s">
        <v>8</v>
      </c>
      <c r="AN58" s="15">
        <v>39.51</v>
      </c>
      <c r="AO58" s="15">
        <v>4.3219102040816324</v>
      </c>
      <c r="AP58" s="15">
        <v>7.5257142857142849</v>
      </c>
      <c r="AQ58" s="15">
        <v>11.826122448979591</v>
      </c>
      <c r="AR58" s="15"/>
      <c r="AS58" s="15"/>
      <c r="AT58" s="15"/>
      <c r="AU58" s="15">
        <v>5.8055510204081635</v>
      </c>
      <c r="AV58" s="15">
        <v>2.8705224489795915</v>
      </c>
      <c r="AW58" s="15">
        <v>1.6556571428571427</v>
      </c>
      <c r="AX58" s="15">
        <v>5.2679999999999998</v>
      </c>
      <c r="AY58" s="15"/>
      <c r="AZ58" s="14">
        <v>0.23652244897959185</v>
      </c>
      <c r="BA58" s="15">
        <v>39.51</v>
      </c>
      <c r="BB58" s="15">
        <v>4.3219102040816324</v>
      </c>
      <c r="BC58" s="15">
        <v>7.5257142857142849</v>
      </c>
      <c r="BD58" s="15">
        <v>11.826122448979591</v>
      </c>
      <c r="BE58" s="15">
        <v>0</v>
      </c>
      <c r="BF58" s="15">
        <v>0</v>
      </c>
      <c r="BG58" s="15">
        <v>0</v>
      </c>
      <c r="BH58" s="15">
        <v>5.8055510204081635</v>
      </c>
      <c r="BI58" s="15">
        <v>2.8705224489795915</v>
      </c>
      <c r="BJ58" s="15">
        <v>1.6556571428571427</v>
      </c>
      <c r="BK58" s="15">
        <v>5.2679999999999998</v>
      </c>
      <c r="BL58" s="15">
        <v>0</v>
      </c>
      <c r="BM58" s="14">
        <v>0.23652244897959182</v>
      </c>
      <c r="BN58" s="13">
        <v>1456638.8760000002</v>
      </c>
      <c r="BO58" s="13">
        <v>159338.45663999999</v>
      </c>
      <c r="BP58" s="13">
        <v>277455.02400000003</v>
      </c>
      <c r="BQ58" s="13">
        <v>436000.75200000004</v>
      </c>
      <c r="BR58" s="13">
        <v>0</v>
      </c>
      <c r="BS58" s="13">
        <v>0</v>
      </c>
      <c r="BT58" s="13">
        <v>0</v>
      </c>
      <c r="BU58" s="13">
        <v>214036.73280000003</v>
      </c>
      <c r="BV58" s="13">
        <v>105829.27344</v>
      </c>
      <c r="BW58" s="13">
        <v>61040.105279999996</v>
      </c>
      <c r="BX58" s="13">
        <v>194218.51680000001</v>
      </c>
      <c r="BY58" s="13">
        <v>0</v>
      </c>
      <c r="BZ58" s="13">
        <v>8720.0150400000002</v>
      </c>
    </row>
    <row r="59" spans="1:78" ht="12" customHeight="1" x14ac:dyDescent="0.25">
      <c r="A59" s="22">
        <v>55</v>
      </c>
      <c r="B59" s="24" t="s">
        <v>198</v>
      </c>
      <c r="C59" s="12">
        <v>4398.8</v>
      </c>
      <c r="D59" s="23">
        <v>3854.6</v>
      </c>
      <c r="E59" s="23">
        <v>544.20000000000005</v>
      </c>
      <c r="F59" s="23">
        <v>1214.2</v>
      </c>
      <c r="G59" s="22" t="s">
        <v>24</v>
      </c>
      <c r="H59" s="10">
        <v>1</v>
      </c>
      <c r="I59" s="10" t="s">
        <v>8</v>
      </c>
      <c r="J59" s="21">
        <v>36.54</v>
      </c>
      <c r="K59" s="17">
        <v>4.03</v>
      </c>
      <c r="L59" s="17">
        <v>7</v>
      </c>
      <c r="M59" s="17">
        <v>11</v>
      </c>
      <c r="N59" s="17">
        <v>5.4</v>
      </c>
      <c r="O59" s="17">
        <v>2.67</v>
      </c>
      <c r="P59" s="17">
        <v>1.54</v>
      </c>
      <c r="Q59" s="17">
        <v>4.9000000000000004</v>
      </c>
      <c r="R59" s="17">
        <v>0</v>
      </c>
      <c r="S59" s="20">
        <v>40</v>
      </c>
      <c r="T59" s="20">
        <v>40</v>
      </c>
      <c r="U59" s="20">
        <v>2604.04</v>
      </c>
      <c r="V59" s="17">
        <v>195.98199600000001</v>
      </c>
      <c r="W59" s="20">
        <v>42.3</v>
      </c>
      <c r="X59" s="20">
        <v>2604.04</v>
      </c>
      <c r="Y59" s="17">
        <v>0</v>
      </c>
      <c r="Z59" s="19">
        <v>0</v>
      </c>
      <c r="AA59" s="17">
        <v>5.05</v>
      </c>
      <c r="AB59" s="17">
        <v>10.67</v>
      </c>
      <c r="AC59" s="17">
        <v>14</v>
      </c>
      <c r="AD59" s="18">
        <v>964392.91200000001</v>
      </c>
      <c r="AE59" s="17">
        <v>106362.984</v>
      </c>
      <c r="AF59" s="17">
        <v>184749.6</v>
      </c>
      <c r="AG59" s="17">
        <v>290320.80000000005</v>
      </c>
      <c r="AH59" s="17">
        <v>142521.12000000002</v>
      </c>
      <c r="AI59" s="17">
        <v>70468.775999999998</v>
      </c>
      <c r="AJ59" s="17">
        <v>40644.911999999997</v>
      </c>
      <c r="AK59" s="17">
        <v>129324.72000000002</v>
      </c>
      <c r="AL59" s="17">
        <v>0</v>
      </c>
      <c r="AM59" s="1" t="s">
        <v>8</v>
      </c>
      <c r="AN59" s="15">
        <v>39.28</v>
      </c>
      <c r="AO59" s="15">
        <v>4.3321948549534763</v>
      </c>
      <c r="AP59" s="15">
        <v>7.5249042145593874</v>
      </c>
      <c r="AQ59" s="15">
        <v>11.824849480021895</v>
      </c>
      <c r="AR59" s="15"/>
      <c r="AS59" s="15"/>
      <c r="AT59" s="15"/>
      <c r="AU59" s="15">
        <v>5.8049261083743851</v>
      </c>
      <c r="AV59" s="15">
        <v>2.870213464696223</v>
      </c>
      <c r="AW59" s="15">
        <v>1.6554789272030652</v>
      </c>
      <c r="AX59" s="15">
        <v>5.267432950191572</v>
      </c>
      <c r="AY59" s="15"/>
      <c r="AZ59" s="14">
        <v>0</v>
      </c>
      <c r="BA59" s="15">
        <v>39.28</v>
      </c>
      <c r="BB59" s="15">
        <v>4.3321948549534763</v>
      </c>
      <c r="BC59" s="15">
        <v>7.5249042145593874</v>
      </c>
      <c r="BD59" s="15">
        <v>11.824849480021895</v>
      </c>
      <c r="BE59" s="15">
        <v>0</v>
      </c>
      <c r="BF59" s="15">
        <v>0</v>
      </c>
      <c r="BG59" s="15">
        <v>0</v>
      </c>
      <c r="BH59" s="15">
        <v>5.8049261083743851</v>
      </c>
      <c r="BI59" s="15">
        <v>2.870213464696223</v>
      </c>
      <c r="BJ59" s="15">
        <v>1.6554789272030652</v>
      </c>
      <c r="BK59" s="15">
        <v>5.267432950191572</v>
      </c>
      <c r="BL59" s="15">
        <v>0</v>
      </c>
      <c r="BM59" s="14">
        <v>0</v>
      </c>
      <c r="BN59" s="13">
        <v>2073418.3680000002</v>
      </c>
      <c r="BO59" s="13">
        <v>228677.50473563228</v>
      </c>
      <c r="BP59" s="13">
        <v>397206.58390804601</v>
      </c>
      <c r="BQ59" s="13">
        <v>624181.7747126437</v>
      </c>
      <c r="BR59" s="13">
        <v>0</v>
      </c>
      <c r="BS59" s="13">
        <v>0</v>
      </c>
      <c r="BT59" s="13">
        <v>0</v>
      </c>
      <c r="BU59" s="13">
        <v>306416.50758620695</v>
      </c>
      <c r="BV59" s="13">
        <v>151505.93986206895</v>
      </c>
      <c r="BW59" s="13">
        <v>87385.448459770123</v>
      </c>
      <c r="BX59" s="13">
        <v>278044.60873563227</v>
      </c>
      <c r="BY59" s="13">
        <v>0</v>
      </c>
      <c r="BZ59" s="13">
        <v>0</v>
      </c>
    </row>
    <row r="60" spans="1:78" ht="12" customHeight="1" x14ac:dyDescent="0.25">
      <c r="A60" s="22">
        <v>56</v>
      </c>
      <c r="B60" s="24" t="s">
        <v>197</v>
      </c>
      <c r="C60" s="12">
        <v>7902.2</v>
      </c>
      <c r="D60" s="23">
        <v>7770.8</v>
      </c>
      <c r="E60" s="23">
        <v>131.4</v>
      </c>
      <c r="F60" s="23">
        <v>1429.18</v>
      </c>
      <c r="G60" s="22" t="s">
        <v>24</v>
      </c>
      <c r="H60" s="10">
        <v>3</v>
      </c>
      <c r="I60" s="10" t="s">
        <v>8</v>
      </c>
      <c r="J60" s="21">
        <v>36.75</v>
      </c>
      <c r="K60" s="17">
        <v>4.0199999999999996</v>
      </c>
      <c r="L60" s="17">
        <v>7</v>
      </c>
      <c r="M60" s="17">
        <v>11</v>
      </c>
      <c r="N60" s="17">
        <v>5.4</v>
      </c>
      <c r="O60" s="17">
        <v>2.67</v>
      </c>
      <c r="P60" s="17">
        <v>1.54</v>
      </c>
      <c r="Q60" s="17">
        <v>4.9000000000000004</v>
      </c>
      <c r="R60" s="17">
        <v>0.22</v>
      </c>
      <c r="S60" s="20">
        <v>40</v>
      </c>
      <c r="T60" s="20">
        <v>40</v>
      </c>
      <c r="U60" s="20">
        <v>2604.04</v>
      </c>
      <c r="V60" s="17">
        <v>195.98199600000001</v>
      </c>
      <c r="W60" s="20">
        <v>42.3</v>
      </c>
      <c r="X60" s="20">
        <v>2604.04</v>
      </c>
      <c r="Y60" s="17">
        <v>7.85</v>
      </c>
      <c r="Z60" s="19">
        <v>0</v>
      </c>
      <c r="AA60" s="17">
        <v>6.73</v>
      </c>
      <c r="AB60" s="17">
        <v>10.67</v>
      </c>
      <c r="AC60" s="17">
        <v>14</v>
      </c>
      <c r="AD60" s="18">
        <v>1742435.0999999999</v>
      </c>
      <c r="AE60" s="17">
        <v>190601.06399999998</v>
      </c>
      <c r="AF60" s="17">
        <v>331892.40000000002</v>
      </c>
      <c r="AG60" s="17">
        <v>521545.19999999995</v>
      </c>
      <c r="AH60" s="17">
        <v>256031.28000000003</v>
      </c>
      <c r="AI60" s="17">
        <v>126593.24400000001</v>
      </c>
      <c r="AJ60" s="17">
        <v>73016.328000000009</v>
      </c>
      <c r="AK60" s="17">
        <v>232324.68</v>
      </c>
      <c r="AL60" s="17">
        <v>10430.903999999999</v>
      </c>
      <c r="AM60" s="1" t="s">
        <v>8</v>
      </c>
      <c r="AN60" s="15">
        <v>39.51</v>
      </c>
      <c r="AO60" s="15">
        <v>4.3219102040816324</v>
      </c>
      <c r="AP60" s="15">
        <v>7.5257142857142849</v>
      </c>
      <c r="AQ60" s="15">
        <v>11.826122448979591</v>
      </c>
      <c r="AR60" s="15"/>
      <c r="AS60" s="15"/>
      <c r="AT60" s="15"/>
      <c r="AU60" s="15">
        <v>5.8055510204081635</v>
      </c>
      <c r="AV60" s="15">
        <v>2.8705224489795915</v>
      </c>
      <c r="AW60" s="15">
        <v>1.6556571428571427</v>
      </c>
      <c r="AX60" s="15">
        <v>5.2679999999999998</v>
      </c>
      <c r="AY60" s="15"/>
      <c r="AZ60" s="14">
        <v>0.23652244897959185</v>
      </c>
      <c r="BA60" s="15">
        <v>39.51</v>
      </c>
      <c r="BB60" s="15">
        <v>4.3219102040816324</v>
      </c>
      <c r="BC60" s="15">
        <v>7.5257142857142849</v>
      </c>
      <c r="BD60" s="15">
        <v>11.826122448979591</v>
      </c>
      <c r="BE60" s="15">
        <v>0</v>
      </c>
      <c r="BF60" s="15">
        <v>0</v>
      </c>
      <c r="BG60" s="15">
        <v>0</v>
      </c>
      <c r="BH60" s="15">
        <v>5.8055510204081635</v>
      </c>
      <c r="BI60" s="15">
        <v>2.8705224489795915</v>
      </c>
      <c r="BJ60" s="15">
        <v>1.6556571428571427</v>
      </c>
      <c r="BK60" s="15">
        <v>5.2679999999999998</v>
      </c>
      <c r="BL60" s="15">
        <v>0</v>
      </c>
      <c r="BM60" s="14">
        <v>0.23652244897959182</v>
      </c>
      <c r="BN60" s="13">
        <v>3746591.0640000002</v>
      </c>
      <c r="BO60" s="13">
        <v>409831.18577632651</v>
      </c>
      <c r="BP60" s="13">
        <v>713636.39314285712</v>
      </c>
      <c r="BQ60" s="13">
        <v>1121428.6177959184</v>
      </c>
      <c r="BR60" s="13">
        <v>0</v>
      </c>
      <c r="BS60" s="13">
        <v>0</v>
      </c>
      <c r="BT60" s="13">
        <v>0</v>
      </c>
      <c r="BU60" s="13">
        <v>550519.50328163267</v>
      </c>
      <c r="BV60" s="13">
        <v>272201.30995591835</v>
      </c>
      <c r="BW60" s="13">
        <v>157000.00649142856</v>
      </c>
      <c r="BX60" s="13">
        <v>499545.47519999999</v>
      </c>
      <c r="BY60" s="13">
        <v>0</v>
      </c>
      <c r="BZ60" s="13">
        <v>22428.572355918364</v>
      </c>
    </row>
    <row r="61" spans="1:78" ht="12" customHeight="1" x14ac:dyDescent="0.25">
      <c r="A61" s="22">
        <v>57</v>
      </c>
      <c r="B61" s="24" t="s">
        <v>196</v>
      </c>
      <c r="C61" s="12">
        <v>6108.4400000000005</v>
      </c>
      <c r="D61" s="23">
        <v>5292.14</v>
      </c>
      <c r="E61" s="23">
        <v>816.3</v>
      </c>
      <c r="F61" s="23">
        <v>984.8</v>
      </c>
      <c r="G61" s="22" t="s">
        <v>24</v>
      </c>
      <c r="H61" s="10">
        <v>1</v>
      </c>
      <c r="I61" s="10" t="s">
        <v>8</v>
      </c>
      <c r="J61" s="21">
        <v>36.54</v>
      </c>
      <c r="K61" s="17">
        <v>4.03</v>
      </c>
      <c r="L61" s="17">
        <v>7</v>
      </c>
      <c r="M61" s="17">
        <v>11</v>
      </c>
      <c r="N61" s="17">
        <v>5.4</v>
      </c>
      <c r="O61" s="17">
        <v>2.67</v>
      </c>
      <c r="P61" s="17">
        <v>1.54</v>
      </c>
      <c r="Q61" s="17">
        <v>4.9000000000000004</v>
      </c>
      <c r="R61" s="17">
        <v>0</v>
      </c>
      <c r="S61" s="20">
        <v>40</v>
      </c>
      <c r="T61" s="20">
        <v>40</v>
      </c>
      <c r="U61" s="20">
        <v>2604.04</v>
      </c>
      <c r="V61" s="17">
        <v>195.98199600000001</v>
      </c>
      <c r="W61" s="20">
        <v>42.3</v>
      </c>
      <c r="X61" s="20">
        <v>2604.04</v>
      </c>
      <c r="Y61" s="17">
        <v>0</v>
      </c>
      <c r="Z61" s="19">
        <v>0</v>
      </c>
      <c r="AA61" s="17">
        <v>5.05</v>
      </c>
      <c r="AB61" s="17">
        <v>10.67</v>
      </c>
      <c r="AC61" s="17">
        <v>14</v>
      </c>
      <c r="AD61" s="18">
        <v>1339214.3856000002</v>
      </c>
      <c r="AE61" s="17">
        <v>147702.07920000004</v>
      </c>
      <c r="AF61" s="17">
        <v>256554.48</v>
      </c>
      <c r="AG61" s="17">
        <v>403157.04000000004</v>
      </c>
      <c r="AH61" s="17">
        <v>197913.45600000006</v>
      </c>
      <c r="AI61" s="17">
        <v>97857.208800000008</v>
      </c>
      <c r="AJ61" s="17">
        <v>56441.9856</v>
      </c>
      <c r="AK61" s="17">
        <v>179588.13600000003</v>
      </c>
      <c r="AL61" s="17">
        <v>0</v>
      </c>
      <c r="AM61" s="1" t="s">
        <v>8</v>
      </c>
      <c r="AN61" s="15">
        <v>39.28</v>
      </c>
      <c r="AO61" s="15">
        <v>4.3321948549534763</v>
      </c>
      <c r="AP61" s="15">
        <v>7.5249042145593874</v>
      </c>
      <c r="AQ61" s="15">
        <v>11.824849480021895</v>
      </c>
      <c r="AR61" s="15"/>
      <c r="AS61" s="15"/>
      <c r="AT61" s="15"/>
      <c r="AU61" s="15">
        <v>5.8049261083743851</v>
      </c>
      <c r="AV61" s="15">
        <v>2.870213464696223</v>
      </c>
      <c r="AW61" s="15">
        <v>1.6554789272030652</v>
      </c>
      <c r="AX61" s="15">
        <v>5.267432950191572</v>
      </c>
      <c r="AY61" s="15"/>
      <c r="AZ61" s="14">
        <v>0</v>
      </c>
      <c r="BA61" s="15">
        <v>39.28</v>
      </c>
      <c r="BB61" s="15">
        <v>4.3321948549534763</v>
      </c>
      <c r="BC61" s="15">
        <v>7.5249042145593874</v>
      </c>
      <c r="BD61" s="15">
        <v>11.824849480021895</v>
      </c>
      <c r="BE61" s="15">
        <v>0</v>
      </c>
      <c r="BF61" s="15">
        <v>0</v>
      </c>
      <c r="BG61" s="15">
        <v>0</v>
      </c>
      <c r="BH61" s="15">
        <v>5.8049261083743851</v>
      </c>
      <c r="BI61" s="15">
        <v>2.870213464696223</v>
      </c>
      <c r="BJ61" s="15">
        <v>1.6554789272030652</v>
      </c>
      <c r="BK61" s="15">
        <v>5.267432950191572</v>
      </c>
      <c r="BL61" s="15">
        <v>0</v>
      </c>
      <c r="BM61" s="14">
        <v>0</v>
      </c>
      <c r="BN61" s="13">
        <v>2879274.2784000002</v>
      </c>
      <c r="BO61" s="13">
        <v>317555.42807750421</v>
      </c>
      <c r="BP61" s="13">
        <v>551585.11080459773</v>
      </c>
      <c r="BQ61" s="13">
        <v>866776.60269293934</v>
      </c>
      <c r="BR61" s="13">
        <v>0</v>
      </c>
      <c r="BS61" s="13">
        <v>0</v>
      </c>
      <c r="BT61" s="13">
        <v>0</v>
      </c>
      <c r="BU61" s="13">
        <v>425508.51404926117</v>
      </c>
      <c r="BV61" s="13">
        <v>210390.32083546798</v>
      </c>
      <c r="BW61" s="13">
        <v>121348.72437701152</v>
      </c>
      <c r="BX61" s="13">
        <v>386109.57756321854</v>
      </c>
      <c r="BY61" s="13">
        <v>0</v>
      </c>
      <c r="BZ61" s="13">
        <v>0</v>
      </c>
    </row>
    <row r="62" spans="1:78" ht="12" customHeight="1" x14ac:dyDescent="0.25">
      <c r="A62" s="22">
        <v>58</v>
      </c>
      <c r="B62" s="24" t="s">
        <v>195</v>
      </c>
      <c r="C62" s="12">
        <v>5301.46</v>
      </c>
      <c r="D62" s="23">
        <v>5301.46</v>
      </c>
      <c r="E62" s="23">
        <v>0</v>
      </c>
      <c r="F62" s="23">
        <v>996.3</v>
      </c>
      <c r="G62" s="22" t="s">
        <v>24</v>
      </c>
      <c r="H62" s="10">
        <v>1</v>
      </c>
      <c r="I62" s="10" t="s">
        <v>8</v>
      </c>
      <c r="J62" s="21">
        <v>36.54</v>
      </c>
      <c r="K62" s="17">
        <v>4.03</v>
      </c>
      <c r="L62" s="17">
        <v>7</v>
      </c>
      <c r="M62" s="17">
        <v>11</v>
      </c>
      <c r="N62" s="17">
        <v>5.4</v>
      </c>
      <c r="O62" s="17">
        <v>2.67</v>
      </c>
      <c r="P62" s="17">
        <v>1.54</v>
      </c>
      <c r="Q62" s="17">
        <v>4.9000000000000004</v>
      </c>
      <c r="R62" s="17">
        <v>0</v>
      </c>
      <c r="S62" s="20">
        <v>40</v>
      </c>
      <c r="T62" s="20">
        <v>40</v>
      </c>
      <c r="U62" s="20">
        <v>2604.04</v>
      </c>
      <c r="V62" s="17">
        <v>195.98199600000001</v>
      </c>
      <c r="W62" s="20">
        <v>42.3</v>
      </c>
      <c r="X62" s="20">
        <v>2604.04</v>
      </c>
      <c r="Y62" s="17">
        <v>0</v>
      </c>
      <c r="Z62" s="19">
        <v>0</v>
      </c>
      <c r="AA62" s="17">
        <v>5.05</v>
      </c>
      <c r="AB62" s="17">
        <v>10.67</v>
      </c>
      <c r="AC62" s="17">
        <v>14</v>
      </c>
      <c r="AD62" s="18">
        <v>1162292.0903999999</v>
      </c>
      <c r="AE62" s="17">
        <v>128189.30280000002</v>
      </c>
      <c r="AF62" s="17">
        <v>222661.32</v>
      </c>
      <c r="AG62" s="17">
        <v>349896.36</v>
      </c>
      <c r="AH62" s="17">
        <v>171767.304</v>
      </c>
      <c r="AI62" s="17">
        <v>84929.389200000005</v>
      </c>
      <c r="AJ62" s="17">
        <v>48985.490400000002</v>
      </c>
      <c r="AK62" s="17">
        <v>155862.924</v>
      </c>
      <c r="AL62" s="17">
        <v>0</v>
      </c>
      <c r="AM62" s="1" t="s">
        <v>8</v>
      </c>
      <c r="AN62" s="15">
        <v>39.28</v>
      </c>
      <c r="AO62" s="15">
        <v>4.3321948549534763</v>
      </c>
      <c r="AP62" s="15">
        <v>7.5249042145593874</v>
      </c>
      <c r="AQ62" s="15">
        <v>11.824849480021895</v>
      </c>
      <c r="AR62" s="15"/>
      <c r="AS62" s="15"/>
      <c r="AT62" s="15"/>
      <c r="AU62" s="15">
        <v>5.8049261083743851</v>
      </c>
      <c r="AV62" s="15">
        <v>2.870213464696223</v>
      </c>
      <c r="AW62" s="15">
        <v>1.6554789272030652</v>
      </c>
      <c r="AX62" s="15">
        <v>5.267432950191572</v>
      </c>
      <c r="AY62" s="15"/>
      <c r="AZ62" s="14">
        <v>0</v>
      </c>
      <c r="BA62" s="15">
        <v>39.28</v>
      </c>
      <c r="BB62" s="15">
        <v>4.3321948549534763</v>
      </c>
      <c r="BC62" s="15">
        <v>7.5249042145593874</v>
      </c>
      <c r="BD62" s="15">
        <v>11.824849480021895</v>
      </c>
      <c r="BE62" s="15">
        <v>0</v>
      </c>
      <c r="BF62" s="15">
        <v>0</v>
      </c>
      <c r="BG62" s="15">
        <v>0</v>
      </c>
      <c r="BH62" s="15">
        <v>5.8049261083743851</v>
      </c>
      <c r="BI62" s="15">
        <v>2.870213464696223</v>
      </c>
      <c r="BJ62" s="15">
        <v>1.6554789272030652</v>
      </c>
      <c r="BK62" s="15">
        <v>5.267432950191572</v>
      </c>
      <c r="BL62" s="15">
        <v>0</v>
      </c>
      <c r="BM62" s="14">
        <v>0</v>
      </c>
      <c r="BN62" s="13">
        <v>2498896.1856</v>
      </c>
      <c r="BO62" s="13">
        <v>275603.49282889994</v>
      </c>
      <c r="BP62" s="13">
        <v>478715.74436781608</v>
      </c>
      <c r="BQ62" s="13">
        <v>752267.59829228243</v>
      </c>
      <c r="BR62" s="13">
        <v>0</v>
      </c>
      <c r="BS62" s="13">
        <v>0</v>
      </c>
      <c r="BT62" s="13">
        <v>0</v>
      </c>
      <c r="BU62" s="13">
        <v>369295.00279802963</v>
      </c>
      <c r="BV62" s="13">
        <v>182595.86249458126</v>
      </c>
      <c r="BW62" s="13">
        <v>105317.46376091955</v>
      </c>
      <c r="BX62" s="13">
        <v>335101.02105747134</v>
      </c>
      <c r="BY62" s="13">
        <v>0</v>
      </c>
      <c r="BZ62" s="13">
        <v>0</v>
      </c>
    </row>
    <row r="63" spans="1:78" ht="12" customHeight="1" x14ac:dyDescent="0.25">
      <c r="A63" s="22">
        <v>59</v>
      </c>
      <c r="B63" s="24" t="s">
        <v>194</v>
      </c>
      <c r="C63" s="12">
        <v>5275.3899999999967</v>
      </c>
      <c r="D63" s="23">
        <v>5275.3899999999967</v>
      </c>
      <c r="E63" s="23">
        <v>0</v>
      </c>
      <c r="F63" s="23">
        <v>932.6</v>
      </c>
      <c r="G63" s="22" t="s">
        <v>24</v>
      </c>
      <c r="H63" s="10">
        <v>1</v>
      </c>
      <c r="I63" s="10" t="s">
        <v>8</v>
      </c>
      <c r="J63" s="21">
        <v>36.54</v>
      </c>
      <c r="K63" s="17">
        <v>4.03</v>
      </c>
      <c r="L63" s="17">
        <v>7</v>
      </c>
      <c r="M63" s="17">
        <v>11</v>
      </c>
      <c r="N63" s="17">
        <v>5.4</v>
      </c>
      <c r="O63" s="17">
        <v>2.67</v>
      </c>
      <c r="P63" s="17">
        <v>1.54</v>
      </c>
      <c r="Q63" s="17">
        <v>4.9000000000000004</v>
      </c>
      <c r="R63" s="17">
        <v>0</v>
      </c>
      <c r="S63" s="20">
        <v>40</v>
      </c>
      <c r="T63" s="20">
        <v>40</v>
      </c>
      <c r="U63" s="20">
        <v>2604.04</v>
      </c>
      <c r="V63" s="17">
        <v>195.98199600000001</v>
      </c>
      <c r="W63" s="20">
        <v>42.3</v>
      </c>
      <c r="X63" s="20">
        <v>2604.04</v>
      </c>
      <c r="Y63" s="17">
        <v>0</v>
      </c>
      <c r="Z63" s="19">
        <v>0</v>
      </c>
      <c r="AA63" s="17">
        <v>5.05</v>
      </c>
      <c r="AB63" s="17">
        <v>10.67</v>
      </c>
      <c r="AC63" s="17">
        <v>14</v>
      </c>
      <c r="AD63" s="18">
        <v>1156576.5035999992</v>
      </c>
      <c r="AE63" s="17">
        <v>127558.93019999994</v>
      </c>
      <c r="AF63" s="17">
        <v>221566.37999999983</v>
      </c>
      <c r="AG63" s="17">
        <v>348175.73999999976</v>
      </c>
      <c r="AH63" s="17">
        <v>170922.63599999991</v>
      </c>
      <c r="AI63" s="17">
        <v>84511.747799999954</v>
      </c>
      <c r="AJ63" s="17">
        <v>48744.603599999973</v>
      </c>
      <c r="AK63" s="17">
        <v>155096.4659999999</v>
      </c>
      <c r="AL63" s="17">
        <v>0</v>
      </c>
      <c r="AM63" s="1" t="s">
        <v>8</v>
      </c>
      <c r="AN63" s="15">
        <v>39.28</v>
      </c>
      <c r="AO63" s="15">
        <v>4.3321948549534763</v>
      </c>
      <c r="AP63" s="15">
        <v>7.5249042145593874</v>
      </c>
      <c r="AQ63" s="15">
        <v>11.824849480021895</v>
      </c>
      <c r="AR63" s="15"/>
      <c r="AS63" s="15"/>
      <c r="AT63" s="15"/>
      <c r="AU63" s="15">
        <v>5.8049261083743851</v>
      </c>
      <c r="AV63" s="15">
        <v>2.870213464696223</v>
      </c>
      <c r="AW63" s="15">
        <v>1.6554789272030652</v>
      </c>
      <c r="AX63" s="15">
        <v>5.267432950191572</v>
      </c>
      <c r="AY63" s="15"/>
      <c r="AZ63" s="14">
        <v>0</v>
      </c>
      <c r="BA63" s="15">
        <v>39.28</v>
      </c>
      <c r="BB63" s="15">
        <v>4.3321948549534763</v>
      </c>
      <c r="BC63" s="15">
        <v>7.5249042145593874</v>
      </c>
      <c r="BD63" s="15">
        <v>11.824849480021895</v>
      </c>
      <c r="BE63" s="15">
        <v>0</v>
      </c>
      <c r="BF63" s="15">
        <v>0</v>
      </c>
      <c r="BG63" s="15">
        <v>0</v>
      </c>
      <c r="BH63" s="15">
        <v>5.8049261083743851</v>
      </c>
      <c r="BI63" s="15">
        <v>2.870213464696223</v>
      </c>
      <c r="BJ63" s="15">
        <v>1.6554789272030652</v>
      </c>
      <c r="BK63" s="15">
        <v>5.267432950191572</v>
      </c>
      <c r="BL63" s="15">
        <v>0</v>
      </c>
      <c r="BM63" s="14">
        <v>0</v>
      </c>
      <c r="BN63" s="13">
        <v>2486607.8303999989</v>
      </c>
      <c r="BO63" s="13">
        <v>274248.20899047609</v>
      </c>
      <c r="BP63" s="13">
        <v>476361.65333333303</v>
      </c>
      <c r="BQ63" s="13">
        <v>748568.31238095195</v>
      </c>
      <c r="BR63" s="13">
        <v>0</v>
      </c>
      <c r="BS63" s="13">
        <v>0</v>
      </c>
      <c r="BT63" s="13">
        <v>0</v>
      </c>
      <c r="BU63" s="13">
        <v>367478.98971428553</v>
      </c>
      <c r="BV63" s="13">
        <v>181697.94491428559</v>
      </c>
      <c r="BW63" s="13">
        <v>104799.56373333327</v>
      </c>
      <c r="BX63" s="13">
        <v>333453.15733333322</v>
      </c>
      <c r="BY63" s="13">
        <v>0</v>
      </c>
      <c r="BZ63" s="13">
        <v>0</v>
      </c>
    </row>
    <row r="64" spans="1:78" ht="12" customHeight="1" x14ac:dyDescent="0.25">
      <c r="A64" s="22">
        <v>60</v>
      </c>
      <c r="B64" s="24" t="s">
        <v>193</v>
      </c>
      <c r="C64" s="12">
        <v>4404.8</v>
      </c>
      <c r="D64" s="23">
        <v>4242.8</v>
      </c>
      <c r="E64" s="23">
        <v>162</v>
      </c>
      <c r="F64" s="23">
        <v>1118.2</v>
      </c>
      <c r="G64" s="22" t="s">
        <v>22</v>
      </c>
      <c r="H64" s="10">
        <v>1</v>
      </c>
      <c r="I64" s="10" t="s">
        <v>21</v>
      </c>
      <c r="J64" s="18">
        <v>44.8</v>
      </c>
      <c r="K64" s="17">
        <v>5.0999999999999996</v>
      </c>
      <c r="L64" s="17">
        <v>8.6300000000000008</v>
      </c>
      <c r="M64" s="17">
        <v>13.43</v>
      </c>
      <c r="N64" s="17">
        <v>6.91</v>
      </c>
      <c r="O64" s="17">
        <v>3.15</v>
      </c>
      <c r="P64" s="17">
        <v>1.81</v>
      </c>
      <c r="Q64" s="17">
        <v>5.77</v>
      </c>
      <c r="R64" s="17">
        <v>0</v>
      </c>
      <c r="S64" s="20">
        <v>40</v>
      </c>
      <c r="T64" s="20">
        <v>40</v>
      </c>
      <c r="U64" s="20">
        <v>2604.04</v>
      </c>
      <c r="V64" s="17">
        <v>195.98199600000001</v>
      </c>
      <c r="W64" s="20">
        <v>42.3</v>
      </c>
      <c r="X64" s="20">
        <v>2604.04</v>
      </c>
      <c r="Y64" s="17">
        <v>0</v>
      </c>
      <c r="Z64" s="19">
        <v>0</v>
      </c>
      <c r="AA64" s="17">
        <v>5.05</v>
      </c>
      <c r="AB64" s="17">
        <v>10.67</v>
      </c>
      <c r="AC64" s="17">
        <v>14</v>
      </c>
      <c r="AD64" s="18">
        <v>1184010.24</v>
      </c>
      <c r="AE64" s="17">
        <v>134786.88</v>
      </c>
      <c r="AF64" s="17">
        <v>228080.54400000005</v>
      </c>
      <c r="AG64" s="17">
        <v>354938.78399999999</v>
      </c>
      <c r="AH64" s="17">
        <v>182623.008</v>
      </c>
      <c r="AI64" s="17">
        <v>83250.720000000001</v>
      </c>
      <c r="AJ64" s="17">
        <v>47836.128000000004</v>
      </c>
      <c r="AK64" s="17">
        <v>152494.17600000001</v>
      </c>
      <c r="AL64" s="17">
        <v>0</v>
      </c>
      <c r="AM64" s="1" t="s">
        <v>8</v>
      </c>
      <c r="AN64" s="15">
        <v>44.8</v>
      </c>
      <c r="AO64" s="15">
        <v>5.0999999999999996</v>
      </c>
      <c r="AP64" s="15">
        <v>8.6300000000000008</v>
      </c>
      <c r="AQ64" s="15">
        <v>13.43</v>
      </c>
      <c r="AR64" s="15"/>
      <c r="AS64" s="15"/>
      <c r="AT64" s="15"/>
      <c r="AU64" s="15">
        <v>6.91</v>
      </c>
      <c r="AV64" s="15">
        <v>3.15</v>
      </c>
      <c r="AW64" s="15">
        <v>1.81</v>
      </c>
      <c r="AX64" s="15">
        <v>5.7699999999999987</v>
      </c>
      <c r="AY64" s="15"/>
      <c r="AZ64" s="14">
        <v>0</v>
      </c>
      <c r="BA64" s="15">
        <v>44.8</v>
      </c>
      <c r="BB64" s="15">
        <v>5.0999999999999996</v>
      </c>
      <c r="BC64" s="15">
        <v>8.6300000000000008</v>
      </c>
      <c r="BD64" s="15">
        <v>13.43</v>
      </c>
      <c r="BE64" s="15">
        <v>0</v>
      </c>
      <c r="BF64" s="15">
        <v>0</v>
      </c>
      <c r="BG64" s="15">
        <v>0</v>
      </c>
      <c r="BH64" s="15">
        <v>6.91</v>
      </c>
      <c r="BI64" s="15">
        <v>3.1499999999999995</v>
      </c>
      <c r="BJ64" s="15">
        <v>1.81</v>
      </c>
      <c r="BK64" s="15">
        <v>5.7699999999999987</v>
      </c>
      <c r="BL64" s="15">
        <v>0</v>
      </c>
      <c r="BM64" s="14">
        <v>0</v>
      </c>
      <c r="BN64" s="13">
        <v>2368020.48</v>
      </c>
      <c r="BO64" s="13">
        <v>269573.76000000001</v>
      </c>
      <c r="BP64" s="13">
        <v>456161.08800000011</v>
      </c>
      <c r="BQ64" s="13">
        <v>709877.56800000009</v>
      </c>
      <c r="BR64" s="13">
        <v>0</v>
      </c>
      <c r="BS64" s="13">
        <v>0</v>
      </c>
      <c r="BT64" s="13">
        <v>0</v>
      </c>
      <c r="BU64" s="13">
        <v>365246.01599999995</v>
      </c>
      <c r="BV64" s="13">
        <v>166501.43999999997</v>
      </c>
      <c r="BW64" s="13">
        <v>95672.256000000008</v>
      </c>
      <c r="BX64" s="13">
        <v>304988.35199999996</v>
      </c>
      <c r="BY64" s="13">
        <v>0</v>
      </c>
      <c r="BZ64" s="13">
        <v>0</v>
      </c>
    </row>
    <row r="65" spans="1:78" ht="12" customHeight="1" x14ac:dyDescent="0.25">
      <c r="A65" s="22">
        <v>61</v>
      </c>
      <c r="B65" s="24" t="s">
        <v>192</v>
      </c>
      <c r="C65" s="12">
        <v>3066.8</v>
      </c>
      <c r="D65" s="23">
        <v>3066.8</v>
      </c>
      <c r="E65" s="23">
        <v>0</v>
      </c>
      <c r="F65" s="23">
        <v>397.54</v>
      </c>
      <c r="G65" s="22" t="s">
        <v>44</v>
      </c>
      <c r="H65" s="10">
        <v>3</v>
      </c>
      <c r="I65" s="10" t="s">
        <v>21</v>
      </c>
      <c r="J65" s="18">
        <v>45.06</v>
      </c>
      <c r="K65" s="17">
        <v>5.0999999999999996</v>
      </c>
      <c r="L65" s="17">
        <v>8.6300000000000008</v>
      </c>
      <c r="M65" s="17">
        <v>13.43</v>
      </c>
      <c r="N65" s="17">
        <v>6.91</v>
      </c>
      <c r="O65" s="17">
        <v>3.15</v>
      </c>
      <c r="P65" s="17">
        <v>1.81</v>
      </c>
      <c r="Q65" s="17">
        <v>5.77</v>
      </c>
      <c r="R65" s="17">
        <v>0.26</v>
      </c>
      <c r="S65" s="20">
        <v>40</v>
      </c>
      <c r="T65" s="20">
        <v>40</v>
      </c>
      <c r="U65" s="20">
        <v>2604.04</v>
      </c>
      <c r="V65" s="17">
        <v>195.98199600000001</v>
      </c>
      <c r="W65" s="20">
        <v>42.3</v>
      </c>
      <c r="X65" s="20">
        <v>2604.04</v>
      </c>
      <c r="Y65" s="17">
        <v>7.85</v>
      </c>
      <c r="Z65" s="19">
        <v>0</v>
      </c>
      <c r="AA65" s="17">
        <v>6.73</v>
      </c>
      <c r="AB65" s="17">
        <v>10.67</v>
      </c>
      <c r="AC65" s="17">
        <v>14</v>
      </c>
      <c r="AD65" s="18">
        <v>829140.04799999995</v>
      </c>
      <c r="AE65" s="17">
        <v>93844.08</v>
      </c>
      <c r="AF65" s="17">
        <v>158798.90400000004</v>
      </c>
      <c r="AG65" s="17">
        <v>247122.74400000001</v>
      </c>
      <c r="AH65" s="17">
        <v>127149.52800000002</v>
      </c>
      <c r="AI65" s="17">
        <v>57962.520000000004</v>
      </c>
      <c r="AJ65" s="17">
        <v>33305.448000000004</v>
      </c>
      <c r="AK65" s="17">
        <v>106172.61600000001</v>
      </c>
      <c r="AL65" s="17">
        <v>4784.2080000000005</v>
      </c>
      <c r="AN65" s="15">
        <v>48.44</v>
      </c>
      <c r="AO65" s="238">
        <v>18.489999999999998</v>
      </c>
      <c r="AP65" s="239"/>
      <c r="AQ65" s="26">
        <v>6.67</v>
      </c>
      <c r="AR65" s="26">
        <v>1.53</v>
      </c>
      <c r="AS65" s="26">
        <v>0.32</v>
      </c>
      <c r="AT65" s="26">
        <v>0.87</v>
      </c>
      <c r="AU65" s="26">
        <v>5.01</v>
      </c>
      <c r="AV65" s="26">
        <v>4.99</v>
      </c>
      <c r="AW65" s="26">
        <v>2.7</v>
      </c>
      <c r="AX65" s="26">
        <v>6.46</v>
      </c>
      <c r="AY65" s="26">
        <v>0.47</v>
      </c>
      <c r="AZ65" s="25">
        <v>0.93</v>
      </c>
      <c r="BA65" s="15">
        <v>54.88252</v>
      </c>
      <c r="BB65" s="238">
        <v>20.949169999999999</v>
      </c>
      <c r="BC65" s="239">
        <v>0</v>
      </c>
      <c r="BD65" s="26">
        <v>7.5571100000000007</v>
      </c>
      <c r="BE65" s="26">
        <v>1.7334900000000002</v>
      </c>
      <c r="BF65" s="26">
        <v>0.36256000000000005</v>
      </c>
      <c r="BG65" s="26">
        <v>0.98571000000000009</v>
      </c>
      <c r="BH65" s="26">
        <v>5.6763300000000001</v>
      </c>
      <c r="BI65" s="26">
        <v>5.65367</v>
      </c>
      <c r="BJ65" s="26">
        <v>3.0591000000000004</v>
      </c>
      <c r="BK65" s="26">
        <v>7.3191800000000002</v>
      </c>
      <c r="BL65" s="26">
        <v>0.53250999999999993</v>
      </c>
      <c r="BM65" s="25">
        <v>1.05369</v>
      </c>
      <c r="BN65" s="13">
        <v>1980248.7073600003</v>
      </c>
      <c r="BO65" s="237">
        <v>755879.40955999994</v>
      </c>
      <c r="BP65" s="237">
        <v>0</v>
      </c>
      <c r="BQ65" s="13">
        <v>272672.56148000003</v>
      </c>
      <c r="BR65" s="13">
        <v>62547.079320000004</v>
      </c>
      <c r="BS65" s="13">
        <v>13081.742080000002</v>
      </c>
      <c r="BT65" s="13">
        <v>35565.986280000005</v>
      </c>
      <c r="BU65" s="13">
        <v>204811.02444000001</v>
      </c>
      <c r="BV65" s="13">
        <v>203993.41556000002</v>
      </c>
      <c r="BW65" s="13">
        <v>110377.19880000003</v>
      </c>
      <c r="BX65" s="13">
        <v>264087.66824000003</v>
      </c>
      <c r="BY65" s="13">
        <v>19213.808679999998</v>
      </c>
      <c r="BZ65" s="13">
        <v>38018.812919999997</v>
      </c>
    </row>
    <row r="66" spans="1:78" ht="12" customHeight="1" x14ac:dyDescent="0.25">
      <c r="A66" s="22">
        <v>62</v>
      </c>
      <c r="B66" s="24" t="s">
        <v>191</v>
      </c>
      <c r="C66" s="12">
        <v>3045.4</v>
      </c>
      <c r="D66" s="23">
        <v>2884.8</v>
      </c>
      <c r="E66" s="23">
        <v>160.6</v>
      </c>
      <c r="F66" s="23">
        <v>394.76</v>
      </c>
      <c r="G66" s="22" t="s">
        <v>44</v>
      </c>
      <c r="H66" s="10">
        <v>3</v>
      </c>
      <c r="I66" s="10" t="s">
        <v>21</v>
      </c>
      <c r="J66" s="18">
        <v>45.06</v>
      </c>
      <c r="K66" s="17">
        <v>5.0999999999999996</v>
      </c>
      <c r="L66" s="17">
        <v>8.6300000000000008</v>
      </c>
      <c r="M66" s="17">
        <v>13.43</v>
      </c>
      <c r="N66" s="17">
        <v>6.91</v>
      </c>
      <c r="O66" s="17">
        <v>3.15</v>
      </c>
      <c r="P66" s="17">
        <v>1.81</v>
      </c>
      <c r="Q66" s="17">
        <v>5.77</v>
      </c>
      <c r="R66" s="17">
        <v>0.26</v>
      </c>
      <c r="S66" s="20">
        <v>40</v>
      </c>
      <c r="T66" s="20">
        <v>40</v>
      </c>
      <c r="U66" s="20">
        <v>2604.04</v>
      </c>
      <c r="V66" s="17">
        <v>195.98199600000001</v>
      </c>
      <c r="W66" s="20">
        <v>42.3</v>
      </c>
      <c r="X66" s="20">
        <v>2604.04</v>
      </c>
      <c r="Y66" s="17">
        <v>7.85</v>
      </c>
      <c r="Z66" s="19">
        <v>0</v>
      </c>
      <c r="AA66" s="17">
        <v>6.73</v>
      </c>
      <c r="AB66" s="17">
        <v>10.67</v>
      </c>
      <c r="AC66" s="17">
        <v>14</v>
      </c>
      <c r="AD66" s="18">
        <v>823354.34400000004</v>
      </c>
      <c r="AE66" s="17">
        <v>93189.239999999991</v>
      </c>
      <c r="AF66" s="17">
        <v>157690.81200000003</v>
      </c>
      <c r="AG66" s="17">
        <v>245398.33199999999</v>
      </c>
      <c r="AH66" s="17">
        <v>126262.284</v>
      </c>
      <c r="AI66" s="17">
        <v>57558.06</v>
      </c>
      <c r="AJ66" s="17">
        <v>33073.044000000002</v>
      </c>
      <c r="AK66" s="17">
        <v>105431.74799999999</v>
      </c>
      <c r="AL66" s="17">
        <v>4750.8240000000005</v>
      </c>
      <c r="AN66" s="15">
        <v>48.44</v>
      </c>
      <c r="AO66" s="238">
        <v>18.489999999999998</v>
      </c>
      <c r="AP66" s="239"/>
      <c r="AQ66" s="15">
        <v>6.67</v>
      </c>
      <c r="AR66" s="15">
        <v>1.53</v>
      </c>
      <c r="AS66" s="15">
        <v>0.32</v>
      </c>
      <c r="AT66" s="15">
        <v>0.87</v>
      </c>
      <c r="AU66" s="15">
        <v>5.01</v>
      </c>
      <c r="AV66" s="15">
        <v>4.99</v>
      </c>
      <c r="AW66" s="15">
        <v>2.7</v>
      </c>
      <c r="AX66" s="15">
        <v>6.46</v>
      </c>
      <c r="AY66" s="15">
        <v>0.47</v>
      </c>
      <c r="AZ66" s="14">
        <v>0.93</v>
      </c>
      <c r="BA66" s="15">
        <v>54.88252</v>
      </c>
      <c r="BB66" s="238">
        <v>20.949169999999999</v>
      </c>
      <c r="BC66" s="239">
        <v>0</v>
      </c>
      <c r="BD66" s="15">
        <v>7.5571100000000007</v>
      </c>
      <c r="BE66" s="15">
        <v>1.7334900000000002</v>
      </c>
      <c r="BF66" s="15">
        <v>0.36256000000000005</v>
      </c>
      <c r="BG66" s="15">
        <v>0.98571000000000009</v>
      </c>
      <c r="BH66" s="15">
        <v>5.6763300000000001</v>
      </c>
      <c r="BI66" s="15">
        <v>5.65367</v>
      </c>
      <c r="BJ66" s="15">
        <v>3.0591000000000004</v>
      </c>
      <c r="BK66" s="15">
        <v>7.3191800000000002</v>
      </c>
      <c r="BL66" s="15">
        <v>0.53250999999999993</v>
      </c>
      <c r="BM66" s="14">
        <v>1.05369</v>
      </c>
      <c r="BN66" s="13">
        <v>1966430.6160799998</v>
      </c>
      <c r="BO66" s="237">
        <v>750604.91517999989</v>
      </c>
      <c r="BP66" s="237">
        <v>0</v>
      </c>
      <c r="BQ66" s="13">
        <v>270769.86394000001</v>
      </c>
      <c r="BR66" s="13">
        <v>62110.62846</v>
      </c>
      <c r="BS66" s="13">
        <v>12990.45824</v>
      </c>
      <c r="BT66" s="13">
        <v>35317.808340000003</v>
      </c>
      <c r="BU66" s="13">
        <v>203381.86181999999</v>
      </c>
      <c r="BV66" s="13">
        <v>202569.95818000002</v>
      </c>
      <c r="BW66" s="13">
        <v>109606.99140000003</v>
      </c>
      <c r="BX66" s="13">
        <v>262244.87572000001</v>
      </c>
      <c r="BY66" s="13">
        <v>19079.735539999998</v>
      </c>
      <c r="BZ66" s="13">
        <v>37753.519259999994</v>
      </c>
    </row>
    <row r="67" spans="1:78" ht="12" customHeight="1" x14ac:dyDescent="0.25">
      <c r="A67" s="22">
        <v>63</v>
      </c>
      <c r="B67" s="24" t="s">
        <v>190</v>
      </c>
      <c r="C67" s="12">
        <v>2826.5</v>
      </c>
      <c r="D67" s="23">
        <v>2826.5</v>
      </c>
      <c r="E67" s="23">
        <v>0</v>
      </c>
      <c r="F67" s="23">
        <v>514.29999999999995</v>
      </c>
      <c r="G67" s="22" t="s">
        <v>53</v>
      </c>
      <c r="H67" s="10">
        <v>3</v>
      </c>
      <c r="I67" s="10" t="s">
        <v>21</v>
      </c>
      <c r="J67" s="18">
        <v>45.06</v>
      </c>
      <c r="K67" s="17">
        <v>5.0999999999999996</v>
      </c>
      <c r="L67" s="17">
        <v>8.6300000000000008</v>
      </c>
      <c r="M67" s="17">
        <v>13.43</v>
      </c>
      <c r="N67" s="17">
        <v>6.91</v>
      </c>
      <c r="O67" s="17">
        <v>3.15</v>
      </c>
      <c r="P67" s="17">
        <v>1.81</v>
      </c>
      <c r="Q67" s="17">
        <v>5.77</v>
      </c>
      <c r="R67" s="17">
        <v>0.26</v>
      </c>
      <c r="S67" s="20">
        <v>40</v>
      </c>
      <c r="T67" s="20">
        <v>40</v>
      </c>
      <c r="U67" s="20">
        <v>2604.04</v>
      </c>
      <c r="V67" s="17">
        <v>195.98199600000001</v>
      </c>
      <c r="W67" s="20">
        <v>42.3</v>
      </c>
      <c r="X67" s="20">
        <v>2604.04</v>
      </c>
      <c r="Y67" s="17">
        <v>7.85</v>
      </c>
      <c r="Z67" s="19">
        <v>0</v>
      </c>
      <c r="AA67" s="17">
        <v>6.73</v>
      </c>
      <c r="AB67" s="17">
        <v>10.67</v>
      </c>
      <c r="AC67" s="17">
        <v>14</v>
      </c>
      <c r="AD67" s="18">
        <v>764172.54</v>
      </c>
      <c r="AE67" s="17">
        <v>86490.9</v>
      </c>
      <c r="AF67" s="17">
        <v>146356.17000000001</v>
      </c>
      <c r="AG67" s="17">
        <v>227759.37</v>
      </c>
      <c r="AH67" s="17">
        <v>117186.69</v>
      </c>
      <c r="AI67" s="17">
        <v>53420.850000000006</v>
      </c>
      <c r="AJ67" s="17">
        <v>30695.79</v>
      </c>
      <c r="AK67" s="17">
        <v>97853.43</v>
      </c>
      <c r="AL67" s="17">
        <v>4409.34</v>
      </c>
      <c r="AN67" s="15">
        <v>48.44</v>
      </c>
      <c r="AO67" s="238">
        <v>18.489999999999998</v>
      </c>
      <c r="AP67" s="239"/>
      <c r="AQ67" s="15">
        <v>6.67</v>
      </c>
      <c r="AR67" s="15">
        <v>1.53</v>
      </c>
      <c r="AS67" s="15">
        <v>0.32</v>
      </c>
      <c r="AT67" s="15">
        <v>0.87</v>
      </c>
      <c r="AU67" s="15">
        <v>5.01</v>
      </c>
      <c r="AV67" s="15">
        <v>4.99</v>
      </c>
      <c r="AW67" s="15">
        <v>2.7</v>
      </c>
      <c r="AX67" s="15">
        <v>6.46</v>
      </c>
      <c r="AY67" s="15">
        <v>0.47</v>
      </c>
      <c r="AZ67" s="14">
        <v>0.93</v>
      </c>
      <c r="BA67" s="15">
        <v>54.88252</v>
      </c>
      <c r="BB67" s="238">
        <v>20.949169999999999</v>
      </c>
      <c r="BC67" s="239">
        <v>0</v>
      </c>
      <c r="BD67" s="15">
        <v>7.5571100000000007</v>
      </c>
      <c r="BE67" s="15">
        <v>1.7334900000000002</v>
      </c>
      <c r="BF67" s="15">
        <v>0.36256000000000005</v>
      </c>
      <c r="BG67" s="15">
        <v>0.98571000000000009</v>
      </c>
      <c r="BH67" s="15">
        <v>5.6763300000000001</v>
      </c>
      <c r="BI67" s="15">
        <v>5.65367</v>
      </c>
      <c r="BJ67" s="15">
        <v>3.0591000000000004</v>
      </c>
      <c r="BK67" s="15">
        <v>7.3191800000000002</v>
      </c>
      <c r="BL67" s="15">
        <v>0.53250999999999993</v>
      </c>
      <c r="BM67" s="14">
        <v>1.05369</v>
      </c>
      <c r="BN67" s="13">
        <v>1825085.7478</v>
      </c>
      <c r="BO67" s="237">
        <v>696652.26004999992</v>
      </c>
      <c r="BP67" s="237">
        <v>0</v>
      </c>
      <c r="BQ67" s="13">
        <v>251307.22415000002</v>
      </c>
      <c r="BR67" s="13">
        <v>57646.184849999998</v>
      </c>
      <c r="BS67" s="13">
        <v>12056.7184</v>
      </c>
      <c r="BT67" s="13">
        <v>32779.203150000001</v>
      </c>
      <c r="BU67" s="13">
        <v>188762.99745</v>
      </c>
      <c r="BV67" s="13">
        <v>188009.45254999999</v>
      </c>
      <c r="BW67" s="13">
        <v>101728.56150000003</v>
      </c>
      <c r="BX67" s="13">
        <v>243395.00270000001</v>
      </c>
      <c r="BY67" s="13">
        <v>17708.305149999997</v>
      </c>
      <c r="BZ67" s="13">
        <v>35039.837849999996</v>
      </c>
    </row>
    <row r="68" spans="1:78" ht="12" customHeight="1" x14ac:dyDescent="0.25">
      <c r="A68" s="22">
        <v>64</v>
      </c>
      <c r="B68" s="24" t="s">
        <v>189</v>
      </c>
      <c r="C68" s="12">
        <v>2848.6</v>
      </c>
      <c r="D68" s="23">
        <v>2848.6</v>
      </c>
      <c r="E68" s="23">
        <v>0</v>
      </c>
      <c r="F68" s="23">
        <v>471.5</v>
      </c>
      <c r="G68" s="22" t="s">
        <v>53</v>
      </c>
      <c r="H68" s="10">
        <v>3</v>
      </c>
      <c r="I68" s="10" t="s">
        <v>21</v>
      </c>
      <c r="J68" s="18">
        <v>45.06</v>
      </c>
      <c r="K68" s="17">
        <v>5.0999999999999996</v>
      </c>
      <c r="L68" s="17">
        <v>8.6300000000000008</v>
      </c>
      <c r="M68" s="17">
        <v>13.43</v>
      </c>
      <c r="N68" s="17">
        <v>6.91</v>
      </c>
      <c r="O68" s="17">
        <v>3.15</v>
      </c>
      <c r="P68" s="17">
        <v>1.81</v>
      </c>
      <c r="Q68" s="17">
        <v>5.77</v>
      </c>
      <c r="R68" s="17">
        <v>0.26</v>
      </c>
      <c r="S68" s="20">
        <v>40</v>
      </c>
      <c r="T68" s="20">
        <v>40</v>
      </c>
      <c r="U68" s="20">
        <v>2604.04</v>
      </c>
      <c r="V68" s="17">
        <v>195.98199600000001</v>
      </c>
      <c r="W68" s="20">
        <v>42.3</v>
      </c>
      <c r="X68" s="20">
        <v>2604.04</v>
      </c>
      <c r="Y68" s="17">
        <v>7.85</v>
      </c>
      <c r="Z68" s="19">
        <v>0</v>
      </c>
      <c r="AA68" s="17">
        <v>6.73</v>
      </c>
      <c r="AB68" s="17">
        <v>10.67</v>
      </c>
      <c r="AC68" s="17">
        <v>14</v>
      </c>
      <c r="AD68" s="18">
        <v>770147.49600000004</v>
      </c>
      <c r="AE68" s="17">
        <v>87167.159999999989</v>
      </c>
      <c r="AF68" s="17">
        <v>147500.508</v>
      </c>
      <c r="AG68" s="17">
        <v>229540.18799999997</v>
      </c>
      <c r="AH68" s="17">
        <v>118102.95600000001</v>
      </c>
      <c r="AI68" s="17">
        <v>53838.54</v>
      </c>
      <c r="AJ68" s="17">
        <v>30935.796000000002</v>
      </c>
      <c r="AK68" s="17">
        <v>98618.531999999992</v>
      </c>
      <c r="AL68" s="17">
        <v>4443.8159999999998</v>
      </c>
      <c r="AN68" s="15">
        <v>48.44</v>
      </c>
      <c r="AO68" s="238">
        <v>18.489999999999998</v>
      </c>
      <c r="AP68" s="239"/>
      <c r="AQ68" s="15">
        <v>6.67</v>
      </c>
      <c r="AR68" s="15">
        <v>1.53</v>
      </c>
      <c r="AS68" s="15">
        <v>0.32</v>
      </c>
      <c r="AT68" s="15">
        <v>0.87</v>
      </c>
      <c r="AU68" s="15">
        <v>5.01</v>
      </c>
      <c r="AV68" s="15">
        <v>4.99</v>
      </c>
      <c r="AW68" s="15">
        <v>2.7</v>
      </c>
      <c r="AX68" s="15">
        <v>6.46</v>
      </c>
      <c r="AY68" s="15">
        <v>0.47</v>
      </c>
      <c r="AZ68" s="14">
        <v>0.93</v>
      </c>
      <c r="BA68" s="15">
        <v>54.88252</v>
      </c>
      <c r="BB68" s="238">
        <v>20.949169999999999</v>
      </c>
      <c r="BC68" s="239">
        <v>0</v>
      </c>
      <c r="BD68" s="15">
        <v>7.5571100000000007</v>
      </c>
      <c r="BE68" s="15">
        <v>1.7334900000000002</v>
      </c>
      <c r="BF68" s="15">
        <v>0.36256000000000005</v>
      </c>
      <c r="BG68" s="15">
        <v>0.98571000000000009</v>
      </c>
      <c r="BH68" s="15">
        <v>5.6763300000000001</v>
      </c>
      <c r="BI68" s="15">
        <v>5.65367</v>
      </c>
      <c r="BJ68" s="15">
        <v>3.0591000000000004</v>
      </c>
      <c r="BK68" s="15">
        <v>7.3191800000000002</v>
      </c>
      <c r="BL68" s="15">
        <v>0.53250999999999993</v>
      </c>
      <c r="BM68" s="14">
        <v>1.05369</v>
      </c>
      <c r="BN68" s="13">
        <v>1839355.8327199998</v>
      </c>
      <c r="BO68" s="237">
        <v>702099.28461999993</v>
      </c>
      <c r="BP68" s="237">
        <v>0</v>
      </c>
      <c r="BQ68" s="13">
        <v>253272.15946</v>
      </c>
      <c r="BR68" s="13">
        <v>58096.91214</v>
      </c>
      <c r="BS68" s="13">
        <v>12150.988159999999</v>
      </c>
      <c r="BT68" s="13">
        <v>33035.499060000002</v>
      </c>
      <c r="BU68" s="13">
        <v>190238.90837999998</v>
      </c>
      <c r="BV68" s="13">
        <v>189479.47162</v>
      </c>
      <c r="BW68" s="13">
        <v>102523.96260000001</v>
      </c>
      <c r="BX68" s="13">
        <v>245298.07347999999</v>
      </c>
      <c r="BY68" s="13">
        <v>17846.763859999995</v>
      </c>
      <c r="BZ68" s="13">
        <v>35313.809339999993</v>
      </c>
    </row>
    <row r="69" spans="1:78" ht="12" customHeight="1" x14ac:dyDescent="0.25">
      <c r="A69" s="22">
        <v>65</v>
      </c>
      <c r="B69" s="24" t="s">
        <v>188</v>
      </c>
      <c r="C69" s="12">
        <v>9513.2000000000044</v>
      </c>
      <c r="D69" s="23">
        <v>9513.2000000000044</v>
      </c>
      <c r="E69" s="23">
        <v>0</v>
      </c>
      <c r="F69" s="23">
        <v>2004.8</v>
      </c>
      <c r="G69" s="22" t="s">
        <v>53</v>
      </c>
      <c r="H69" s="10">
        <v>3</v>
      </c>
      <c r="I69" s="10" t="s">
        <v>21</v>
      </c>
      <c r="J69" s="18">
        <v>45.06</v>
      </c>
      <c r="K69" s="17">
        <v>5.0999999999999996</v>
      </c>
      <c r="L69" s="17">
        <v>8.6300000000000008</v>
      </c>
      <c r="M69" s="17">
        <v>13.43</v>
      </c>
      <c r="N69" s="17">
        <v>6.91</v>
      </c>
      <c r="O69" s="17">
        <v>3.15</v>
      </c>
      <c r="P69" s="17">
        <v>1.81</v>
      </c>
      <c r="Q69" s="17">
        <v>5.77</v>
      </c>
      <c r="R69" s="17">
        <v>0.26</v>
      </c>
      <c r="S69" s="20">
        <v>40</v>
      </c>
      <c r="T69" s="20">
        <v>40</v>
      </c>
      <c r="U69" s="20">
        <v>2604.04</v>
      </c>
      <c r="V69" s="17">
        <v>195.98199600000001</v>
      </c>
      <c r="W69" s="20">
        <v>42.3</v>
      </c>
      <c r="X69" s="20">
        <v>2604.04</v>
      </c>
      <c r="Y69" s="17">
        <v>7.85</v>
      </c>
      <c r="Z69" s="19">
        <v>0</v>
      </c>
      <c r="AA69" s="17">
        <v>6.73</v>
      </c>
      <c r="AB69" s="17">
        <v>10.67</v>
      </c>
      <c r="AC69" s="17">
        <v>14</v>
      </c>
      <c r="AD69" s="18">
        <v>2571988.7520000013</v>
      </c>
      <c r="AE69" s="17">
        <v>291103.92000000016</v>
      </c>
      <c r="AF69" s="17">
        <v>492593.49600000028</v>
      </c>
      <c r="AG69" s="17">
        <v>766573.65600000031</v>
      </c>
      <c r="AH69" s="17">
        <v>394417.27200000017</v>
      </c>
      <c r="AI69" s="17">
        <v>179799.48000000007</v>
      </c>
      <c r="AJ69" s="17">
        <v>103313.35200000004</v>
      </c>
      <c r="AK69" s="17">
        <v>329346.98400000011</v>
      </c>
      <c r="AL69" s="17">
        <v>14840.592000000008</v>
      </c>
      <c r="AN69" s="15">
        <v>48.44</v>
      </c>
      <c r="AO69" s="238">
        <v>18.489999999999998</v>
      </c>
      <c r="AP69" s="239"/>
      <c r="AQ69" s="15">
        <v>6.67</v>
      </c>
      <c r="AR69" s="15">
        <v>1.53</v>
      </c>
      <c r="AS69" s="15">
        <v>0.32</v>
      </c>
      <c r="AT69" s="15">
        <v>0.87</v>
      </c>
      <c r="AU69" s="15">
        <v>5.01</v>
      </c>
      <c r="AV69" s="15">
        <v>4.99</v>
      </c>
      <c r="AW69" s="15">
        <v>2.7</v>
      </c>
      <c r="AX69" s="15">
        <v>6.46</v>
      </c>
      <c r="AY69" s="15">
        <v>0.47</v>
      </c>
      <c r="AZ69" s="14">
        <v>0.93</v>
      </c>
      <c r="BA69" s="15">
        <v>54.88252</v>
      </c>
      <c r="BB69" s="238">
        <v>20.949169999999999</v>
      </c>
      <c r="BC69" s="239">
        <v>0</v>
      </c>
      <c r="BD69" s="15">
        <v>7.5571100000000007</v>
      </c>
      <c r="BE69" s="15">
        <v>1.7334900000000002</v>
      </c>
      <c r="BF69" s="15">
        <v>0.36256000000000005</v>
      </c>
      <c r="BG69" s="15">
        <v>0.98571000000000009</v>
      </c>
      <c r="BH69" s="15">
        <v>5.6763300000000001</v>
      </c>
      <c r="BI69" s="15">
        <v>5.65367</v>
      </c>
      <c r="BJ69" s="15">
        <v>3.0591000000000004</v>
      </c>
      <c r="BK69" s="15">
        <v>7.3191800000000002</v>
      </c>
      <c r="BL69" s="15">
        <v>0.53250999999999993</v>
      </c>
      <c r="BM69" s="14">
        <v>1.05369</v>
      </c>
      <c r="BN69" s="13">
        <v>6142722.7086400026</v>
      </c>
      <c r="BO69" s="237">
        <v>2344734.5764400009</v>
      </c>
      <c r="BP69" s="237">
        <v>0</v>
      </c>
      <c r="BQ69" s="13">
        <v>845829.07652000047</v>
      </c>
      <c r="BR69" s="13">
        <v>194020.7626800001</v>
      </c>
      <c r="BS69" s="13">
        <v>40579.505920000018</v>
      </c>
      <c r="BT69" s="13">
        <v>110325.53172000006</v>
      </c>
      <c r="BU69" s="13">
        <v>635322.88956000027</v>
      </c>
      <c r="BV69" s="13">
        <v>632786.67044000025</v>
      </c>
      <c r="BW69" s="13">
        <v>342389.58120000025</v>
      </c>
      <c r="BX69" s="13">
        <v>819198.77576000046</v>
      </c>
      <c r="BY69" s="13">
        <v>59601.149320000011</v>
      </c>
      <c r="BZ69" s="13">
        <v>117934.18908000004</v>
      </c>
    </row>
    <row r="70" spans="1:78" ht="12" customHeight="1" x14ac:dyDescent="0.25">
      <c r="A70" s="22">
        <v>66</v>
      </c>
      <c r="B70" s="24" t="s">
        <v>187</v>
      </c>
      <c r="C70" s="12">
        <v>2869.6</v>
      </c>
      <c r="D70" s="23">
        <v>2869.6</v>
      </c>
      <c r="E70" s="23">
        <v>0</v>
      </c>
      <c r="F70" s="23">
        <v>487.4</v>
      </c>
      <c r="G70" s="22" t="s">
        <v>53</v>
      </c>
      <c r="H70" s="10">
        <v>3</v>
      </c>
      <c r="I70" s="10" t="s">
        <v>21</v>
      </c>
      <c r="J70" s="18">
        <v>45.06</v>
      </c>
      <c r="K70" s="17">
        <v>5.0999999999999996</v>
      </c>
      <c r="L70" s="17">
        <v>8.6300000000000008</v>
      </c>
      <c r="M70" s="17">
        <v>13.43</v>
      </c>
      <c r="N70" s="17">
        <v>6.91</v>
      </c>
      <c r="O70" s="17">
        <v>3.15</v>
      </c>
      <c r="P70" s="17">
        <v>1.81</v>
      </c>
      <c r="Q70" s="17">
        <v>5.77</v>
      </c>
      <c r="R70" s="17">
        <v>0.26</v>
      </c>
      <c r="S70" s="20">
        <v>40</v>
      </c>
      <c r="T70" s="20">
        <v>40</v>
      </c>
      <c r="U70" s="20">
        <v>2604.04</v>
      </c>
      <c r="V70" s="17">
        <v>195.98199600000001</v>
      </c>
      <c r="W70" s="20">
        <v>42.3</v>
      </c>
      <c r="X70" s="20">
        <v>2604.04</v>
      </c>
      <c r="Y70" s="17">
        <v>7.85</v>
      </c>
      <c r="Z70" s="19">
        <v>0</v>
      </c>
      <c r="AA70" s="17">
        <v>6.73</v>
      </c>
      <c r="AB70" s="17">
        <v>10.67</v>
      </c>
      <c r="AC70" s="17">
        <v>14</v>
      </c>
      <c r="AD70" s="18">
        <v>775825.0560000001</v>
      </c>
      <c r="AE70" s="17">
        <v>87809.76</v>
      </c>
      <c r="AF70" s="17">
        <v>148587.88800000001</v>
      </c>
      <c r="AG70" s="17">
        <v>231232.36799999996</v>
      </c>
      <c r="AH70" s="17">
        <v>118973.61600000001</v>
      </c>
      <c r="AI70" s="17">
        <v>54235.44</v>
      </c>
      <c r="AJ70" s="17">
        <v>31163.856</v>
      </c>
      <c r="AK70" s="17">
        <v>99345.551999999981</v>
      </c>
      <c r="AL70" s="17">
        <v>4476.576</v>
      </c>
      <c r="AN70" s="15">
        <v>48.44</v>
      </c>
      <c r="AO70" s="238">
        <v>18.489999999999998</v>
      </c>
      <c r="AP70" s="239"/>
      <c r="AQ70" s="15">
        <v>6.67</v>
      </c>
      <c r="AR70" s="15">
        <v>1.53</v>
      </c>
      <c r="AS70" s="15">
        <v>0.32</v>
      </c>
      <c r="AT70" s="15">
        <v>0.87</v>
      </c>
      <c r="AU70" s="15">
        <v>5.01</v>
      </c>
      <c r="AV70" s="15">
        <v>4.99</v>
      </c>
      <c r="AW70" s="15">
        <v>2.7</v>
      </c>
      <c r="AX70" s="15">
        <v>6.46</v>
      </c>
      <c r="AY70" s="15">
        <v>0.47</v>
      </c>
      <c r="AZ70" s="14">
        <v>0.93</v>
      </c>
      <c r="BA70" s="15">
        <v>54.88252</v>
      </c>
      <c r="BB70" s="238">
        <v>20.949169999999999</v>
      </c>
      <c r="BC70" s="239">
        <v>0</v>
      </c>
      <c r="BD70" s="15">
        <v>7.5571100000000007</v>
      </c>
      <c r="BE70" s="15">
        <v>1.7334900000000002</v>
      </c>
      <c r="BF70" s="15">
        <v>0.36256000000000005</v>
      </c>
      <c r="BG70" s="15">
        <v>0.98571000000000009</v>
      </c>
      <c r="BH70" s="15">
        <v>5.6763300000000001</v>
      </c>
      <c r="BI70" s="15">
        <v>5.65367</v>
      </c>
      <c r="BJ70" s="15">
        <v>3.0591000000000004</v>
      </c>
      <c r="BK70" s="15">
        <v>7.3191800000000002</v>
      </c>
      <c r="BL70" s="15">
        <v>0.53250999999999993</v>
      </c>
      <c r="BM70" s="14">
        <v>1.05369</v>
      </c>
      <c r="BN70" s="13">
        <v>1852915.6419200001</v>
      </c>
      <c r="BO70" s="237">
        <v>707275.19031999994</v>
      </c>
      <c r="BP70" s="237">
        <v>0</v>
      </c>
      <c r="BQ70" s="13">
        <v>255139.29256</v>
      </c>
      <c r="BR70" s="13">
        <v>58525.205040000001</v>
      </c>
      <c r="BS70" s="13">
        <v>12240.565759999999</v>
      </c>
      <c r="BT70" s="13">
        <v>33279.038160000004</v>
      </c>
      <c r="BU70" s="13">
        <v>191641.35767999999</v>
      </c>
      <c r="BV70" s="13">
        <v>190876.32232000001</v>
      </c>
      <c r="BW70" s="13">
        <v>103279.77360000001</v>
      </c>
      <c r="BX70" s="13">
        <v>247106.42128000001</v>
      </c>
      <c r="BY70" s="13">
        <v>17978.330959999996</v>
      </c>
      <c r="BZ70" s="13">
        <v>35574.144239999994</v>
      </c>
    </row>
    <row r="71" spans="1:78" ht="12" customHeight="1" x14ac:dyDescent="0.25">
      <c r="A71" s="22">
        <v>67</v>
      </c>
      <c r="B71" s="24" t="s">
        <v>186</v>
      </c>
      <c r="C71" s="12">
        <v>2864.7</v>
      </c>
      <c r="D71" s="23">
        <v>2864.7</v>
      </c>
      <c r="E71" s="23">
        <v>0</v>
      </c>
      <c r="F71" s="23">
        <v>487.4</v>
      </c>
      <c r="G71" s="22" t="s">
        <v>53</v>
      </c>
      <c r="H71" s="10">
        <v>3</v>
      </c>
      <c r="I71" s="10" t="s">
        <v>21</v>
      </c>
      <c r="J71" s="18">
        <v>45.06</v>
      </c>
      <c r="K71" s="17">
        <v>5.0999999999999996</v>
      </c>
      <c r="L71" s="17">
        <v>8.6300000000000008</v>
      </c>
      <c r="M71" s="17">
        <v>13.43</v>
      </c>
      <c r="N71" s="17">
        <v>6.91</v>
      </c>
      <c r="O71" s="17">
        <v>3.15</v>
      </c>
      <c r="P71" s="17">
        <v>1.81</v>
      </c>
      <c r="Q71" s="17">
        <v>5.77</v>
      </c>
      <c r="R71" s="17">
        <v>0.26</v>
      </c>
      <c r="S71" s="20">
        <v>40</v>
      </c>
      <c r="T71" s="20">
        <v>40</v>
      </c>
      <c r="U71" s="20">
        <v>2604.04</v>
      </c>
      <c r="V71" s="17">
        <v>195.98199600000001</v>
      </c>
      <c r="W71" s="20">
        <v>42.3</v>
      </c>
      <c r="X71" s="20">
        <v>2604.04</v>
      </c>
      <c r="Y71" s="17">
        <v>7.85</v>
      </c>
      <c r="Z71" s="19">
        <v>0</v>
      </c>
      <c r="AA71" s="17">
        <v>6.73</v>
      </c>
      <c r="AB71" s="17">
        <v>10.67</v>
      </c>
      <c r="AC71" s="17">
        <v>14</v>
      </c>
      <c r="AD71" s="18">
        <v>774500.29200000002</v>
      </c>
      <c r="AE71" s="17">
        <v>87659.819999999978</v>
      </c>
      <c r="AF71" s="17">
        <v>148334.166</v>
      </c>
      <c r="AG71" s="17">
        <v>230837.52599999995</v>
      </c>
      <c r="AH71" s="17">
        <v>118770.46199999998</v>
      </c>
      <c r="AI71" s="17">
        <v>54142.829999999987</v>
      </c>
      <c r="AJ71" s="17">
        <v>31110.642</v>
      </c>
      <c r="AK71" s="17">
        <v>99175.91399999999</v>
      </c>
      <c r="AL71" s="17">
        <v>4468.9319999999998</v>
      </c>
      <c r="AN71" s="15">
        <v>48.44</v>
      </c>
      <c r="AO71" s="238">
        <v>18.489999999999998</v>
      </c>
      <c r="AP71" s="239"/>
      <c r="AQ71" s="15">
        <v>6.67</v>
      </c>
      <c r="AR71" s="15">
        <v>1.53</v>
      </c>
      <c r="AS71" s="15">
        <v>0.32</v>
      </c>
      <c r="AT71" s="15">
        <v>0.87</v>
      </c>
      <c r="AU71" s="15">
        <v>5.01</v>
      </c>
      <c r="AV71" s="15">
        <v>4.99</v>
      </c>
      <c r="AW71" s="15">
        <v>2.7</v>
      </c>
      <c r="AX71" s="15">
        <v>6.46</v>
      </c>
      <c r="AY71" s="15">
        <v>0.47</v>
      </c>
      <c r="AZ71" s="14">
        <v>0.93</v>
      </c>
      <c r="BA71" s="15">
        <v>54.88252</v>
      </c>
      <c r="BB71" s="238">
        <v>20.949169999999999</v>
      </c>
      <c r="BC71" s="239">
        <v>0</v>
      </c>
      <c r="BD71" s="15">
        <v>7.5571100000000007</v>
      </c>
      <c r="BE71" s="15">
        <v>1.7334900000000002</v>
      </c>
      <c r="BF71" s="15">
        <v>0.36256000000000005</v>
      </c>
      <c r="BG71" s="15">
        <v>0.98571000000000009</v>
      </c>
      <c r="BH71" s="15">
        <v>5.6763300000000001</v>
      </c>
      <c r="BI71" s="15">
        <v>5.65367</v>
      </c>
      <c r="BJ71" s="15">
        <v>3.0591000000000004</v>
      </c>
      <c r="BK71" s="15">
        <v>7.3191800000000002</v>
      </c>
      <c r="BL71" s="15">
        <v>0.53250999999999993</v>
      </c>
      <c r="BM71" s="14">
        <v>1.05369</v>
      </c>
      <c r="BN71" s="13">
        <v>1849751.6864399998</v>
      </c>
      <c r="BO71" s="237">
        <v>706067.47898999986</v>
      </c>
      <c r="BP71" s="237">
        <v>0</v>
      </c>
      <c r="BQ71" s="13">
        <v>254703.62817000001</v>
      </c>
      <c r="BR71" s="13">
        <v>58425.270029999992</v>
      </c>
      <c r="BS71" s="13">
        <v>12219.66432</v>
      </c>
      <c r="BT71" s="13">
        <v>33222.212370000001</v>
      </c>
      <c r="BU71" s="13">
        <v>191314.11950999999</v>
      </c>
      <c r="BV71" s="13">
        <v>190550.39048999999</v>
      </c>
      <c r="BW71" s="13">
        <v>103103.41770000002</v>
      </c>
      <c r="BX71" s="13">
        <v>246684.47345999998</v>
      </c>
      <c r="BY71" s="13">
        <v>17947.631969999995</v>
      </c>
      <c r="BZ71" s="13">
        <v>35513.39942999999</v>
      </c>
    </row>
    <row r="72" spans="1:78" ht="12" customHeight="1" x14ac:dyDescent="0.25">
      <c r="A72" s="22">
        <v>68</v>
      </c>
      <c r="B72" s="24" t="s">
        <v>185</v>
      </c>
      <c r="C72" s="12">
        <v>6521.800000000002</v>
      </c>
      <c r="D72" s="23">
        <v>6015.2000000000016</v>
      </c>
      <c r="E72" s="23">
        <v>506.6</v>
      </c>
      <c r="F72" s="23">
        <v>1729.2</v>
      </c>
      <c r="G72" s="22" t="s">
        <v>53</v>
      </c>
      <c r="H72" s="10">
        <v>1</v>
      </c>
      <c r="I72" s="10" t="s">
        <v>21</v>
      </c>
      <c r="J72" s="18">
        <v>44.8</v>
      </c>
      <c r="K72" s="17">
        <v>5.0999999999999996</v>
      </c>
      <c r="L72" s="17">
        <v>8.6300000000000008</v>
      </c>
      <c r="M72" s="17">
        <v>13.43</v>
      </c>
      <c r="N72" s="17">
        <v>6.91</v>
      </c>
      <c r="O72" s="17">
        <v>3.15</v>
      </c>
      <c r="P72" s="17">
        <v>1.81</v>
      </c>
      <c r="Q72" s="17">
        <v>5.77</v>
      </c>
      <c r="R72" s="17">
        <v>0</v>
      </c>
      <c r="S72" s="20">
        <v>40</v>
      </c>
      <c r="T72" s="20">
        <v>40</v>
      </c>
      <c r="U72" s="20">
        <v>2604.04</v>
      </c>
      <c r="V72" s="17">
        <v>195.98199600000001</v>
      </c>
      <c r="W72" s="20">
        <v>42.3</v>
      </c>
      <c r="X72" s="20">
        <v>2604.04</v>
      </c>
      <c r="Y72" s="17">
        <v>0</v>
      </c>
      <c r="Z72" s="19">
        <v>0</v>
      </c>
      <c r="AA72" s="17">
        <v>5.05</v>
      </c>
      <c r="AB72" s="17">
        <v>10.67</v>
      </c>
      <c r="AC72" s="17">
        <v>14</v>
      </c>
      <c r="AD72" s="18">
        <v>1753059.8400000003</v>
      </c>
      <c r="AE72" s="17">
        <v>199567.08000000005</v>
      </c>
      <c r="AF72" s="17">
        <v>337698.80400000012</v>
      </c>
      <c r="AG72" s="17">
        <v>525526.64400000009</v>
      </c>
      <c r="AH72" s="17">
        <v>270393.8280000001</v>
      </c>
      <c r="AI72" s="17">
        <v>123262.02000000003</v>
      </c>
      <c r="AJ72" s="17">
        <v>70826.748000000021</v>
      </c>
      <c r="AK72" s="17">
        <v>225784.71600000004</v>
      </c>
      <c r="AL72" s="17">
        <v>0</v>
      </c>
      <c r="AN72" s="15">
        <v>48.16</v>
      </c>
      <c r="AO72" s="238">
        <v>18.649999999999999</v>
      </c>
      <c r="AP72" s="239"/>
      <c r="AQ72" s="15">
        <v>7.16</v>
      </c>
      <c r="AR72" s="15">
        <v>1.53</v>
      </c>
      <c r="AS72" s="15">
        <v>0.32</v>
      </c>
      <c r="AT72" s="15">
        <v>0.87</v>
      </c>
      <c r="AU72" s="15">
        <v>5.01</v>
      </c>
      <c r="AV72" s="15">
        <v>4.99</v>
      </c>
      <c r="AW72" s="15">
        <v>2.7</v>
      </c>
      <c r="AX72" s="15">
        <v>6.46</v>
      </c>
      <c r="AY72" s="15">
        <v>0.47</v>
      </c>
      <c r="AZ72" s="14">
        <v>0</v>
      </c>
      <c r="BA72" s="15">
        <v>54.565279999999994</v>
      </c>
      <c r="BB72" s="238">
        <v>21.130449999999996</v>
      </c>
      <c r="BC72" s="239">
        <v>0</v>
      </c>
      <c r="BD72" s="15">
        <v>8.1122800000000002</v>
      </c>
      <c r="BE72" s="15">
        <v>1.7334900000000002</v>
      </c>
      <c r="BF72" s="15">
        <v>0.36255999999999999</v>
      </c>
      <c r="BG72" s="15">
        <v>0.98570999999999998</v>
      </c>
      <c r="BH72" s="15">
        <v>5.6763299999999992</v>
      </c>
      <c r="BI72" s="15">
        <v>5.6536700000000009</v>
      </c>
      <c r="BJ72" s="15">
        <v>3.0591000000000004</v>
      </c>
      <c r="BK72" s="15">
        <v>7.3191800000000002</v>
      </c>
      <c r="BL72" s="15">
        <v>0.53250999999999993</v>
      </c>
      <c r="BM72" s="14">
        <v>0</v>
      </c>
      <c r="BN72" s="13">
        <v>4186818.2070400002</v>
      </c>
      <c r="BO72" s="237">
        <v>1621348.8281000003</v>
      </c>
      <c r="BP72" s="237">
        <v>0</v>
      </c>
      <c r="BQ72" s="13">
        <v>622458.85304000019</v>
      </c>
      <c r="BR72" s="13">
        <v>133011.45882000003</v>
      </c>
      <c r="BS72" s="13">
        <v>27819.390080000008</v>
      </c>
      <c r="BT72" s="13">
        <v>75633.966780000017</v>
      </c>
      <c r="BU72" s="13">
        <v>435547.32594000013</v>
      </c>
      <c r="BV72" s="13">
        <v>433808.61406000023</v>
      </c>
      <c r="BW72" s="13">
        <v>234726.10380000013</v>
      </c>
      <c r="BX72" s="13">
        <v>561603.93724000023</v>
      </c>
      <c r="BY72" s="13">
        <v>40859.729180000002</v>
      </c>
      <c r="BZ72" s="13">
        <v>0</v>
      </c>
    </row>
    <row r="73" spans="1:78" ht="12" customHeight="1" x14ac:dyDescent="0.25">
      <c r="A73" s="22">
        <v>69</v>
      </c>
      <c r="B73" s="24" t="s">
        <v>184</v>
      </c>
      <c r="C73" s="12">
        <v>3038</v>
      </c>
      <c r="D73" s="23">
        <v>3038</v>
      </c>
      <c r="E73" s="23">
        <v>0</v>
      </c>
      <c r="F73" s="23">
        <v>359.49</v>
      </c>
      <c r="G73" s="22" t="s">
        <v>44</v>
      </c>
      <c r="H73" s="10">
        <v>3</v>
      </c>
      <c r="I73" s="10" t="s">
        <v>21</v>
      </c>
      <c r="J73" s="18">
        <v>45.06</v>
      </c>
      <c r="K73" s="17">
        <v>5.0999999999999996</v>
      </c>
      <c r="L73" s="17">
        <v>8.6300000000000008</v>
      </c>
      <c r="M73" s="17">
        <v>13.43</v>
      </c>
      <c r="N73" s="17">
        <v>6.91</v>
      </c>
      <c r="O73" s="17">
        <v>3.15</v>
      </c>
      <c r="P73" s="17">
        <v>1.81</v>
      </c>
      <c r="Q73" s="17">
        <v>5.77</v>
      </c>
      <c r="R73" s="17">
        <v>0.26</v>
      </c>
      <c r="S73" s="20">
        <v>40</v>
      </c>
      <c r="T73" s="20">
        <v>40</v>
      </c>
      <c r="U73" s="20">
        <v>2604.04</v>
      </c>
      <c r="V73" s="17">
        <v>195.98199600000001</v>
      </c>
      <c r="W73" s="20">
        <v>42.3</v>
      </c>
      <c r="X73" s="20">
        <v>2604.04</v>
      </c>
      <c r="Y73" s="17">
        <v>7.85</v>
      </c>
      <c r="Z73" s="19">
        <v>0</v>
      </c>
      <c r="AA73" s="17">
        <v>6.73</v>
      </c>
      <c r="AB73" s="17">
        <v>10.67</v>
      </c>
      <c r="AC73" s="17">
        <v>14</v>
      </c>
      <c r="AD73" s="18">
        <v>821353.67999999993</v>
      </c>
      <c r="AE73" s="17">
        <v>92962.799999999988</v>
      </c>
      <c r="AF73" s="17">
        <v>157307.64000000001</v>
      </c>
      <c r="AG73" s="17">
        <v>244802.03999999998</v>
      </c>
      <c r="AH73" s="17">
        <v>125955.48000000001</v>
      </c>
      <c r="AI73" s="17">
        <v>57418.2</v>
      </c>
      <c r="AJ73" s="17">
        <v>32992.68</v>
      </c>
      <c r="AK73" s="17">
        <v>105175.56</v>
      </c>
      <c r="AL73" s="17">
        <v>4739.28</v>
      </c>
      <c r="AN73" s="15">
        <v>48.44</v>
      </c>
      <c r="AO73" s="238">
        <v>18.489999999999998</v>
      </c>
      <c r="AP73" s="239"/>
      <c r="AQ73" s="15">
        <v>6.67</v>
      </c>
      <c r="AR73" s="15">
        <v>1.53</v>
      </c>
      <c r="AS73" s="15">
        <v>0.32</v>
      </c>
      <c r="AT73" s="15">
        <v>0.87</v>
      </c>
      <c r="AU73" s="15">
        <v>5.01</v>
      </c>
      <c r="AV73" s="15">
        <v>4.99</v>
      </c>
      <c r="AW73" s="15">
        <v>2.7</v>
      </c>
      <c r="AX73" s="15">
        <v>6.46</v>
      </c>
      <c r="AY73" s="15">
        <v>0.47</v>
      </c>
      <c r="AZ73" s="14">
        <v>0.93</v>
      </c>
      <c r="BA73" s="15">
        <v>54.88252</v>
      </c>
      <c r="BB73" s="238">
        <v>20.949169999999999</v>
      </c>
      <c r="BC73" s="239">
        <v>0</v>
      </c>
      <c r="BD73" s="15">
        <v>7.5571100000000007</v>
      </c>
      <c r="BE73" s="15">
        <v>1.7334900000000002</v>
      </c>
      <c r="BF73" s="15">
        <v>0.36256000000000005</v>
      </c>
      <c r="BG73" s="15">
        <v>0.98571000000000009</v>
      </c>
      <c r="BH73" s="15">
        <v>5.6763300000000001</v>
      </c>
      <c r="BI73" s="15">
        <v>5.65367</v>
      </c>
      <c r="BJ73" s="15">
        <v>3.0591000000000004</v>
      </c>
      <c r="BK73" s="15">
        <v>7.3191800000000002</v>
      </c>
      <c r="BL73" s="15">
        <v>0.53250999999999993</v>
      </c>
      <c r="BM73" s="14">
        <v>1.05369</v>
      </c>
      <c r="BN73" s="13">
        <v>1961652.3976000003</v>
      </c>
      <c r="BO73" s="237">
        <v>748781.02459999989</v>
      </c>
      <c r="BP73" s="237">
        <v>0</v>
      </c>
      <c r="BQ73" s="13">
        <v>270111.92180000001</v>
      </c>
      <c r="BR73" s="13">
        <v>61959.706200000001</v>
      </c>
      <c r="BS73" s="13">
        <v>12958.8928</v>
      </c>
      <c r="BT73" s="13">
        <v>35231.989800000003</v>
      </c>
      <c r="BU73" s="13">
        <v>202887.6654</v>
      </c>
      <c r="BV73" s="13">
        <v>202077.7346</v>
      </c>
      <c r="BW73" s="13">
        <v>109340.65800000002</v>
      </c>
      <c r="BX73" s="13">
        <v>261607.64840000001</v>
      </c>
      <c r="BY73" s="13">
        <v>19033.373799999994</v>
      </c>
      <c r="BZ73" s="13">
        <v>37661.782199999994</v>
      </c>
    </row>
    <row r="74" spans="1:78" ht="12" customHeight="1" x14ac:dyDescent="0.25">
      <c r="A74" s="22">
        <v>70</v>
      </c>
      <c r="B74" s="24" t="s">
        <v>183</v>
      </c>
      <c r="C74" s="12">
        <v>3052.5</v>
      </c>
      <c r="D74" s="23">
        <v>3052.5</v>
      </c>
      <c r="E74" s="23">
        <v>0</v>
      </c>
      <c r="F74" s="23">
        <v>361.21</v>
      </c>
      <c r="G74" s="22" t="s">
        <v>44</v>
      </c>
      <c r="H74" s="10">
        <v>3</v>
      </c>
      <c r="I74" s="10" t="s">
        <v>21</v>
      </c>
      <c r="J74" s="18">
        <v>45.06</v>
      </c>
      <c r="K74" s="17">
        <v>5.0999999999999996</v>
      </c>
      <c r="L74" s="17">
        <v>8.6300000000000008</v>
      </c>
      <c r="M74" s="17">
        <v>13.43</v>
      </c>
      <c r="N74" s="17">
        <v>6.91</v>
      </c>
      <c r="O74" s="17">
        <v>3.15</v>
      </c>
      <c r="P74" s="17">
        <v>1.81</v>
      </c>
      <c r="Q74" s="17">
        <v>5.77</v>
      </c>
      <c r="R74" s="17">
        <v>0.26</v>
      </c>
      <c r="S74" s="20">
        <v>40</v>
      </c>
      <c r="T74" s="20">
        <v>40</v>
      </c>
      <c r="U74" s="20">
        <v>2604.04</v>
      </c>
      <c r="V74" s="17">
        <v>195.98199600000001</v>
      </c>
      <c r="W74" s="20">
        <v>42.3</v>
      </c>
      <c r="X74" s="20">
        <v>2604.04</v>
      </c>
      <c r="Y74" s="17">
        <v>7.85</v>
      </c>
      <c r="Z74" s="19">
        <v>0</v>
      </c>
      <c r="AA74" s="17">
        <v>6.73</v>
      </c>
      <c r="AB74" s="17">
        <v>10.67</v>
      </c>
      <c r="AC74" s="17">
        <v>14</v>
      </c>
      <c r="AD74" s="18">
        <v>825273.89999999991</v>
      </c>
      <c r="AE74" s="17">
        <v>93406.499999999985</v>
      </c>
      <c r="AF74" s="17">
        <v>158058.45000000001</v>
      </c>
      <c r="AG74" s="17">
        <v>245970.44999999998</v>
      </c>
      <c r="AH74" s="17">
        <v>126556.65000000001</v>
      </c>
      <c r="AI74" s="17">
        <v>57692.25</v>
      </c>
      <c r="AJ74" s="17">
        <v>33150.15</v>
      </c>
      <c r="AK74" s="17">
        <v>105677.54999999999</v>
      </c>
      <c r="AL74" s="17">
        <v>4761.8999999999996</v>
      </c>
      <c r="AN74" s="15">
        <v>48.44</v>
      </c>
      <c r="AO74" s="238">
        <v>18.489999999999998</v>
      </c>
      <c r="AP74" s="239"/>
      <c r="AQ74" s="15">
        <v>6.67</v>
      </c>
      <c r="AR74" s="15">
        <v>1.53</v>
      </c>
      <c r="AS74" s="15">
        <v>0.32</v>
      </c>
      <c r="AT74" s="15">
        <v>0.87</v>
      </c>
      <c r="AU74" s="15">
        <v>5.01</v>
      </c>
      <c r="AV74" s="15">
        <v>4.99</v>
      </c>
      <c r="AW74" s="15">
        <v>2.7</v>
      </c>
      <c r="AX74" s="15">
        <v>6.46</v>
      </c>
      <c r="AY74" s="15">
        <v>0.47</v>
      </c>
      <c r="AZ74" s="14">
        <v>0.93</v>
      </c>
      <c r="BA74" s="15">
        <v>54.88252</v>
      </c>
      <c r="BB74" s="238">
        <v>20.949169999999999</v>
      </c>
      <c r="BC74" s="239">
        <v>0</v>
      </c>
      <c r="BD74" s="15">
        <v>7.5571100000000007</v>
      </c>
      <c r="BE74" s="15">
        <v>1.7334900000000002</v>
      </c>
      <c r="BF74" s="15">
        <v>0.36256000000000005</v>
      </c>
      <c r="BG74" s="15">
        <v>0.98571000000000009</v>
      </c>
      <c r="BH74" s="15">
        <v>5.6763300000000001</v>
      </c>
      <c r="BI74" s="15">
        <v>5.65367</v>
      </c>
      <c r="BJ74" s="15">
        <v>3.0591000000000004</v>
      </c>
      <c r="BK74" s="15">
        <v>7.3191800000000002</v>
      </c>
      <c r="BL74" s="15">
        <v>0.53250999999999993</v>
      </c>
      <c r="BM74" s="14">
        <v>1.05369</v>
      </c>
      <c r="BN74" s="13">
        <v>1971015.1229999999</v>
      </c>
      <c r="BO74" s="237">
        <v>752354.86424999987</v>
      </c>
      <c r="BP74" s="237">
        <v>0</v>
      </c>
      <c r="BQ74" s="13">
        <v>271401.13274999999</v>
      </c>
      <c r="BR74" s="13">
        <v>62255.432249999998</v>
      </c>
      <c r="BS74" s="13">
        <v>13020.744000000001</v>
      </c>
      <c r="BT74" s="13">
        <v>35400.147750000004</v>
      </c>
      <c r="BU74" s="13">
        <v>203856.02325</v>
      </c>
      <c r="BV74" s="13">
        <v>203042.22675</v>
      </c>
      <c r="BW74" s="13">
        <v>109862.52750000003</v>
      </c>
      <c r="BX74" s="13">
        <v>262856.26949999999</v>
      </c>
      <c r="BY74" s="13">
        <v>19124.217749999996</v>
      </c>
      <c r="BZ74" s="13">
        <v>37841.537249999994</v>
      </c>
    </row>
    <row r="75" spans="1:78" ht="12" customHeight="1" x14ac:dyDescent="0.25">
      <c r="A75" s="22">
        <v>71</v>
      </c>
      <c r="B75" s="24" t="s">
        <v>182</v>
      </c>
      <c r="C75" s="12">
        <v>2889</v>
      </c>
      <c r="D75" s="23">
        <v>2889</v>
      </c>
      <c r="E75" s="23">
        <v>0</v>
      </c>
      <c r="F75" s="23">
        <v>457.14</v>
      </c>
      <c r="G75" s="22" t="s">
        <v>53</v>
      </c>
      <c r="H75" s="10">
        <v>3</v>
      </c>
      <c r="I75" s="10" t="s">
        <v>21</v>
      </c>
      <c r="J75" s="18">
        <v>45.06</v>
      </c>
      <c r="K75" s="17">
        <v>5.0999999999999996</v>
      </c>
      <c r="L75" s="17">
        <v>8.6300000000000008</v>
      </c>
      <c r="M75" s="17">
        <v>13.43</v>
      </c>
      <c r="N75" s="17">
        <v>6.91</v>
      </c>
      <c r="O75" s="17">
        <v>3.15</v>
      </c>
      <c r="P75" s="17">
        <v>1.81</v>
      </c>
      <c r="Q75" s="17">
        <v>5.77</v>
      </c>
      <c r="R75" s="17">
        <v>0.26</v>
      </c>
      <c r="S75" s="20">
        <v>40</v>
      </c>
      <c r="T75" s="20">
        <v>40</v>
      </c>
      <c r="U75" s="20">
        <v>2604.04</v>
      </c>
      <c r="V75" s="17">
        <v>195.98199600000001</v>
      </c>
      <c r="W75" s="20">
        <v>42.3</v>
      </c>
      <c r="X75" s="20">
        <v>2604.04</v>
      </c>
      <c r="Y75" s="17">
        <v>7.85</v>
      </c>
      <c r="Z75" s="19">
        <v>0</v>
      </c>
      <c r="AA75" s="17">
        <v>6.73</v>
      </c>
      <c r="AB75" s="17">
        <v>10.67</v>
      </c>
      <c r="AC75" s="17">
        <v>14</v>
      </c>
      <c r="AD75" s="18">
        <v>781070.04</v>
      </c>
      <c r="AE75" s="17">
        <v>88403.4</v>
      </c>
      <c r="AF75" s="17">
        <v>149592.42000000001</v>
      </c>
      <c r="AG75" s="17">
        <v>232795.62</v>
      </c>
      <c r="AH75" s="17">
        <v>119777.94</v>
      </c>
      <c r="AI75" s="17">
        <v>54602.100000000006</v>
      </c>
      <c r="AJ75" s="17">
        <v>31374.54</v>
      </c>
      <c r="AK75" s="17">
        <v>100017.18</v>
      </c>
      <c r="AL75" s="17">
        <v>4506.84</v>
      </c>
      <c r="AN75" s="15">
        <v>48.44</v>
      </c>
      <c r="AO75" s="238">
        <v>18.489999999999998</v>
      </c>
      <c r="AP75" s="239"/>
      <c r="AQ75" s="15">
        <v>6.67</v>
      </c>
      <c r="AR75" s="15">
        <v>1.53</v>
      </c>
      <c r="AS75" s="15">
        <v>0.32</v>
      </c>
      <c r="AT75" s="15">
        <v>0.87</v>
      </c>
      <c r="AU75" s="15">
        <v>5.01</v>
      </c>
      <c r="AV75" s="15">
        <v>4.99</v>
      </c>
      <c r="AW75" s="15">
        <v>2.7</v>
      </c>
      <c r="AX75" s="15">
        <v>6.46</v>
      </c>
      <c r="AY75" s="15">
        <v>0.47</v>
      </c>
      <c r="AZ75" s="14">
        <v>0.93</v>
      </c>
      <c r="BA75" s="15">
        <v>54.88252</v>
      </c>
      <c r="BB75" s="238">
        <v>20.949169999999999</v>
      </c>
      <c r="BC75" s="239">
        <v>0</v>
      </c>
      <c r="BD75" s="15">
        <v>7.5571100000000007</v>
      </c>
      <c r="BE75" s="15">
        <v>1.7334900000000002</v>
      </c>
      <c r="BF75" s="15">
        <v>0.36256000000000005</v>
      </c>
      <c r="BG75" s="15">
        <v>0.98571000000000009</v>
      </c>
      <c r="BH75" s="15">
        <v>5.6763300000000001</v>
      </c>
      <c r="BI75" s="15">
        <v>5.65367</v>
      </c>
      <c r="BJ75" s="15">
        <v>3.0591000000000004</v>
      </c>
      <c r="BK75" s="15">
        <v>7.3191800000000002</v>
      </c>
      <c r="BL75" s="15">
        <v>0.53250999999999993</v>
      </c>
      <c r="BM75" s="14">
        <v>1.05369</v>
      </c>
      <c r="BN75" s="13">
        <v>1865442.3228</v>
      </c>
      <c r="BO75" s="237">
        <v>712056.74129999988</v>
      </c>
      <c r="BP75" s="237">
        <v>0</v>
      </c>
      <c r="BQ75" s="13">
        <v>256864.1679</v>
      </c>
      <c r="BR75" s="13">
        <v>58920.866099999999</v>
      </c>
      <c r="BS75" s="13">
        <v>12323.3184</v>
      </c>
      <c r="BT75" s="13">
        <v>33504.0219</v>
      </c>
      <c r="BU75" s="13">
        <v>192936.95369999998</v>
      </c>
      <c r="BV75" s="13">
        <v>192166.7463</v>
      </c>
      <c r="BW75" s="13">
        <v>103977.99900000003</v>
      </c>
      <c r="BX75" s="13">
        <v>248776.9902</v>
      </c>
      <c r="BY75" s="13">
        <v>18099.873899999995</v>
      </c>
      <c r="BZ75" s="13">
        <v>35814.644099999998</v>
      </c>
    </row>
    <row r="76" spans="1:78" ht="12" customHeight="1" x14ac:dyDescent="0.25">
      <c r="A76" s="22">
        <v>72</v>
      </c>
      <c r="B76" s="24" t="s">
        <v>181</v>
      </c>
      <c r="C76" s="12">
        <v>2857.2</v>
      </c>
      <c r="D76" s="23">
        <v>2857.2</v>
      </c>
      <c r="E76" s="23">
        <v>0</v>
      </c>
      <c r="F76" s="23">
        <v>452.56</v>
      </c>
      <c r="G76" s="22" t="s">
        <v>53</v>
      </c>
      <c r="H76" s="10">
        <v>3</v>
      </c>
      <c r="I76" s="10" t="s">
        <v>21</v>
      </c>
      <c r="J76" s="18">
        <v>45.06</v>
      </c>
      <c r="K76" s="17">
        <v>5.0999999999999996</v>
      </c>
      <c r="L76" s="17">
        <v>8.6300000000000008</v>
      </c>
      <c r="M76" s="17">
        <v>13.43</v>
      </c>
      <c r="N76" s="17">
        <v>6.91</v>
      </c>
      <c r="O76" s="17">
        <v>3.15</v>
      </c>
      <c r="P76" s="17">
        <v>1.81</v>
      </c>
      <c r="Q76" s="17">
        <v>5.77</v>
      </c>
      <c r="R76" s="17">
        <v>0.26</v>
      </c>
      <c r="S76" s="20">
        <v>40</v>
      </c>
      <c r="T76" s="20">
        <v>40</v>
      </c>
      <c r="U76" s="20">
        <v>2604.04</v>
      </c>
      <c r="V76" s="17">
        <v>195.98199600000001</v>
      </c>
      <c r="W76" s="20">
        <v>42.3</v>
      </c>
      <c r="X76" s="20">
        <v>2604.04</v>
      </c>
      <c r="Y76" s="17">
        <v>7.85</v>
      </c>
      <c r="Z76" s="19">
        <v>0</v>
      </c>
      <c r="AA76" s="17">
        <v>6.73</v>
      </c>
      <c r="AB76" s="17">
        <v>10.67</v>
      </c>
      <c r="AC76" s="17">
        <v>14</v>
      </c>
      <c r="AD76" s="18">
        <v>772472.59199999995</v>
      </c>
      <c r="AE76" s="17">
        <v>87430.319999999978</v>
      </c>
      <c r="AF76" s="17">
        <v>147945.81600000002</v>
      </c>
      <c r="AG76" s="17">
        <v>230233.17599999998</v>
      </c>
      <c r="AH76" s="17">
        <v>118459.512</v>
      </c>
      <c r="AI76" s="17">
        <v>54001.079999999987</v>
      </c>
      <c r="AJ76" s="17">
        <v>31029.192000000003</v>
      </c>
      <c r="AK76" s="17">
        <v>98916.263999999996</v>
      </c>
      <c r="AL76" s="17">
        <v>4457.232</v>
      </c>
      <c r="AN76" s="15">
        <v>48.44</v>
      </c>
      <c r="AO76" s="238">
        <v>18.489999999999998</v>
      </c>
      <c r="AP76" s="239"/>
      <c r="AQ76" s="15">
        <v>6.67</v>
      </c>
      <c r="AR76" s="15">
        <v>1.53</v>
      </c>
      <c r="AS76" s="15">
        <v>0.32</v>
      </c>
      <c r="AT76" s="15">
        <v>0.87</v>
      </c>
      <c r="AU76" s="15">
        <v>5.01</v>
      </c>
      <c r="AV76" s="15">
        <v>4.99</v>
      </c>
      <c r="AW76" s="15">
        <v>2.7</v>
      </c>
      <c r="AX76" s="15">
        <v>6.46</v>
      </c>
      <c r="AY76" s="15">
        <v>0.47</v>
      </c>
      <c r="AZ76" s="14">
        <v>0.93</v>
      </c>
      <c r="BA76" s="15">
        <v>54.88252</v>
      </c>
      <c r="BB76" s="238">
        <v>20.949169999999999</v>
      </c>
      <c r="BC76" s="239">
        <v>0</v>
      </c>
      <c r="BD76" s="15">
        <v>7.5571100000000007</v>
      </c>
      <c r="BE76" s="15">
        <v>1.7334900000000002</v>
      </c>
      <c r="BF76" s="15">
        <v>0.36256000000000005</v>
      </c>
      <c r="BG76" s="15">
        <v>0.98571000000000009</v>
      </c>
      <c r="BH76" s="15">
        <v>5.6763300000000001</v>
      </c>
      <c r="BI76" s="15">
        <v>5.65367</v>
      </c>
      <c r="BJ76" s="15">
        <v>3.0591000000000004</v>
      </c>
      <c r="BK76" s="15">
        <v>7.3191800000000002</v>
      </c>
      <c r="BL76" s="15">
        <v>0.53250999999999993</v>
      </c>
      <c r="BM76" s="14">
        <v>1.05369</v>
      </c>
      <c r="BN76" s="13">
        <v>1844908.8974399997</v>
      </c>
      <c r="BO76" s="237">
        <v>704218.94123999984</v>
      </c>
      <c r="BP76" s="237">
        <v>0</v>
      </c>
      <c r="BQ76" s="13">
        <v>254036.79491999999</v>
      </c>
      <c r="BR76" s="13">
        <v>58272.308279999997</v>
      </c>
      <c r="BS76" s="13">
        <v>12187.67232</v>
      </c>
      <c r="BT76" s="13">
        <v>33135.234120000001</v>
      </c>
      <c r="BU76" s="13">
        <v>190813.24475999997</v>
      </c>
      <c r="BV76" s="13">
        <v>190051.51523999998</v>
      </c>
      <c r="BW76" s="13">
        <v>102833.48520000001</v>
      </c>
      <c r="BX76" s="13">
        <v>246038.63496</v>
      </c>
      <c r="BY76" s="13">
        <v>17900.643719999996</v>
      </c>
      <c r="BZ76" s="13">
        <v>35420.422679999996</v>
      </c>
    </row>
    <row r="77" spans="1:78" ht="12" customHeight="1" x14ac:dyDescent="0.25">
      <c r="A77" s="22">
        <v>73</v>
      </c>
      <c r="B77" s="24" t="s">
        <v>180</v>
      </c>
      <c r="C77" s="12">
        <v>3103.7</v>
      </c>
      <c r="D77" s="23">
        <v>3103.7</v>
      </c>
      <c r="E77" s="23">
        <v>0</v>
      </c>
      <c r="F77" s="23">
        <v>798.9</v>
      </c>
      <c r="G77" s="22" t="s">
        <v>53</v>
      </c>
      <c r="H77" s="10">
        <v>3</v>
      </c>
      <c r="I77" s="10" t="s">
        <v>21</v>
      </c>
      <c r="J77" s="18">
        <v>45.06</v>
      </c>
      <c r="K77" s="17">
        <v>5.0999999999999996</v>
      </c>
      <c r="L77" s="17">
        <v>8.6300000000000008</v>
      </c>
      <c r="M77" s="17">
        <v>13.43</v>
      </c>
      <c r="N77" s="17">
        <v>6.91</v>
      </c>
      <c r="O77" s="17">
        <v>3.15</v>
      </c>
      <c r="P77" s="17">
        <v>1.81</v>
      </c>
      <c r="Q77" s="17">
        <v>5.77</v>
      </c>
      <c r="R77" s="17">
        <v>0.26</v>
      </c>
      <c r="S77" s="20">
        <v>40</v>
      </c>
      <c r="T77" s="20">
        <v>40</v>
      </c>
      <c r="U77" s="20">
        <v>2604.04</v>
      </c>
      <c r="V77" s="17">
        <v>195.98199600000001</v>
      </c>
      <c r="W77" s="20">
        <v>42.3</v>
      </c>
      <c r="X77" s="20">
        <v>2604.04</v>
      </c>
      <c r="Y77" s="17">
        <v>7.85</v>
      </c>
      <c r="Z77" s="19">
        <v>0</v>
      </c>
      <c r="AA77" s="17">
        <v>6.73</v>
      </c>
      <c r="AB77" s="17">
        <v>10.67</v>
      </c>
      <c r="AC77" s="17">
        <v>14</v>
      </c>
      <c r="AD77" s="18">
        <v>839116.33200000005</v>
      </c>
      <c r="AE77" s="17">
        <v>94973.219999999987</v>
      </c>
      <c r="AF77" s="17">
        <v>160709.58600000001</v>
      </c>
      <c r="AG77" s="17">
        <v>250096.14600000001</v>
      </c>
      <c r="AH77" s="17">
        <v>128679.402</v>
      </c>
      <c r="AI77" s="17">
        <v>58659.929999999993</v>
      </c>
      <c r="AJ77" s="17">
        <v>33706.182000000001</v>
      </c>
      <c r="AK77" s="17">
        <v>107450.09399999998</v>
      </c>
      <c r="AL77" s="17">
        <v>4841.7719999999999</v>
      </c>
      <c r="AN77" s="15">
        <v>48.44</v>
      </c>
      <c r="AO77" s="238">
        <v>18.489999999999998</v>
      </c>
      <c r="AP77" s="239"/>
      <c r="AQ77" s="15">
        <v>6.67</v>
      </c>
      <c r="AR77" s="15">
        <v>1.53</v>
      </c>
      <c r="AS77" s="15">
        <v>0.32</v>
      </c>
      <c r="AT77" s="15">
        <v>0.87</v>
      </c>
      <c r="AU77" s="15">
        <v>5.01</v>
      </c>
      <c r="AV77" s="15">
        <v>4.99</v>
      </c>
      <c r="AW77" s="15">
        <v>2.7</v>
      </c>
      <c r="AX77" s="15">
        <v>6.46</v>
      </c>
      <c r="AY77" s="15">
        <v>0.47</v>
      </c>
      <c r="AZ77" s="14">
        <v>0.93</v>
      </c>
      <c r="BA77" s="15">
        <v>54.88252</v>
      </c>
      <c r="BB77" s="238">
        <v>20.949169999999999</v>
      </c>
      <c r="BC77" s="239">
        <v>0</v>
      </c>
      <c r="BD77" s="15">
        <v>7.5571100000000007</v>
      </c>
      <c r="BE77" s="15">
        <v>1.7334900000000002</v>
      </c>
      <c r="BF77" s="15">
        <v>0.36256000000000005</v>
      </c>
      <c r="BG77" s="15">
        <v>0.98571000000000009</v>
      </c>
      <c r="BH77" s="15">
        <v>5.6763300000000001</v>
      </c>
      <c r="BI77" s="15">
        <v>5.65367</v>
      </c>
      <c r="BJ77" s="15">
        <v>3.0591000000000004</v>
      </c>
      <c r="BK77" s="15">
        <v>7.3191800000000002</v>
      </c>
      <c r="BL77" s="15">
        <v>0.53250999999999993</v>
      </c>
      <c r="BM77" s="14">
        <v>1.05369</v>
      </c>
      <c r="BN77" s="13">
        <v>2004075.2292399998</v>
      </c>
      <c r="BO77" s="237">
        <v>764974.21528999985</v>
      </c>
      <c r="BP77" s="237">
        <v>0</v>
      </c>
      <c r="BQ77" s="13">
        <v>275953.38107</v>
      </c>
      <c r="BR77" s="13">
        <v>63299.651129999998</v>
      </c>
      <c r="BS77" s="13">
        <v>13239.14272</v>
      </c>
      <c r="BT77" s="13">
        <v>35993.919269999999</v>
      </c>
      <c r="BU77" s="13">
        <v>207275.32820999998</v>
      </c>
      <c r="BV77" s="13">
        <v>206447.88178999998</v>
      </c>
      <c r="BW77" s="13">
        <v>111705.26670000001</v>
      </c>
      <c r="BX77" s="13">
        <v>267265.19365999999</v>
      </c>
      <c r="BY77" s="13">
        <v>19444.990869999994</v>
      </c>
      <c r="BZ77" s="13">
        <v>38476.258529999992</v>
      </c>
    </row>
    <row r="78" spans="1:78" ht="12" customHeight="1" x14ac:dyDescent="0.25">
      <c r="A78" s="22">
        <v>74</v>
      </c>
      <c r="B78" s="24" t="s">
        <v>179</v>
      </c>
      <c r="C78" s="12">
        <v>3039</v>
      </c>
      <c r="D78" s="23">
        <v>3039</v>
      </c>
      <c r="E78" s="23">
        <v>0</v>
      </c>
      <c r="F78" s="23">
        <v>338.66</v>
      </c>
      <c r="G78" s="22" t="s">
        <v>44</v>
      </c>
      <c r="H78" s="10">
        <v>3</v>
      </c>
      <c r="I78" s="10" t="s">
        <v>21</v>
      </c>
      <c r="J78" s="18">
        <v>45.06</v>
      </c>
      <c r="K78" s="17">
        <v>5.0999999999999996</v>
      </c>
      <c r="L78" s="17">
        <v>8.6300000000000008</v>
      </c>
      <c r="M78" s="17">
        <v>13.43</v>
      </c>
      <c r="N78" s="17">
        <v>6.91</v>
      </c>
      <c r="O78" s="17">
        <v>3.15</v>
      </c>
      <c r="P78" s="17">
        <v>1.81</v>
      </c>
      <c r="Q78" s="17">
        <v>5.77</v>
      </c>
      <c r="R78" s="17">
        <v>0.26</v>
      </c>
      <c r="S78" s="20">
        <v>40</v>
      </c>
      <c r="T78" s="20">
        <v>40</v>
      </c>
      <c r="U78" s="20">
        <v>2604.04</v>
      </c>
      <c r="V78" s="17">
        <v>195.98199600000001</v>
      </c>
      <c r="W78" s="20">
        <v>42.3</v>
      </c>
      <c r="X78" s="20">
        <v>2604.04</v>
      </c>
      <c r="Y78" s="17">
        <v>7.85</v>
      </c>
      <c r="Z78" s="19">
        <v>0</v>
      </c>
      <c r="AA78" s="17">
        <v>6.73</v>
      </c>
      <c r="AB78" s="17">
        <v>10.67</v>
      </c>
      <c r="AC78" s="17">
        <v>14</v>
      </c>
      <c r="AD78" s="18">
        <v>821624.04</v>
      </c>
      <c r="AE78" s="17">
        <v>92993.4</v>
      </c>
      <c r="AF78" s="17">
        <v>157359.42000000001</v>
      </c>
      <c r="AG78" s="17">
        <v>244882.62</v>
      </c>
      <c r="AH78" s="17">
        <v>125996.94</v>
      </c>
      <c r="AI78" s="17">
        <v>57437.100000000006</v>
      </c>
      <c r="AJ78" s="17">
        <v>33003.54</v>
      </c>
      <c r="AK78" s="17">
        <v>105210.18</v>
      </c>
      <c r="AL78" s="17">
        <v>4740.84</v>
      </c>
      <c r="AN78" s="15">
        <v>48.44</v>
      </c>
      <c r="AO78" s="238">
        <v>18.489999999999998</v>
      </c>
      <c r="AP78" s="239"/>
      <c r="AQ78" s="15">
        <v>6.67</v>
      </c>
      <c r="AR78" s="15">
        <v>1.53</v>
      </c>
      <c r="AS78" s="15">
        <v>0.32</v>
      </c>
      <c r="AT78" s="15">
        <v>0.87</v>
      </c>
      <c r="AU78" s="15">
        <v>5.01</v>
      </c>
      <c r="AV78" s="15">
        <v>4.99</v>
      </c>
      <c r="AW78" s="15">
        <v>2.7</v>
      </c>
      <c r="AX78" s="15">
        <v>6.46</v>
      </c>
      <c r="AY78" s="15">
        <v>0.47</v>
      </c>
      <c r="AZ78" s="14">
        <v>0.93</v>
      </c>
      <c r="BA78" s="15">
        <v>54.88252</v>
      </c>
      <c r="BB78" s="238">
        <v>20.949169999999999</v>
      </c>
      <c r="BC78" s="239">
        <v>0</v>
      </c>
      <c r="BD78" s="15">
        <v>7.5571100000000007</v>
      </c>
      <c r="BE78" s="15">
        <v>1.7334900000000002</v>
      </c>
      <c r="BF78" s="15">
        <v>0.36256000000000005</v>
      </c>
      <c r="BG78" s="15">
        <v>0.98571000000000009</v>
      </c>
      <c r="BH78" s="15">
        <v>5.6763300000000001</v>
      </c>
      <c r="BI78" s="15">
        <v>5.65367</v>
      </c>
      <c r="BJ78" s="15">
        <v>3.0591000000000004</v>
      </c>
      <c r="BK78" s="15">
        <v>7.3191800000000002</v>
      </c>
      <c r="BL78" s="15">
        <v>0.53250999999999993</v>
      </c>
      <c r="BM78" s="14">
        <v>1.05369</v>
      </c>
      <c r="BN78" s="13">
        <v>1962298.1028</v>
      </c>
      <c r="BO78" s="237">
        <v>749027.49629999988</v>
      </c>
      <c r="BP78" s="237">
        <v>0</v>
      </c>
      <c r="BQ78" s="13">
        <v>270200.83290000004</v>
      </c>
      <c r="BR78" s="13">
        <v>61980.1011</v>
      </c>
      <c r="BS78" s="13">
        <v>12963.1584</v>
      </c>
      <c r="BT78" s="13">
        <v>35243.586900000002</v>
      </c>
      <c r="BU78" s="13">
        <v>202954.44869999998</v>
      </c>
      <c r="BV78" s="13">
        <v>202144.2513</v>
      </c>
      <c r="BW78" s="13">
        <v>109376.64900000002</v>
      </c>
      <c r="BX78" s="13">
        <v>261693.76020000002</v>
      </c>
      <c r="BY78" s="13">
        <v>19039.638899999994</v>
      </c>
      <c r="BZ78" s="13">
        <v>37674.179099999994</v>
      </c>
    </row>
    <row r="79" spans="1:78" ht="12" customHeight="1" x14ac:dyDescent="0.25">
      <c r="A79" s="22">
        <v>75</v>
      </c>
      <c r="B79" s="24" t="s">
        <v>178</v>
      </c>
      <c r="C79" s="12">
        <v>3007.4</v>
      </c>
      <c r="D79" s="23">
        <v>3007.4</v>
      </c>
      <c r="E79" s="23">
        <v>0</v>
      </c>
      <c r="F79" s="23">
        <v>335.14</v>
      </c>
      <c r="G79" s="22" t="s">
        <v>44</v>
      </c>
      <c r="H79" s="10">
        <v>3</v>
      </c>
      <c r="I79" s="10" t="s">
        <v>21</v>
      </c>
      <c r="J79" s="18">
        <v>45.06</v>
      </c>
      <c r="K79" s="17">
        <v>5.0999999999999996</v>
      </c>
      <c r="L79" s="17">
        <v>8.6300000000000008</v>
      </c>
      <c r="M79" s="17">
        <v>13.43</v>
      </c>
      <c r="N79" s="17">
        <v>6.91</v>
      </c>
      <c r="O79" s="17">
        <v>3.15</v>
      </c>
      <c r="P79" s="17">
        <v>1.81</v>
      </c>
      <c r="Q79" s="17">
        <v>5.77</v>
      </c>
      <c r="R79" s="17">
        <v>0.26</v>
      </c>
      <c r="S79" s="20">
        <v>40</v>
      </c>
      <c r="T79" s="20">
        <v>40</v>
      </c>
      <c r="U79" s="20">
        <v>2604.04</v>
      </c>
      <c r="V79" s="17">
        <v>195.98199600000001</v>
      </c>
      <c r="W79" s="20">
        <v>42.3</v>
      </c>
      <c r="X79" s="20">
        <v>2604.04</v>
      </c>
      <c r="Y79" s="17">
        <v>7.85</v>
      </c>
      <c r="Z79" s="19">
        <v>0</v>
      </c>
      <c r="AA79" s="17">
        <v>6.73</v>
      </c>
      <c r="AB79" s="17">
        <v>10.67</v>
      </c>
      <c r="AC79" s="17">
        <v>14</v>
      </c>
      <c r="AD79" s="18">
        <v>813080.66400000011</v>
      </c>
      <c r="AE79" s="17">
        <v>92026.44</v>
      </c>
      <c r="AF79" s="17">
        <v>155723.17200000002</v>
      </c>
      <c r="AG79" s="17">
        <v>242336.29199999999</v>
      </c>
      <c r="AH79" s="17">
        <v>124686.804</v>
      </c>
      <c r="AI79" s="17">
        <v>56839.86</v>
      </c>
      <c r="AJ79" s="17">
        <v>32660.364000000001</v>
      </c>
      <c r="AK79" s="17">
        <v>104116.18799999999</v>
      </c>
      <c r="AL79" s="17">
        <v>4691.5440000000008</v>
      </c>
      <c r="AN79" s="15">
        <v>48.44</v>
      </c>
      <c r="AO79" s="238">
        <v>18.489999999999998</v>
      </c>
      <c r="AP79" s="239"/>
      <c r="AQ79" s="15">
        <v>6.67</v>
      </c>
      <c r="AR79" s="15">
        <v>1.53</v>
      </c>
      <c r="AS79" s="15">
        <v>0.32</v>
      </c>
      <c r="AT79" s="15">
        <v>0.87</v>
      </c>
      <c r="AU79" s="15">
        <v>5.01</v>
      </c>
      <c r="AV79" s="15">
        <v>4.99</v>
      </c>
      <c r="AW79" s="15">
        <v>2.7</v>
      </c>
      <c r="AX79" s="15">
        <v>6.46</v>
      </c>
      <c r="AY79" s="15">
        <v>0.47</v>
      </c>
      <c r="AZ79" s="14">
        <v>0.93</v>
      </c>
      <c r="BA79" s="15">
        <v>54.88252</v>
      </c>
      <c r="BB79" s="238">
        <v>20.949169999999999</v>
      </c>
      <c r="BC79" s="239">
        <v>0</v>
      </c>
      <c r="BD79" s="15">
        <v>7.5571100000000007</v>
      </c>
      <c r="BE79" s="15">
        <v>1.7334900000000002</v>
      </c>
      <c r="BF79" s="15">
        <v>0.36256000000000005</v>
      </c>
      <c r="BG79" s="15">
        <v>0.98571000000000009</v>
      </c>
      <c r="BH79" s="15">
        <v>5.6763300000000001</v>
      </c>
      <c r="BI79" s="15">
        <v>5.65367</v>
      </c>
      <c r="BJ79" s="15">
        <v>3.0591000000000004</v>
      </c>
      <c r="BK79" s="15">
        <v>7.3191800000000002</v>
      </c>
      <c r="BL79" s="15">
        <v>0.53250999999999993</v>
      </c>
      <c r="BM79" s="14">
        <v>1.05369</v>
      </c>
      <c r="BN79" s="13">
        <v>1941893.8184800001</v>
      </c>
      <c r="BO79" s="237">
        <v>741238.99057999998</v>
      </c>
      <c r="BP79" s="237">
        <v>0</v>
      </c>
      <c r="BQ79" s="13">
        <v>267391.24214000005</v>
      </c>
      <c r="BR79" s="13">
        <v>61335.622260000004</v>
      </c>
      <c r="BS79" s="13">
        <v>12828.365440000001</v>
      </c>
      <c r="BT79" s="13">
        <v>34877.118540000003</v>
      </c>
      <c r="BU79" s="13">
        <v>200844.09641999999</v>
      </c>
      <c r="BV79" s="13">
        <v>200042.32358</v>
      </c>
      <c r="BW79" s="13">
        <v>108239.33340000002</v>
      </c>
      <c r="BX79" s="13">
        <v>258972.62732000003</v>
      </c>
      <c r="BY79" s="13">
        <v>18841.661739999996</v>
      </c>
      <c r="BZ79" s="13">
        <v>37282.437059999997</v>
      </c>
    </row>
    <row r="80" spans="1:78" ht="12" customHeight="1" x14ac:dyDescent="0.25">
      <c r="A80" s="22">
        <v>76</v>
      </c>
      <c r="B80" s="24" t="s">
        <v>177</v>
      </c>
      <c r="C80" s="12">
        <v>6944.01</v>
      </c>
      <c r="D80" s="23">
        <v>6944.01</v>
      </c>
      <c r="E80" s="23">
        <v>0</v>
      </c>
      <c r="F80" s="23">
        <v>706.4</v>
      </c>
      <c r="G80" s="22" t="s">
        <v>53</v>
      </c>
      <c r="H80" s="10">
        <v>7</v>
      </c>
      <c r="I80" s="10" t="s">
        <v>21</v>
      </c>
      <c r="J80" s="18">
        <v>31</v>
      </c>
      <c r="K80" s="17">
        <v>5.0999999999999996</v>
      </c>
      <c r="L80" s="17">
        <v>6.59</v>
      </c>
      <c r="M80" s="17">
        <v>8.98</v>
      </c>
      <c r="N80" s="17">
        <v>6.92</v>
      </c>
      <c r="O80" s="17">
        <v>3.15</v>
      </c>
      <c r="P80" s="17">
        <v>0</v>
      </c>
      <c r="Q80" s="17">
        <v>0</v>
      </c>
      <c r="R80" s="17">
        <v>0.26</v>
      </c>
      <c r="S80" s="20">
        <v>40</v>
      </c>
      <c r="T80" s="20">
        <v>40</v>
      </c>
      <c r="U80" s="20">
        <v>2604.04</v>
      </c>
      <c r="V80" s="17">
        <v>195.98199600000001</v>
      </c>
      <c r="W80" s="20">
        <v>42.3</v>
      </c>
      <c r="X80" s="20">
        <v>2604.04</v>
      </c>
      <c r="Y80" s="17">
        <v>7.85</v>
      </c>
      <c r="Z80" s="19">
        <v>0</v>
      </c>
      <c r="AA80" s="17">
        <v>6.73</v>
      </c>
      <c r="AB80" s="17">
        <v>10.67</v>
      </c>
      <c r="AC80" s="17">
        <v>14</v>
      </c>
      <c r="AD80" s="18">
        <v>1291585.8599999999</v>
      </c>
      <c r="AE80" s="17">
        <v>212486.70600000001</v>
      </c>
      <c r="AF80" s="17">
        <v>274566.15539999999</v>
      </c>
      <c r="AG80" s="17">
        <v>374143.25880000001</v>
      </c>
      <c r="AH80" s="17">
        <v>288315.29519999999</v>
      </c>
      <c r="AI80" s="17">
        <v>131241.78899999999</v>
      </c>
      <c r="AJ80" s="17">
        <v>0</v>
      </c>
      <c r="AK80" s="17">
        <v>0</v>
      </c>
      <c r="AL80" s="17">
        <v>10832.6556</v>
      </c>
      <c r="AN80" s="15">
        <v>33.17</v>
      </c>
      <c r="AO80" s="238">
        <v>13.89</v>
      </c>
      <c r="AP80" s="239"/>
      <c r="AQ80" s="15">
        <v>5.9</v>
      </c>
      <c r="AR80" s="15">
        <v>1.53</v>
      </c>
      <c r="AS80" s="15">
        <v>0.32</v>
      </c>
      <c r="AT80" s="15">
        <v>0.6</v>
      </c>
      <c r="AU80" s="15">
        <v>5.01</v>
      </c>
      <c r="AV80" s="15">
        <v>4.99</v>
      </c>
      <c r="AW80" s="15">
        <v>0</v>
      </c>
      <c r="AX80" s="15">
        <v>0</v>
      </c>
      <c r="AY80" s="15">
        <v>0</v>
      </c>
      <c r="AZ80" s="14">
        <v>0.93</v>
      </c>
      <c r="BA80" s="15">
        <v>37.581610000000005</v>
      </c>
      <c r="BB80" s="238">
        <v>15.737370000000004</v>
      </c>
      <c r="BC80" s="239">
        <v>0</v>
      </c>
      <c r="BD80" s="15">
        <v>6.6847000000000012</v>
      </c>
      <c r="BE80" s="15">
        <v>1.7334900000000002</v>
      </c>
      <c r="BF80" s="15">
        <v>0.36256000000000005</v>
      </c>
      <c r="BG80" s="15">
        <v>0.67980000000000007</v>
      </c>
      <c r="BH80" s="15">
        <v>5.6763300000000001</v>
      </c>
      <c r="BI80" s="15">
        <v>5.65367</v>
      </c>
      <c r="BJ80" s="15">
        <v>0</v>
      </c>
      <c r="BK80" s="15">
        <v>0</v>
      </c>
      <c r="BL80" s="15">
        <v>0</v>
      </c>
      <c r="BM80" s="14">
        <v>1.0536900000000002</v>
      </c>
      <c r="BN80" s="13">
        <v>3070336.3799610003</v>
      </c>
      <c r="BO80" s="237">
        <v>1285709.1443370003</v>
      </c>
      <c r="BP80" s="237">
        <v>0</v>
      </c>
      <c r="BQ80" s="13">
        <v>546125.55447000009</v>
      </c>
      <c r="BR80" s="13">
        <v>141622.38954900001</v>
      </c>
      <c r="BS80" s="13">
        <v>29620.369056</v>
      </c>
      <c r="BT80" s="13">
        <v>55538.191980000011</v>
      </c>
      <c r="BU80" s="13">
        <v>463743.90303300001</v>
      </c>
      <c r="BV80" s="13">
        <v>461892.62996700004</v>
      </c>
      <c r="BW80" s="13">
        <v>0</v>
      </c>
      <c r="BX80" s="13">
        <v>0</v>
      </c>
      <c r="BY80" s="13">
        <v>0</v>
      </c>
      <c r="BZ80" s="13">
        <v>86084.197569000025</v>
      </c>
    </row>
    <row r="81" spans="1:78" ht="12" customHeight="1" x14ac:dyDescent="0.25">
      <c r="A81" s="22">
        <v>77</v>
      </c>
      <c r="B81" s="24" t="s">
        <v>176</v>
      </c>
      <c r="C81" s="12">
        <v>6622.8</v>
      </c>
      <c r="D81" s="23">
        <v>5469.6</v>
      </c>
      <c r="E81" s="23">
        <v>1153.2</v>
      </c>
      <c r="F81" s="23">
        <v>1385.2</v>
      </c>
      <c r="G81" s="22" t="s">
        <v>53</v>
      </c>
      <c r="H81" s="10">
        <v>1</v>
      </c>
      <c r="I81" s="10" t="s">
        <v>8</v>
      </c>
      <c r="J81" s="21">
        <v>36.54</v>
      </c>
      <c r="K81" s="17">
        <v>4.03</v>
      </c>
      <c r="L81" s="17">
        <v>7</v>
      </c>
      <c r="M81" s="17">
        <v>11</v>
      </c>
      <c r="N81" s="17">
        <v>5.4</v>
      </c>
      <c r="O81" s="17">
        <v>2.67</v>
      </c>
      <c r="P81" s="17">
        <v>1.54</v>
      </c>
      <c r="Q81" s="17">
        <v>4.9000000000000004</v>
      </c>
      <c r="R81" s="17">
        <v>0</v>
      </c>
      <c r="S81" s="20">
        <v>40</v>
      </c>
      <c r="T81" s="20">
        <v>40</v>
      </c>
      <c r="U81" s="20">
        <v>2604.04</v>
      </c>
      <c r="V81" s="17">
        <v>195.98199600000001</v>
      </c>
      <c r="W81" s="20">
        <v>42.3</v>
      </c>
      <c r="X81" s="20">
        <v>2604.04</v>
      </c>
      <c r="Y81" s="17">
        <v>0</v>
      </c>
      <c r="Z81" s="19">
        <v>0</v>
      </c>
      <c r="AA81" s="17">
        <v>5.05</v>
      </c>
      <c r="AB81" s="17">
        <v>10.67</v>
      </c>
      <c r="AC81" s="17">
        <v>14</v>
      </c>
      <c r="AD81" s="18">
        <v>1451982.672</v>
      </c>
      <c r="AE81" s="17">
        <v>160139.304</v>
      </c>
      <c r="AF81" s="17">
        <v>278157.59999999998</v>
      </c>
      <c r="AG81" s="17">
        <v>437104.80000000005</v>
      </c>
      <c r="AH81" s="17">
        <v>214578.72000000003</v>
      </c>
      <c r="AI81" s="17">
        <v>106097.25599999999</v>
      </c>
      <c r="AJ81" s="17">
        <v>61194.672000000006</v>
      </c>
      <c r="AK81" s="17">
        <v>194710.32000000004</v>
      </c>
      <c r="AL81" s="17">
        <v>0</v>
      </c>
      <c r="AN81" s="15">
        <v>48.16</v>
      </c>
      <c r="AO81" s="238">
        <v>18.649999999999999</v>
      </c>
      <c r="AP81" s="239"/>
      <c r="AQ81" s="15">
        <v>7.16</v>
      </c>
      <c r="AR81" s="15">
        <v>1.53</v>
      </c>
      <c r="AS81" s="15">
        <v>0.32</v>
      </c>
      <c r="AT81" s="15">
        <v>0.87</v>
      </c>
      <c r="AU81" s="15">
        <v>5.01</v>
      </c>
      <c r="AV81" s="15">
        <v>4.99</v>
      </c>
      <c r="AW81" s="15">
        <v>2.7</v>
      </c>
      <c r="AX81" s="15">
        <v>6.46</v>
      </c>
      <c r="AY81" s="15">
        <v>0.47</v>
      </c>
      <c r="AZ81" s="14">
        <v>0</v>
      </c>
      <c r="BA81" s="15">
        <v>54.565279999999994</v>
      </c>
      <c r="BB81" s="238">
        <v>21.130449999999996</v>
      </c>
      <c r="BC81" s="239">
        <v>0</v>
      </c>
      <c r="BD81" s="15">
        <v>8.1122800000000002</v>
      </c>
      <c r="BE81" s="15">
        <v>1.7334900000000002</v>
      </c>
      <c r="BF81" s="15">
        <v>0.36255999999999999</v>
      </c>
      <c r="BG81" s="15">
        <v>0.98570999999999998</v>
      </c>
      <c r="BH81" s="15">
        <v>5.6763299999999992</v>
      </c>
      <c r="BI81" s="15">
        <v>5.6536700000000009</v>
      </c>
      <c r="BJ81" s="15">
        <v>3.0591000000000004</v>
      </c>
      <c r="BK81" s="15">
        <v>7.3191800000000002</v>
      </c>
      <c r="BL81" s="15">
        <v>0.53250999999999993</v>
      </c>
      <c r="BM81" s="14">
        <v>0</v>
      </c>
      <c r="BN81" s="13">
        <v>4251657.4598400006</v>
      </c>
      <c r="BO81" s="237">
        <v>1646457.8825999999</v>
      </c>
      <c r="BP81" s="237">
        <v>0</v>
      </c>
      <c r="BQ81" s="13">
        <v>632098.57584000006</v>
      </c>
      <c r="BR81" s="13">
        <v>135071.34372</v>
      </c>
      <c r="BS81" s="13">
        <v>28250.215680000001</v>
      </c>
      <c r="BT81" s="13">
        <v>76805.273879999993</v>
      </c>
      <c r="BU81" s="13">
        <v>442292.43923999998</v>
      </c>
      <c r="BV81" s="13">
        <v>440526.80076000013</v>
      </c>
      <c r="BW81" s="13">
        <v>238361.19480000006</v>
      </c>
      <c r="BX81" s="13">
        <v>570301.22904000001</v>
      </c>
      <c r="BY81" s="13">
        <v>41492.504279999994</v>
      </c>
      <c r="BZ81" s="13">
        <v>0</v>
      </c>
    </row>
    <row r="82" spans="1:78" ht="12" customHeight="1" x14ac:dyDescent="0.25">
      <c r="A82" s="22">
        <v>78</v>
      </c>
      <c r="B82" s="24" t="s">
        <v>175</v>
      </c>
      <c r="C82" s="12">
        <v>3447.6</v>
      </c>
      <c r="D82" s="23">
        <v>2670.2</v>
      </c>
      <c r="E82" s="23">
        <v>777.4</v>
      </c>
      <c r="F82" s="23">
        <v>329.4</v>
      </c>
      <c r="G82" s="22" t="s">
        <v>44</v>
      </c>
      <c r="H82" s="10">
        <v>7</v>
      </c>
      <c r="I82" s="10" t="s">
        <v>21</v>
      </c>
      <c r="J82" s="18">
        <v>31</v>
      </c>
      <c r="K82" s="17">
        <v>5.0999999999999996</v>
      </c>
      <c r="L82" s="17">
        <v>6.59</v>
      </c>
      <c r="M82" s="17">
        <v>8.98</v>
      </c>
      <c r="N82" s="17">
        <v>6.92</v>
      </c>
      <c r="O82" s="17">
        <v>3.15</v>
      </c>
      <c r="P82" s="17">
        <v>0</v>
      </c>
      <c r="Q82" s="17">
        <v>0</v>
      </c>
      <c r="R82" s="17">
        <v>0.26</v>
      </c>
      <c r="S82" s="20">
        <v>40</v>
      </c>
      <c r="T82" s="20">
        <v>40</v>
      </c>
      <c r="U82" s="20">
        <v>2604.04</v>
      </c>
      <c r="V82" s="17">
        <v>195.98199600000001</v>
      </c>
      <c r="W82" s="20">
        <v>42.3</v>
      </c>
      <c r="X82" s="20">
        <v>2604.04</v>
      </c>
      <c r="Y82" s="17">
        <v>7.85</v>
      </c>
      <c r="Z82" s="19">
        <v>0</v>
      </c>
      <c r="AA82" s="17">
        <v>6.73</v>
      </c>
      <c r="AB82" s="17">
        <v>10.67</v>
      </c>
      <c r="AC82" s="17">
        <v>14</v>
      </c>
      <c r="AD82" s="18">
        <v>641253.6</v>
      </c>
      <c r="AE82" s="17">
        <v>105496.56</v>
      </c>
      <c r="AF82" s="17">
        <v>136318.10399999999</v>
      </c>
      <c r="AG82" s="17">
        <v>185756.68799999999</v>
      </c>
      <c r="AH82" s="17">
        <v>143144.35200000001</v>
      </c>
      <c r="AI82" s="17">
        <v>65159.639999999992</v>
      </c>
      <c r="AJ82" s="17">
        <v>0</v>
      </c>
      <c r="AK82" s="17">
        <v>0</v>
      </c>
      <c r="AL82" s="17">
        <v>5378.2559999999994</v>
      </c>
      <c r="AN82" s="15">
        <v>33.17</v>
      </c>
      <c r="AO82" s="238">
        <v>13.89</v>
      </c>
      <c r="AP82" s="239"/>
      <c r="AQ82" s="15">
        <v>5.9</v>
      </c>
      <c r="AR82" s="15">
        <v>1.53</v>
      </c>
      <c r="AS82" s="15">
        <v>0.32</v>
      </c>
      <c r="AT82" s="15">
        <v>0.6</v>
      </c>
      <c r="AU82" s="15">
        <v>5.01</v>
      </c>
      <c r="AV82" s="15">
        <v>4.99</v>
      </c>
      <c r="AW82" s="15">
        <v>0</v>
      </c>
      <c r="AX82" s="15">
        <v>0</v>
      </c>
      <c r="AY82" s="15">
        <v>0</v>
      </c>
      <c r="AZ82" s="14">
        <v>0.93</v>
      </c>
      <c r="BA82" s="15">
        <v>37.581610000000005</v>
      </c>
      <c r="BB82" s="238">
        <v>15.737370000000004</v>
      </c>
      <c r="BC82" s="239">
        <v>0</v>
      </c>
      <c r="BD82" s="15">
        <v>6.6847000000000012</v>
      </c>
      <c r="BE82" s="15">
        <v>1.7334900000000002</v>
      </c>
      <c r="BF82" s="15">
        <v>0.36256000000000005</v>
      </c>
      <c r="BG82" s="15">
        <v>0.67980000000000007</v>
      </c>
      <c r="BH82" s="15">
        <v>5.6763300000000001</v>
      </c>
      <c r="BI82" s="15">
        <v>5.65367</v>
      </c>
      <c r="BJ82" s="15">
        <v>0</v>
      </c>
      <c r="BK82" s="15">
        <v>0</v>
      </c>
      <c r="BL82" s="15">
        <v>0</v>
      </c>
      <c r="BM82" s="14">
        <v>1.0536900000000002</v>
      </c>
      <c r="BN82" s="13">
        <v>1524377.3703600001</v>
      </c>
      <c r="BO82" s="237">
        <v>638335.89612000016</v>
      </c>
      <c r="BP82" s="237">
        <v>0</v>
      </c>
      <c r="BQ82" s="13">
        <v>271143.39720000001</v>
      </c>
      <c r="BR82" s="13">
        <v>70313.457240000003</v>
      </c>
      <c r="BS82" s="13">
        <v>14706.082559999999</v>
      </c>
      <c r="BT82" s="13">
        <v>27573.904800000004</v>
      </c>
      <c r="BU82" s="13">
        <v>230242.10507999998</v>
      </c>
      <c r="BV82" s="13">
        <v>229322.97492000001</v>
      </c>
      <c r="BW82" s="13">
        <v>0</v>
      </c>
      <c r="BX82" s="13">
        <v>0</v>
      </c>
      <c r="BY82" s="13">
        <v>0</v>
      </c>
      <c r="BZ82" s="13">
        <v>42739.552440000007</v>
      </c>
    </row>
    <row r="83" spans="1:78" ht="12" customHeight="1" x14ac:dyDescent="0.25">
      <c r="A83" s="22">
        <v>79</v>
      </c>
      <c r="B83" s="24" t="s">
        <v>174</v>
      </c>
      <c r="C83" s="12">
        <v>3176.2</v>
      </c>
      <c r="D83" s="23">
        <v>3176.2</v>
      </c>
      <c r="E83" s="23">
        <v>0</v>
      </c>
      <c r="F83" s="23">
        <v>326.8</v>
      </c>
      <c r="G83" s="22" t="s">
        <v>44</v>
      </c>
      <c r="H83" s="10">
        <v>7</v>
      </c>
      <c r="I83" s="10" t="s">
        <v>21</v>
      </c>
      <c r="J83" s="18">
        <v>31</v>
      </c>
      <c r="K83" s="17">
        <v>5.0999999999999996</v>
      </c>
      <c r="L83" s="17">
        <v>6.59</v>
      </c>
      <c r="M83" s="17">
        <v>8.98</v>
      </c>
      <c r="N83" s="17">
        <v>6.92</v>
      </c>
      <c r="O83" s="17">
        <v>3.15</v>
      </c>
      <c r="P83" s="17">
        <v>0</v>
      </c>
      <c r="Q83" s="17">
        <v>0</v>
      </c>
      <c r="R83" s="17">
        <v>0.26</v>
      </c>
      <c r="S83" s="20">
        <v>40</v>
      </c>
      <c r="T83" s="20">
        <v>40</v>
      </c>
      <c r="U83" s="20">
        <v>2604.04</v>
      </c>
      <c r="V83" s="17">
        <v>195.98199600000001</v>
      </c>
      <c r="W83" s="20">
        <v>42.3</v>
      </c>
      <c r="X83" s="20">
        <v>2604.04</v>
      </c>
      <c r="Y83" s="17">
        <v>7.85</v>
      </c>
      <c r="Z83" s="19">
        <v>0</v>
      </c>
      <c r="AA83" s="17">
        <v>6.73</v>
      </c>
      <c r="AB83" s="17">
        <v>10.67</v>
      </c>
      <c r="AC83" s="17">
        <v>14</v>
      </c>
      <c r="AD83" s="18">
        <v>590773.19999999995</v>
      </c>
      <c r="AE83" s="17">
        <v>97191.719999999987</v>
      </c>
      <c r="AF83" s="17">
        <v>125586.948</v>
      </c>
      <c r="AG83" s="17">
        <v>171133.65599999999</v>
      </c>
      <c r="AH83" s="17">
        <v>131875.82399999999</v>
      </c>
      <c r="AI83" s="17">
        <v>60030.179999999993</v>
      </c>
      <c r="AJ83" s="17">
        <v>0</v>
      </c>
      <c r="AK83" s="17">
        <v>0</v>
      </c>
      <c r="AL83" s="17">
        <v>4954.8720000000003</v>
      </c>
      <c r="AN83" s="15">
        <v>33.17</v>
      </c>
      <c r="AO83" s="238">
        <v>13.89</v>
      </c>
      <c r="AP83" s="239"/>
      <c r="AQ83" s="15">
        <v>5.9</v>
      </c>
      <c r="AR83" s="15">
        <v>1.53</v>
      </c>
      <c r="AS83" s="15">
        <v>0.32</v>
      </c>
      <c r="AT83" s="15">
        <v>0.6</v>
      </c>
      <c r="AU83" s="15">
        <v>5.01</v>
      </c>
      <c r="AV83" s="15">
        <v>4.99</v>
      </c>
      <c r="AW83" s="15">
        <v>0</v>
      </c>
      <c r="AX83" s="15">
        <v>0</v>
      </c>
      <c r="AY83" s="15">
        <v>0</v>
      </c>
      <c r="AZ83" s="14">
        <v>0.93</v>
      </c>
      <c r="BA83" s="15">
        <v>37.581610000000005</v>
      </c>
      <c r="BB83" s="238">
        <v>15.737370000000004</v>
      </c>
      <c r="BC83" s="239">
        <v>0</v>
      </c>
      <c r="BD83" s="15">
        <v>6.6847000000000012</v>
      </c>
      <c r="BE83" s="15">
        <v>1.7334900000000002</v>
      </c>
      <c r="BF83" s="15">
        <v>0.36256000000000005</v>
      </c>
      <c r="BG83" s="15">
        <v>0.67980000000000007</v>
      </c>
      <c r="BH83" s="15">
        <v>5.6763300000000001</v>
      </c>
      <c r="BI83" s="15">
        <v>5.65367</v>
      </c>
      <c r="BJ83" s="15">
        <v>0</v>
      </c>
      <c r="BK83" s="15">
        <v>0</v>
      </c>
      <c r="BL83" s="15">
        <v>0</v>
      </c>
      <c r="BM83" s="14">
        <v>1.0536900000000002</v>
      </c>
      <c r="BN83" s="13">
        <v>1404376.2048200003</v>
      </c>
      <c r="BO83" s="237">
        <v>588085.18194000016</v>
      </c>
      <c r="BP83" s="237">
        <v>0</v>
      </c>
      <c r="BQ83" s="13">
        <v>249798.60140000001</v>
      </c>
      <c r="BR83" s="13">
        <v>64778.281379999993</v>
      </c>
      <c r="BS83" s="13">
        <v>13548.398719999999</v>
      </c>
      <c r="BT83" s="13">
        <v>25403.247600000002</v>
      </c>
      <c r="BU83" s="13">
        <v>212117.11745999998</v>
      </c>
      <c r="BV83" s="13">
        <v>211270.34253999998</v>
      </c>
      <c r="BW83" s="13">
        <v>0</v>
      </c>
      <c r="BX83" s="13">
        <v>0</v>
      </c>
      <c r="BY83" s="13">
        <v>0</v>
      </c>
      <c r="BZ83" s="13">
        <v>39375.033780000005</v>
      </c>
    </row>
    <row r="84" spans="1:78" ht="12" customHeight="1" x14ac:dyDescent="0.25">
      <c r="A84" s="22">
        <v>80</v>
      </c>
      <c r="B84" s="24" t="s">
        <v>173</v>
      </c>
      <c r="C84" s="12">
        <v>10284.4</v>
      </c>
      <c r="D84" s="23">
        <v>10284.4</v>
      </c>
      <c r="E84" s="23">
        <v>0</v>
      </c>
      <c r="F84" s="23">
        <v>1304.9000000000001</v>
      </c>
      <c r="G84" s="22" t="s">
        <v>44</v>
      </c>
      <c r="H84" s="10">
        <v>3</v>
      </c>
      <c r="I84" s="10" t="s">
        <v>21</v>
      </c>
      <c r="J84" s="18">
        <v>45.06</v>
      </c>
      <c r="K84" s="17">
        <v>5.0999999999999996</v>
      </c>
      <c r="L84" s="17">
        <v>8.6300000000000008</v>
      </c>
      <c r="M84" s="17">
        <v>13.43</v>
      </c>
      <c r="N84" s="17">
        <v>6.91</v>
      </c>
      <c r="O84" s="17">
        <v>3.15</v>
      </c>
      <c r="P84" s="17">
        <v>1.81</v>
      </c>
      <c r="Q84" s="17">
        <v>5.77</v>
      </c>
      <c r="R84" s="17">
        <v>0.26</v>
      </c>
      <c r="S84" s="20">
        <v>40</v>
      </c>
      <c r="T84" s="20">
        <v>40</v>
      </c>
      <c r="U84" s="20">
        <v>2604.04</v>
      </c>
      <c r="V84" s="17">
        <v>195.98199600000001</v>
      </c>
      <c r="W84" s="20">
        <v>42.3</v>
      </c>
      <c r="X84" s="20">
        <v>2604.04</v>
      </c>
      <c r="Y84" s="17">
        <v>7.85</v>
      </c>
      <c r="Z84" s="19">
        <v>0</v>
      </c>
      <c r="AA84" s="17">
        <v>6.73</v>
      </c>
      <c r="AB84" s="17">
        <v>10.67</v>
      </c>
      <c r="AC84" s="17">
        <v>14</v>
      </c>
      <c r="AD84" s="18">
        <v>2780490.3840000001</v>
      </c>
      <c r="AE84" s="17">
        <v>314702.63999999996</v>
      </c>
      <c r="AF84" s="17">
        <v>532526.23200000008</v>
      </c>
      <c r="AG84" s="17">
        <v>828716.95200000005</v>
      </c>
      <c r="AH84" s="17">
        <v>426391.22399999999</v>
      </c>
      <c r="AI84" s="17">
        <v>194375.15999999997</v>
      </c>
      <c r="AJ84" s="17">
        <v>111688.584</v>
      </c>
      <c r="AK84" s="17">
        <v>356045.92799999996</v>
      </c>
      <c r="AL84" s="17">
        <v>16043.664000000001</v>
      </c>
      <c r="AN84" s="15">
        <v>48.44</v>
      </c>
      <c r="AO84" s="238">
        <v>18.489999999999998</v>
      </c>
      <c r="AP84" s="239"/>
      <c r="AQ84" s="15">
        <v>6.67</v>
      </c>
      <c r="AR84" s="15">
        <v>1.53</v>
      </c>
      <c r="AS84" s="15">
        <v>0.32</v>
      </c>
      <c r="AT84" s="15">
        <v>0.87</v>
      </c>
      <c r="AU84" s="15">
        <v>5.01</v>
      </c>
      <c r="AV84" s="15">
        <v>4.99</v>
      </c>
      <c r="AW84" s="15">
        <v>2.7</v>
      </c>
      <c r="AX84" s="15">
        <v>6.46</v>
      </c>
      <c r="AY84" s="15">
        <v>0.47</v>
      </c>
      <c r="AZ84" s="14">
        <v>0.93</v>
      </c>
      <c r="BA84" s="15">
        <v>54.88252</v>
      </c>
      <c r="BB84" s="238">
        <v>20.949169999999999</v>
      </c>
      <c r="BC84" s="239">
        <v>0</v>
      </c>
      <c r="BD84" s="15">
        <v>7.5571100000000007</v>
      </c>
      <c r="BE84" s="15">
        <v>1.7334900000000002</v>
      </c>
      <c r="BF84" s="15">
        <v>0.36256000000000005</v>
      </c>
      <c r="BG84" s="15">
        <v>0.98571000000000009</v>
      </c>
      <c r="BH84" s="15">
        <v>5.6763300000000001</v>
      </c>
      <c r="BI84" s="15">
        <v>5.65367</v>
      </c>
      <c r="BJ84" s="15">
        <v>3.0591000000000004</v>
      </c>
      <c r="BK84" s="15">
        <v>7.3191800000000002</v>
      </c>
      <c r="BL84" s="15">
        <v>0.53250999999999993</v>
      </c>
      <c r="BM84" s="14">
        <v>1.05369</v>
      </c>
      <c r="BN84" s="13">
        <v>6640690.5588800004</v>
      </c>
      <c r="BO84" s="237">
        <v>2534813.5514799994</v>
      </c>
      <c r="BP84" s="237">
        <v>0</v>
      </c>
      <c r="BQ84" s="13">
        <v>914397.31683999998</v>
      </c>
      <c r="BR84" s="13">
        <v>209749.30955999999</v>
      </c>
      <c r="BS84" s="13">
        <v>43869.136639999997</v>
      </c>
      <c r="BT84" s="13">
        <v>119269.21524</v>
      </c>
      <c r="BU84" s="13">
        <v>686826.17051999993</v>
      </c>
      <c r="BV84" s="13">
        <v>684084.34947999998</v>
      </c>
      <c r="BW84" s="13">
        <v>370145.84040000004</v>
      </c>
      <c r="BX84" s="13">
        <v>885608.19591999997</v>
      </c>
      <c r="BY84" s="13">
        <v>64432.794439999983</v>
      </c>
      <c r="BZ84" s="13">
        <v>127494.67835999998</v>
      </c>
    </row>
    <row r="85" spans="1:78" ht="12" customHeight="1" x14ac:dyDescent="0.25">
      <c r="A85" s="22">
        <v>81</v>
      </c>
      <c r="B85" s="24" t="s">
        <v>172</v>
      </c>
      <c r="C85" s="12">
        <v>22940.107170224412</v>
      </c>
      <c r="D85" s="23">
        <v>22219.20717022441</v>
      </c>
      <c r="E85" s="23">
        <v>720.9</v>
      </c>
      <c r="F85" s="23">
        <v>5560</v>
      </c>
      <c r="G85" s="22" t="s">
        <v>44</v>
      </c>
      <c r="H85" s="10">
        <v>1</v>
      </c>
      <c r="I85" s="10" t="s">
        <v>8</v>
      </c>
      <c r="J85" s="28">
        <v>39.280499999999996</v>
      </c>
      <c r="K85" s="27">
        <v>4.3322500000000002</v>
      </c>
      <c r="L85" s="27">
        <v>7.5249999999999995</v>
      </c>
      <c r="M85" s="27">
        <v>11.824999999999999</v>
      </c>
      <c r="N85" s="27">
        <v>5.8049999999999997</v>
      </c>
      <c r="O85" s="27">
        <v>2.87025</v>
      </c>
      <c r="P85" s="27">
        <v>1.6555</v>
      </c>
      <c r="Q85" s="27">
        <v>5.2675000000000001</v>
      </c>
      <c r="R85" s="27">
        <v>0</v>
      </c>
      <c r="S85" s="20">
        <v>40</v>
      </c>
      <c r="T85" s="20">
        <v>40</v>
      </c>
      <c r="U85" s="20">
        <v>2604.04</v>
      </c>
      <c r="V85" s="17">
        <v>195.98199600000001</v>
      </c>
      <c r="W85" s="20">
        <v>42.3</v>
      </c>
      <c r="X85" s="20">
        <v>2604.04</v>
      </c>
      <c r="Y85" s="17">
        <v>0</v>
      </c>
      <c r="Z85" s="19">
        <v>0</v>
      </c>
      <c r="AA85" s="17">
        <v>5.05</v>
      </c>
      <c r="AB85" s="17">
        <v>10.67</v>
      </c>
      <c r="AC85" s="17">
        <v>14</v>
      </c>
      <c r="AD85" s="28">
        <v>10813186.556399999</v>
      </c>
      <c r="AE85" s="27">
        <v>1192587.3514584564</v>
      </c>
      <c r="AF85" s="27">
        <v>2071491.6774712643</v>
      </c>
      <c r="AG85" s="27">
        <v>3255201.2074548434</v>
      </c>
      <c r="AH85" s="27">
        <v>1598007.8654778325</v>
      </c>
      <c r="AI85" s="27">
        <v>790126.1112640393</v>
      </c>
      <c r="AJ85" s="27">
        <v>455728.16904367815</v>
      </c>
      <c r="AK85" s="27">
        <v>1450044.174229885</v>
      </c>
      <c r="AL85" s="27">
        <v>0</v>
      </c>
      <c r="AM85" s="1" t="s">
        <v>8</v>
      </c>
      <c r="AN85" s="15">
        <v>39.28</v>
      </c>
      <c r="AO85" s="15">
        <v>4.3321948549534763</v>
      </c>
      <c r="AP85" s="15">
        <v>7.5249042145593874</v>
      </c>
      <c r="AQ85" s="15">
        <v>11.824849480021895</v>
      </c>
      <c r="AR85" s="15"/>
      <c r="AS85" s="15"/>
      <c r="AT85" s="15"/>
      <c r="AU85" s="15">
        <v>5.8049261083743851</v>
      </c>
      <c r="AV85" s="15">
        <v>2.8702134646962238</v>
      </c>
      <c r="AW85" s="15">
        <v>1.6554789272030652</v>
      </c>
      <c r="AX85" s="15">
        <v>5.267432950191572</v>
      </c>
      <c r="AY85" s="15"/>
      <c r="AZ85" s="14">
        <v>0</v>
      </c>
      <c r="BA85" s="15">
        <v>39.28</v>
      </c>
      <c r="BB85" s="15">
        <v>4.3321948549534763</v>
      </c>
      <c r="BC85" s="15">
        <v>7.5249042145593874</v>
      </c>
      <c r="BD85" s="15">
        <v>11.824849480021895</v>
      </c>
      <c r="BE85" s="15">
        <v>0</v>
      </c>
      <c r="BF85" s="15">
        <v>0</v>
      </c>
      <c r="BG85" s="15">
        <v>0</v>
      </c>
      <c r="BH85" s="15">
        <v>5.8049261083743851</v>
      </c>
      <c r="BI85" s="15">
        <v>2.8702134646962238</v>
      </c>
      <c r="BJ85" s="15">
        <v>1.6554789272030652</v>
      </c>
      <c r="BK85" s="15">
        <v>5.267432950191572</v>
      </c>
      <c r="BL85" s="15">
        <v>0</v>
      </c>
      <c r="BM85" s="14">
        <v>0</v>
      </c>
      <c r="BN85" s="13">
        <v>10813048.91575698</v>
      </c>
      <c r="BO85" s="13">
        <v>1192572.1710591307</v>
      </c>
      <c r="BP85" s="13">
        <v>2071465.3095319883</v>
      </c>
      <c r="BQ85" s="13">
        <v>3255159.7721216958</v>
      </c>
      <c r="BR85" s="13">
        <v>0</v>
      </c>
      <c r="BS85" s="13">
        <v>0</v>
      </c>
      <c r="BT85" s="13">
        <v>0</v>
      </c>
      <c r="BU85" s="13">
        <v>1597987.5244961055</v>
      </c>
      <c r="BV85" s="13">
        <v>790116.05377862987</v>
      </c>
      <c r="BW85" s="13">
        <v>455722.36809703748</v>
      </c>
      <c r="BX85" s="13">
        <v>1450025.7166723921</v>
      </c>
      <c r="BY85" s="13">
        <v>0</v>
      </c>
      <c r="BZ85" s="13">
        <v>0</v>
      </c>
    </row>
    <row r="86" spans="1:78" ht="12" customHeight="1" x14ac:dyDescent="0.25">
      <c r="A86" s="22">
        <v>82</v>
      </c>
      <c r="B86" s="24" t="s">
        <v>171</v>
      </c>
      <c r="C86" s="12">
        <v>3520.6</v>
      </c>
      <c r="D86" s="23">
        <v>3520.6</v>
      </c>
      <c r="E86" s="23">
        <v>0</v>
      </c>
      <c r="F86" s="23">
        <v>328.2</v>
      </c>
      <c r="G86" s="22" t="s">
        <v>44</v>
      </c>
      <c r="H86" s="10">
        <v>7</v>
      </c>
      <c r="I86" s="10" t="s">
        <v>21</v>
      </c>
      <c r="J86" s="18">
        <v>31</v>
      </c>
      <c r="K86" s="17">
        <v>5.0999999999999996</v>
      </c>
      <c r="L86" s="17">
        <v>6.59</v>
      </c>
      <c r="M86" s="17">
        <v>8.98</v>
      </c>
      <c r="N86" s="17">
        <v>6.92</v>
      </c>
      <c r="O86" s="17">
        <v>3.15</v>
      </c>
      <c r="P86" s="17">
        <v>0</v>
      </c>
      <c r="Q86" s="17">
        <v>0</v>
      </c>
      <c r="R86" s="17">
        <v>0.26</v>
      </c>
      <c r="S86" s="20">
        <v>40</v>
      </c>
      <c r="T86" s="20">
        <v>40</v>
      </c>
      <c r="U86" s="20">
        <v>2604.04</v>
      </c>
      <c r="V86" s="17">
        <v>195.98199600000001</v>
      </c>
      <c r="W86" s="20">
        <v>42.3</v>
      </c>
      <c r="X86" s="20">
        <v>2604.04</v>
      </c>
      <c r="Y86" s="17">
        <v>7.85</v>
      </c>
      <c r="Z86" s="19">
        <v>0</v>
      </c>
      <c r="AA86" s="17">
        <v>6.73</v>
      </c>
      <c r="AB86" s="17">
        <v>10.67</v>
      </c>
      <c r="AC86" s="17">
        <v>14</v>
      </c>
      <c r="AD86" s="18">
        <v>654831.6</v>
      </c>
      <c r="AE86" s="17">
        <v>107730.35999999999</v>
      </c>
      <c r="AF86" s="17">
        <v>139204.52399999998</v>
      </c>
      <c r="AG86" s="17">
        <v>189689.92800000001</v>
      </c>
      <c r="AH86" s="17">
        <v>146175.31200000001</v>
      </c>
      <c r="AI86" s="17">
        <v>66539.34</v>
      </c>
      <c r="AJ86" s="17">
        <v>0</v>
      </c>
      <c r="AK86" s="17">
        <v>0</v>
      </c>
      <c r="AL86" s="17">
        <v>5492.1360000000004</v>
      </c>
      <c r="AN86" s="15">
        <v>33.17</v>
      </c>
      <c r="AO86" s="238">
        <v>13.89</v>
      </c>
      <c r="AP86" s="239"/>
      <c r="AQ86" s="26">
        <v>5.9</v>
      </c>
      <c r="AR86" s="26">
        <v>1.53</v>
      </c>
      <c r="AS86" s="26">
        <v>0.32</v>
      </c>
      <c r="AT86" s="26">
        <v>0.6</v>
      </c>
      <c r="AU86" s="26">
        <v>5.01</v>
      </c>
      <c r="AV86" s="26">
        <v>4.99</v>
      </c>
      <c r="AW86" s="26">
        <v>0</v>
      </c>
      <c r="AX86" s="26">
        <v>0</v>
      </c>
      <c r="AY86" s="26">
        <v>0</v>
      </c>
      <c r="AZ86" s="25">
        <v>0.93</v>
      </c>
      <c r="BA86" s="15">
        <v>37.581610000000005</v>
      </c>
      <c r="BB86" s="238">
        <v>15.737370000000004</v>
      </c>
      <c r="BC86" s="239">
        <v>0</v>
      </c>
      <c r="BD86" s="26">
        <v>6.6847000000000012</v>
      </c>
      <c r="BE86" s="26">
        <v>1.7334900000000002</v>
      </c>
      <c r="BF86" s="26">
        <v>0.36256000000000005</v>
      </c>
      <c r="BG86" s="26">
        <v>0.67980000000000007</v>
      </c>
      <c r="BH86" s="26">
        <v>5.6763300000000001</v>
      </c>
      <c r="BI86" s="26">
        <v>5.65367</v>
      </c>
      <c r="BJ86" s="26">
        <v>0</v>
      </c>
      <c r="BK86" s="26">
        <v>0</v>
      </c>
      <c r="BL86" s="26">
        <v>0</v>
      </c>
      <c r="BM86" s="25">
        <v>1.0536900000000002</v>
      </c>
      <c r="BN86" s="13">
        <v>1556654.76566</v>
      </c>
      <c r="BO86" s="237">
        <v>651852.11622000008</v>
      </c>
      <c r="BP86" s="237">
        <v>0</v>
      </c>
      <c r="BQ86" s="13">
        <v>276884.62820000004</v>
      </c>
      <c r="BR86" s="13">
        <v>71802.284939999998</v>
      </c>
      <c r="BS86" s="13">
        <v>15017.47136</v>
      </c>
      <c r="BT86" s="13">
        <v>28157.758800000003</v>
      </c>
      <c r="BU86" s="13">
        <v>235117.28597999999</v>
      </c>
      <c r="BV86" s="13">
        <v>234178.69402</v>
      </c>
      <c r="BW86" s="13">
        <v>0</v>
      </c>
      <c r="BX86" s="13">
        <v>0</v>
      </c>
      <c r="BY86" s="13">
        <v>0</v>
      </c>
      <c r="BZ86" s="13">
        <v>43644.526140000009</v>
      </c>
    </row>
    <row r="87" spans="1:78" ht="12" customHeight="1" x14ac:dyDescent="0.25">
      <c r="A87" s="22">
        <v>83</v>
      </c>
      <c r="B87" s="24" t="s">
        <v>170</v>
      </c>
      <c r="C87" s="12">
        <v>3523.58</v>
      </c>
      <c r="D87" s="23">
        <v>3523.58</v>
      </c>
      <c r="E87" s="23">
        <v>0</v>
      </c>
      <c r="F87" s="23">
        <v>313.8</v>
      </c>
      <c r="G87" s="22" t="s">
        <v>44</v>
      </c>
      <c r="H87" s="10">
        <v>7</v>
      </c>
      <c r="I87" s="10" t="s">
        <v>21</v>
      </c>
      <c r="J87" s="18">
        <v>31</v>
      </c>
      <c r="K87" s="17">
        <v>5.0999999999999996</v>
      </c>
      <c r="L87" s="17">
        <v>6.59</v>
      </c>
      <c r="M87" s="17">
        <v>8.98</v>
      </c>
      <c r="N87" s="17">
        <v>6.92</v>
      </c>
      <c r="O87" s="17">
        <v>3.15</v>
      </c>
      <c r="P87" s="17">
        <v>0</v>
      </c>
      <c r="Q87" s="17">
        <v>0</v>
      </c>
      <c r="R87" s="17">
        <v>0.26</v>
      </c>
      <c r="S87" s="20">
        <v>40</v>
      </c>
      <c r="T87" s="20">
        <v>40</v>
      </c>
      <c r="U87" s="20">
        <v>2604.04</v>
      </c>
      <c r="V87" s="17">
        <v>195.98199600000001</v>
      </c>
      <c r="W87" s="20">
        <v>42.3</v>
      </c>
      <c r="X87" s="20">
        <v>2604.04</v>
      </c>
      <c r="Y87" s="17">
        <v>7.85</v>
      </c>
      <c r="Z87" s="19">
        <v>0</v>
      </c>
      <c r="AA87" s="17">
        <v>6.73</v>
      </c>
      <c r="AB87" s="17">
        <v>10.67</v>
      </c>
      <c r="AC87" s="17">
        <v>14</v>
      </c>
      <c r="AD87" s="18">
        <v>655385.88</v>
      </c>
      <c r="AE87" s="17">
        <v>107821.54799999998</v>
      </c>
      <c r="AF87" s="17">
        <v>139322.35319999998</v>
      </c>
      <c r="AG87" s="17">
        <v>189850.49040000001</v>
      </c>
      <c r="AH87" s="17">
        <v>146299.0416</v>
      </c>
      <c r="AI87" s="17">
        <v>66595.661999999997</v>
      </c>
      <c r="AJ87" s="17">
        <v>0</v>
      </c>
      <c r="AK87" s="17">
        <v>0</v>
      </c>
      <c r="AL87" s="17">
        <v>5496.7848000000004</v>
      </c>
      <c r="AN87" s="15">
        <v>33.17</v>
      </c>
      <c r="AO87" s="238">
        <v>13.89</v>
      </c>
      <c r="AP87" s="239"/>
      <c r="AQ87" s="15">
        <v>5.9</v>
      </c>
      <c r="AR87" s="15">
        <v>1.53</v>
      </c>
      <c r="AS87" s="15">
        <v>0.32</v>
      </c>
      <c r="AT87" s="15">
        <v>0.6</v>
      </c>
      <c r="AU87" s="15">
        <v>5.01</v>
      </c>
      <c r="AV87" s="15">
        <v>4.99</v>
      </c>
      <c r="AW87" s="15">
        <v>0</v>
      </c>
      <c r="AX87" s="15">
        <v>0</v>
      </c>
      <c r="AY87" s="15">
        <v>0</v>
      </c>
      <c r="AZ87" s="14">
        <v>0.93</v>
      </c>
      <c r="BA87" s="15">
        <v>37.581610000000005</v>
      </c>
      <c r="BB87" s="238">
        <v>15.737370000000004</v>
      </c>
      <c r="BC87" s="239">
        <v>0</v>
      </c>
      <c r="BD87" s="15">
        <v>6.6847000000000012</v>
      </c>
      <c r="BE87" s="15">
        <v>1.7334900000000002</v>
      </c>
      <c r="BF87" s="15">
        <v>0.36256000000000005</v>
      </c>
      <c r="BG87" s="15">
        <v>0.67980000000000007</v>
      </c>
      <c r="BH87" s="15">
        <v>5.6763300000000001</v>
      </c>
      <c r="BI87" s="15">
        <v>5.65367</v>
      </c>
      <c r="BJ87" s="15">
        <v>0</v>
      </c>
      <c r="BK87" s="15">
        <v>0</v>
      </c>
      <c r="BL87" s="15">
        <v>0</v>
      </c>
      <c r="BM87" s="14">
        <v>1.0536900000000002</v>
      </c>
      <c r="BN87" s="13">
        <v>1557972.3908380002</v>
      </c>
      <c r="BO87" s="237">
        <v>652403.8742460002</v>
      </c>
      <c r="BP87" s="237">
        <v>0</v>
      </c>
      <c r="BQ87" s="13">
        <v>277118.99625999999</v>
      </c>
      <c r="BR87" s="13">
        <v>71863.061741999991</v>
      </c>
      <c r="BS87" s="13">
        <v>15030.182848</v>
      </c>
      <c r="BT87" s="13">
        <v>28181.592840000005</v>
      </c>
      <c r="BU87" s="13">
        <v>235316.30021399999</v>
      </c>
      <c r="BV87" s="13">
        <v>234376.91378599999</v>
      </c>
      <c r="BW87" s="13">
        <v>0</v>
      </c>
      <c r="BX87" s="13">
        <v>0</v>
      </c>
      <c r="BY87" s="13">
        <v>0</v>
      </c>
      <c r="BZ87" s="13">
        <v>43681.468902000008</v>
      </c>
    </row>
    <row r="88" spans="1:78" ht="12" customHeight="1" x14ac:dyDescent="0.25">
      <c r="A88" s="22">
        <v>84</v>
      </c>
      <c r="B88" s="24" t="s">
        <v>169</v>
      </c>
      <c r="C88" s="12">
        <v>3477.26</v>
      </c>
      <c r="D88" s="23">
        <v>3477.26</v>
      </c>
      <c r="E88" s="23">
        <v>0</v>
      </c>
      <c r="F88" s="23">
        <v>363.6</v>
      </c>
      <c r="G88" s="22" t="s">
        <v>44</v>
      </c>
      <c r="H88" s="10">
        <v>7</v>
      </c>
      <c r="I88" s="10" t="s">
        <v>21</v>
      </c>
      <c r="J88" s="18">
        <v>31</v>
      </c>
      <c r="K88" s="17">
        <v>5.0999999999999996</v>
      </c>
      <c r="L88" s="17">
        <v>6.59</v>
      </c>
      <c r="M88" s="17">
        <v>8.98</v>
      </c>
      <c r="N88" s="17">
        <v>6.92</v>
      </c>
      <c r="O88" s="17">
        <v>3.15</v>
      </c>
      <c r="P88" s="17">
        <v>0</v>
      </c>
      <c r="Q88" s="17">
        <v>0</v>
      </c>
      <c r="R88" s="17">
        <v>0.26</v>
      </c>
      <c r="S88" s="20">
        <v>40</v>
      </c>
      <c r="T88" s="20">
        <v>40</v>
      </c>
      <c r="U88" s="20">
        <v>2604.04</v>
      </c>
      <c r="V88" s="17">
        <v>195.98199600000001</v>
      </c>
      <c r="W88" s="20">
        <v>42.3</v>
      </c>
      <c r="X88" s="20">
        <v>2604.04</v>
      </c>
      <c r="Y88" s="17">
        <v>7.85</v>
      </c>
      <c r="Z88" s="19">
        <v>0</v>
      </c>
      <c r="AA88" s="17">
        <v>6.73</v>
      </c>
      <c r="AB88" s="17">
        <v>10.67</v>
      </c>
      <c r="AC88" s="17">
        <v>14</v>
      </c>
      <c r="AD88" s="18">
        <v>646770.3600000001</v>
      </c>
      <c r="AE88" s="17">
        <v>106404.15600000002</v>
      </c>
      <c r="AF88" s="17">
        <v>137490.86040000001</v>
      </c>
      <c r="AG88" s="17">
        <v>187354.76880000002</v>
      </c>
      <c r="AH88" s="17">
        <v>144375.8352</v>
      </c>
      <c r="AI88" s="17">
        <v>65720.214000000007</v>
      </c>
      <c r="AJ88" s="17">
        <v>0</v>
      </c>
      <c r="AK88" s="17">
        <v>0</v>
      </c>
      <c r="AL88" s="17">
        <v>5424.5256000000008</v>
      </c>
      <c r="AN88" s="15">
        <v>33.17</v>
      </c>
      <c r="AO88" s="238">
        <v>13.89</v>
      </c>
      <c r="AP88" s="239"/>
      <c r="AQ88" s="15">
        <v>5.9</v>
      </c>
      <c r="AR88" s="15">
        <v>1.53</v>
      </c>
      <c r="AS88" s="15">
        <v>0.32</v>
      </c>
      <c r="AT88" s="15">
        <v>0.6</v>
      </c>
      <c r="AU88" s="15">
        <v>5.01</v>
      </c>
      <c r="AV88" s="15">
        <v>4.99</v>
      </c>
      <c r="AW88" s="15">
        <v>0</v>
      </c>
      <c r="AX88" s="15">
        <v>0</v>
      </c>
      <c r="AY88" s="15">
        <v>0</v>
      </c>
      <c r="AZ88" s="14">
        <v>0.93</v>
      </c>
      <c r="BA88" s="15">
        <v>37.581610000000005</v>
      </c>
      <c r="BB88" s="238">
        <v>15.737370000000004</v>
      </c>
      <c r="BC88" s="239">
        <v>0</v>
      </c>
      <c r="BD88" s="15">
        <v>6.6847000000000012</v>
      </c>
      <c r="BE88" s="15">
        <v>1.7334900000000002</v>
      </c>
      <c r="BF88" s="15">
        <v>0.36256000000000005</v>
      </c>
      <c r="BG88" s="15">
        <v>0.67980000000000007</v>
      </c>
      <c r="BH88" s="15">
        <v>5.6763300000000001</v>
      </c>
      <c r="BI88" s="15">
        <v>5.65367</v>
      </c>
      <c r="BJ88" s="15">
        <v>0</v>
      </c>
      <c r="BK88" s="15">
        <v>0</v>
      </c>
      <c r="BL88" s="15">
        <v>0</v>
      </c>
      <c r="BM88" s="14">
        <v>1.0536900000000002</v>
      </c>
      <c r="BN88" s="13">
        <v>1537491.7202860003</v>
      </c>
      <c r="BO88" s="237">
        <v>643827.55486200016</v>
      </c>
      <c r="BP88" s="237">
        <v>0</v>
      </c>
      <c r="BQ88" s="13">
        <v>273476.06722000003</v>
      </c>
      <c r="BR88" s="13">
        <v>70918.369974000001</v>
      </c>
      <c r="BS88" s="13">
        <v>14832.600256000002</v>
      </c>
      <c r="BT88" s="13">
        <v>27811.125480000006</v>
      </c>
      <c r="BU88" s="13">
        <v>232222.89775800001</v>
      </c>
      <c r="BV88" s="13">
        <v>231295.86024200002</v>
      </c>
      <c r="BW88" s="13">
        <v>0</v>
      </c>
      <c r="BX88" s="13">
        <v>0</v>
      </c>
      <c r="BY88" s="13">
        <v>0</v>
      </c>
      <c r="BZ88" s="13">
        <v>43107.244494000013</v>
      </c>
    </row>
    <row r="89" spans="1:78" ht="12" customHeight="1" x14ac:dyDescent="0.25">
      <c r="A89" s="22">
        <v>85</v>
      </c>
      <c r="B89" s="24" t="s">
        <v>168</v>
      </c>
      <c r="C89" s="12">
        <v>3071.9</v>
      </c>
      <c r="D89" s="23">
        <v>3071.9</v>
      </c>
      <c r="E89" s="23">
        <v>0</v>
      </c>
      <c r="F89" s="23">
        <v>340.85</v>
      </c>
      <c r="G89" s="22" t="s">
        <v>44</v>
      </c>
      <c r="H89" s="10">
        <v>3</v>
      </c>
      <c r="I89" s="10" t="s">
        <v>21</v>
      </c>
      <c r="J89" s="18">
        <v>45.06</v>
      </c>
      <c r="K89" s="17">
        <v>5.0999999999999996</v>
      </c>
      <c r="L89" s="17">
        <v>8.6300000000000008</v>
      </c>
      <c r="M89" s="17">
        <v>13.43</v>
      </c>
      <c r="N89" s="17">
        <v>6.91</v>
      </c>
      <c r="O89" s="17">
        <v>3.15</v>
      </c>
      <c r="P89" s="17">
        <v>1.81</v>
      </c>
      <c r="Q89" s="17">
        <v>5.77</v>
      </c>
      <c r="R89" s="17">
        <v>0.26</v>
      </c>
      <c r="S89" s="20">
        <v>40</v>
      </c>
      <c r="T89" s="20">
        <v>40</v>
      </c>
      <c r="U89" s="20">
        <v>2604.04</v>
      </c>
      <c r="V89" s="17">
        <v>195.98199600000001</v>
      </c>
      <c r="W89" s="20">
        <v>42.3</v>
      </c>
      <c r="X89" s="20">
        <v>2604.04</v>
      </c>
      <c r="Y89" s="17">
        <v>7.85</v>
      </c>
      <c r="Z89" s="19">
        <v>0</v>
      </c>
      <c r="AA89" s="17">
        <v>6.73</v>
      </c>
      <c r="AB89" s="17">
        <v>10.67</v>
      </c>
      <c r="AC89" s="17">
        <v>14</v>
      </c>
      <c r="AD89" s="18">
        <v>830518.88400000008</v>
      </c>
      <c r="AE89" s="17">
        <v>94000.139999999985</v>
      </c>
      <c r="AF89" s="17">
        <v>159062.98200000002</v>
      </c>
      <c r="AG89" s="17">
        <v>247533.70199999999</v>
      </c>
      <c r="AH89" s="17">
        <v>127360.97400000002</v>
      </c>
      <c r="AI89" s="17">
        <v>58058.91</v>
      </c>
      <c r="AJ89" s="17">
        <v>33360.834000000003</v>
      </c>
      <c r="AK89" s="17">
        <v>106349.17799999999</v>
      </c>
      <c r="AL89" s="17">
        <v>4792.1640000000007</v>
      </c>
      <c r="AN89" s="15">
        <v>48.44</v>
      </c>
      <c r="AO89" s="238">
        <v>18.489999999999998</v>
      </c>
      <c r="AP89" s="239"/>
      <c r="AQ89" s="15">
        <v>6.67</v>
      </c>
      <c r="AR89" s="15">
        <v>1.53</v>
      </c>
      <c r="AS89" s="15">
        <v>0.32</v>
      </c>
      <c r="AT89" s="15">
        <v>0.87</v>
      </c>
      <c r="AU89" s="15">
        <v>5.01</v>
      </c>
      <c r="AV89" s="15">
        <v>4.99</v>
      </c>
      <c r="AW89" s="15">
        <v>2.7</v>
      </c>
      <c r="AX89" s="15">
        <v>6.46</v>
      </c>
      <c r="AY89" s="15">
        <v>0.47</v>
      </c>
      <c r="AZ89" s="14">
        <v>0.93</v>
      </c>
      <c r="BA89" s="15">
        <v>54.88252</v>
      </c>
      <c r="BB89" s="238">
        <v>20.949169999999999</v>
      </c>
      <c r="BC89" s="239">
        <v>0</v>
      </c>
      <c r="BD89" s="15">
        <v>7.5571100000000007</v>
      </c>
      <c r="BE89" s="15">
        <v>1.7334900000000002</v>
      </c>
      <c r="BF89" s="15">
        <v>0.36256000000000005</v>
      </c>
      <c r="BG89" s="15">
        <v>0.98571000000000009</v>
      </c>
      <c r="BH89" s="15">
        <v>5.6763300000000001</v>
      </c>
      <c r="BI89" s="15">
        <v>5.65367</v>
      </c>
      <c r="BJ89" s="15">
        <v>3.0591000000000004</v>
      </c>
      <c r="BK89" s="15">
        <v>7.3191800000000002</v>
      </c>
      <c r="BL89" s="15">
        <v>0.53250999999999993</v>
      </c>
      <c r="BM89" s="14">
        <v>1.05369</v>
      </c>
      <c r="BN89" s="13">
        <v>1983541.80388</v>
      </c>
      <c r="BO89" s="237">
        <v>757136.41522999993</v>
      </c>
      <c r="BP89" s="237">
        <v>0</v>
      </c>
      <c r="BQ89" s="13">
        <v>273126.00809000002</v>
      </c>
      <c r="BR89" s="13">
        <v>62651.093310000004</v>
      </c>
      <c r="BS89" s="13">
        <v>13103.496640000001</v>
      </c>
      <c r="BT89" s="13">
        <v>35625.131490000007</v>
      </c>
      <c r="BU89" s="13">
        <v>205151.61927</v>
      </c>
      <c r="BV89" s="13">
        <v>204332.65072999999</v>
      </c>
      <c r="BW89" s="13">
        <v>110560.75290000002</v>
      </c>
      <c r="BX89" s="13">
        <v>264526.83842000004</v>
      </c>
      <c r="BY89" s="13">
        <v>19245.760689999996</v>
      </c>
      <c r="BZ89" s="13">
        <v>38082.037109999997</v>
      </c>
    </row>
    <row r="90" spans="1:78" ht="12" customHeight="1" x14ac:dyDescent="0.25">
      <c r="A90" s="22">
        <v>86</v>
      </c>
      <c r="B90" s="24" t="s">
        <v>167</v>
      </c>
      <c r="C90" s="12">
        <v>3039.4</v>
      </c>
      <c r="D90" s="23">
        <v>3039.4</v>
      </c>
      <c r="E90" s="23">
        <v>0</v>
      </c>
      <c r="F90" s="23">
        <v>337.25</v>
      </c>
      <c r="G90" s="22" t="s">
        <v>44</v>
      </c>
      <c r="H90" s="10">
        <v>3</v>
      </c>
      <c r="I90" s="10" t="s">
        <v>21</v>
      </c>
      <c r="J90" s="18">
        <v>45.06</v>
      </c>
      <c r="K90" s="17">
        <v>5.0999999999999996</v>
      </c>
      <c r="L90" s="17">
        <v>8.6300000000000008</v>
      </c>
      <c r="M90" s="17">
        <v>13.43</v>
      </c>
      <c r="N90" s="17">
        <v>6.91</v>
      </c>
      <c r="O90" s="17">
        <v>3.15</v>
      </c>
      <c r="P90" s="17">
        <v>1.81</v>
      </c>
      <c r="Q90" s="17">
        <v>5.77</v>
      </c>
      <c r="R90" s="17">
        <v>0.26</v>
      </c>
      <c r="S90" s="20">
        <v>40</v>
      </c>
      <c r="T90" s="20">
        <v>40</v>
      </c>
      <c r="U90" s="20">
        <v>2604.04</v>
      </c>
      <c r="V90" s="17">
        <v>195.98199600000001</v>
      </c>
      <c r="W90" s="20">
        <v>42.3</v>
      </c>
      <c r="X90" s="20">
        <v>2604.04</v>
      </c>
      <c r="Y90" s="17">
        <v>7.85</v>
      </c>
      <c r="Z90" s="19">
        <v>0</v>
      </c>
      <c r="AA90" s="17">
        <v>6.73</v>
      </c>
      <c r="AB90" s="17">
        <v>10.67</v>
      </c>
      <c r="AC90" s="17">
        <v>14</v>
      </c>
      <c r="AD90" s="18">
        <v>821732.18400000001</v>
      </c>
      <c r="AE90" s="17">
        <v>93005.639999999985</v>
      </c>
      <c r="AF90" s="17">
        <v>157380.13200000004</v>
      </c>
      <c r="AG90" s="17">
        <v>244914.85200000001</v>
      </c>
      <c r="AH90" s="17">
        <v>126013.524</v>
      </c>
      <c r="AI90" s="17">
        <v>57444.66</v>
      </c>
      <c r="AJ90" s="17">
        <v>33007.884000000005</v>
      </c>
      <c r="AK90" s="17">
        <v>105224.02799999999</v>
      </c>
      <c r="AL90" s="17">
        <v>4741.4639999999999</v>
      </c>
      <c r="AN90" s="15">
        <v>48.44</v>
      </c>
      <c r="AO90" s="238">
        <v>18.489999999999998</v>
      </c>
      <c r="AP90" s="239"/>
      <c r="AQ90" s="15">
        <v>6.67</v>
      </c>
      <c r="AR90" s="15">
        <v>1.53</v>
      </c>
      <c r="AS90" s="15">
        <v>0.32</v>
      </c>
      <c r="AT90" s="15">
        <v>0.87</v>
      </c>
      <c r="AU90" s="15">
        <v>5.01</v>
      </c>
      <c r="AV90" s="15">
        <v>4.99</v>
      </c>
      <c r="AW90" s="15">
        <v>2.7</v>
      </c>
      <c r="AX90" s="15">
        <v>6.46</v>
      </c>
      <c r="AY90" s="15">
        <v>0.47</v>
      </c>
      <c r="AZ90" s="14">
        <v>0.93</v>
      </c>
      <c r="BA90" s="15">
        <v>54.88252</v>
      </c>
      <c r="BB90" s="238">
        <v>20.949169999999999</v>
      </c>
      <c r="BC90" s="239">
        <v>0</v>
      </c>
      <c r="BD90" s="15">
        <v>7.5571100000000007</v>
      </c>
      <c r="BE90" s="15">
        <v>1.7334900000000002</v>
      </c>
      <c r="BF90" s="15">
        <v>0.36256000000000005</v>
      </c>
      <c r="BG90" s="15">
        <v>0.98571000000000009</v>
      </c>
      <c r="BH90" s="15">
        <v>5.6763300000000001</v>
      </c>
      <c r="BI90" s="15">
        <v>5.65367</v>
      </c>
      <c r="BJ90" s="15">
        <v>3.0591000000000004</v>
      </c>
      <c r="BK90" s="15">
        <v>7.3191800000000002</v>
      </c>
      <c r="BL90" s="15">
        <v>0.53250999999999993</v>
      </c>
      <c r="BM90" s="14">
        <v>1.05369</v>
      </c>
      <c r="BN90" s="13">
        <v>1962556.3848799998</v>
      </c>
      <c r="BO90" s="237">
        <v>749126.08497999993</v>
      </c>
      <c r="BP90" s="237">
        <v>0</v>
      </c>
      <c r="BQ90" s="13">
        <v>270236.39734000002</v>
      </c>
      <c r="BR90" s="13">
        <v>61988.259060000004</v>
      </c>
      <c r="BS90" s="13">
        <v>12964.86464</v>
      </c>
      <c r="BT90" s="13">
        <v>35248.225740000002</v>
      </c>
      <c r="BU90" s="13">
        <v>202981.16201999999</v>
      </c>
      <c r="BV90" s="13">
        <v>202170.85798</v>
      </c>
      <c r="BW90" s="13">
        <v>109391.04540000002</v>
      </c>
      <c r="BX90" s="13">
        <v>261728.20492000002</v>
      </c>
      <c r="BY90" s="13">
        <v>19042.144939999995</v>
      </c>
      <c r="BZ90" s="13">
        <v>37679.137859999995</v>
      </c>
    </row>
    <row r="91" spans="1:78" ht="12" customHeight="1" x14ac:dyDescent="0.25">
      <c r="A91" s="22">
        <v>87</v>
      </c>
      <c r="B91" s="24" t="s">
        <v>166</v>
      </c>
      <c r="C91" s="12">
        <v>8990.7000000000007</v>
      </c>
      <c r="D91" s="23">
        <v>8990.7000000000007</v>
      </c>
      <c r="E91" s="23">
        <v>0</v>
      </c>
      <c r="F91" s="23">
        <v>835.8</v>
      </c>
      <c r="G91" s="22" t="s">
        <v>44</v>
      </c>
      <c r="H91" s="10">
        <v>3</v>
      </c>
      <c r="I91" s="10" t="s">
        <v>21</v>
      </c>
      <c r="J91" s="18">
        <v>45.06</v>
      </c>
      <c r="K91" s="17">
        <v>5.0999999999999996</v>
      </c>
      <c r="L91" s="17">
        <v>8.6300000000000008</v>
      </c>
      <c r="M91" s="17">
        <v>13.43</v>
      </c>
      <c r="N91" s="17">
        <v>6.91</v>
      </c>
      <c r="O91" s="17">
        <v>3.15</v>
      </c>
      <c r="P91" s="17">
        <v>1.81</v>
      </c>
      <c r="Q91" s="17">
        <v>5.77</v>
      </c>
      <c r="R91" s="17">
        <v>0.26</v>
      </c>
      <c r="S91" s="20">
        <v>40</v>
      </c>
      <c r="T91" s="20">
        <v>40</v>
      </c>
      <c r="U91" s="20">
        <v>2604.04</v>
      </c>
      <c r="V91" s="17">
        <v>195.98199600000001</v>
      </c>
      <c r="W91" s="20">
        <v>42.3</v>
      </c>
      <c r="X91" s="20">
        <v>2604.04</v>
      </c>
      <c r="Y91" s="17">
        <v>7.85</v>
      </c>
      <c r="Z91" s="19">
        <v>0</v>
      </c>
      <c r="AA91" s="17">
        <v>6.73</v>
      </c>
      <c r="AB91" s="17">
        <v>10.67</v>
      </c>
      <c r="AC91" s="17">
        <v>14</v>
      </c>
      <c r="AD91" s="18">
        <v>2430725.6520000002</v>
      </c>
      <c r="AE91" s="17">
        <v>275115.42</v>
      </c>
      <c r="AF91" s="17">
        <v>465538.44600000005</v>
      </c>
      <c r="AG91" s="17">
        <v>724470.60600000003</v>
      </c>
      <c r="AH91" s="17">
        <v>372754.42200000002</v>
      </c>
      <c r="AI91" s="17">
        <v>169924.23</v>
      </c>
      <c r="AJ91" s="17">
        <v>97639.002000000008</v>
      </c>
      <c r="AK91" s="17">
        <v>311258.03399999999</v>
      </c>
      <c r="AL91" s="17">
        <v>14025.492000000002</v>
      </c>
      <c r="AN91" s="15">
        <v>48.44</v>
      </c>
      <c r="AO91" s="238">
        <v>18.489999999999998</v>
      </c>
      <c r="AP91" s="239"/>
      <c r="AQ91" s="15">
        <v>6.67</v>
      </c>
      <c r="AR91" s="15">
        <v>1.53</v>
      </c>
      <c r="AS91" s="15">
        <v>0.32</v>
      </c>
      <c r="AT91" s="15">
        <v>0.87</v>
      </c>
      <c r="AU91" s="15">
        <v>5.01</v>
      </c>
      <c r="AV91" s="15">
        <v>4.99</v>
      </c>
      <c r="AW91" s="15">
        <v>2.7</v>
      </c>
      <c r="AX91" s="15">
        <v>6.46</v>
      </c>
      <c r="AY91" s="15">
        <v>0.47</v>
      </c>
      <c r="AZ91" s="14">
        <v>0.93</v>
      </c>
      <c r="BA91" s="15">
        <v>54.88252</v>
      </c>
      <c r="BB91" s="238">
        <v>20.949169999999999</v>
      </c>
      <c r="BC91" s="239">
        <v>0</v>
      </c>
      <c r="BD91" s="15">
        <v>7.5571100000000007</v>
      </c>
      <c r="BE91" s="15">
        <v>1.7334900000000002</v>
      </c>
      <c r="BF91" s="15">
        <v>0.36256000000000005</v>
      </c>
      <c r="BG91" s="15">
        <v>0.98571000000000009</v>
      </c>
      <c r="BH91" s="15">
        <v>5.6763300000000001</v>
      </c>
      <c r="BI91" s="15">
        <v>5.65367</v>
      </c>
      <c r="BJ91" s="15">
        <v>3.0591000000000004</v>
      </c>
      <c r="BK91" s="15">
        <v>7.3191800000000002</v>
      </c>
      <c r="BL91" s="15">
        <v>0.53250999999999993</v>
      </c>
      <c r="BM91" s="14">
        <v>1.05369</v>
      </c>
      <c r="BN91" s="13">
        <v>5805341.7416400015</v>
      </c>
      <c r="BO91" s="237">
        <v>2215953.1131899999</v>
      </c>
      <c r="BP91" s="237">
        <v>0</v>
      </c>
      <c r="BQ91" s="13">
        <v>799373.02677000011</v>
      </c>
      <c r="BR91" s="13">
        <v>183364.42743000001</v>
      </c>
      <c r="BS91" s="13">
        <v>38350.729920000005</v>
      </c>
      <c r="BT91" s="13">
        <v>104266.04697000002</v>
      </c>
      <c r="BU91" s="13">
        <v>600428.61531000002</v>
      </c>
      <c r="BV91" s="13">
        <v>598031.69469000003</v>
      </c>
      <c r="BW91" s="13">
        <v>323584.28370000009</v>
      </c>
      <c r="BX91" s="13">
        <v>774205.3602600001</v>
      </c>
      <c r="BY91" s="13">
        <v>56327.634569999995</v>
      </c>
      <c r="BZ91" s="13">
        <v>111456.80882999999</v>
      </c>
    </row>
    <row r="92" spans="1:78" ht="12" customHeight="1" x14ac:dyDescent="0.25">
      <c r="A92" s="22">
        <v>88</v>
      </c>
      <c r="B92" s="24" t="s">
        <v>165</v>
      </c>
      <c r="C92" s="12">
        <v>3242.2</v>
      </c>
      <c r="D92" s="23">
        <v>2712.7</v>
      </c>
      <c r="E92" s="23">
        <v>529.5</v>
      </c>
      <c r="F92" s="23">
        <v>305.5</v>
      </c>
      <c r="G92" s="22" t="s">
        <v>44</v>
      </c>
      <c r="H92" s="10">
        <v>7</v>
      </c>
      <c r="I92" s="10" t="s">
        <v>21</v>
      </c>
      <c r="J92" s="18">
        <v>31</v>
      </c>
      <c r="K92" s="17">
        <v>5.0999999999999996</v>
      </c>
      <c r="L92" s="17">
        <v>6.59</v>
      </c>
      <c r="M92" s="17">
        <v>8.98</v>
      </c>
      <c r="N92" s="17">
        <v>6.92</v>
      </c>
      <c r="O92" s="17">
        <v>3.15</v>
      </c>
      <c r="P92" s="17">
        <v>0</v>
      </c>
      <c r="Q92" s="17">
        <v>0</v>
      </c>
      <c r="R92" s="17">
        <v>0.26</v>
      </c>
      <c r="S92" s="20">
        <v>40</v>
      </c>
      <c r="T92" s="20">
        <v>40</v>
      </c>
      <c r="U92" s="20">
        <v>2604.04</v>
      </c>
      <c r="V92" s="17">
        <v>195.98199600000001</v>
      </c>
      <c r="W92" s="20">
        <v>42.3</v>
      </c>
      <c r="X92" s="20">
        <v>2604.04</v>
      </c>
      <c r="Y92" s="17">
        <v>7.85</v>
      </c>
      <c r="Z92" s="19">
        <v>0</v>
      </c>
      <c r="AA92" s="17">
        <v>6.73</v>
      </c>
      <c r="AB92" s="17">
        <v>10.67</v>
      </c>
      <c r="AC92" s="17">
        <v>14</v>
      </c>
      <c r="AD92" s="18">
        <v>603049.19999999995</v>
      </c>
      <c r="AE92" s="17">
        <v>99211.319999999978</v>
      </c>
      <c r="AF92" s="17">
        <v>128196.58799999999</v>
      </c>
      <c r="AG92" s="17">
        <v>174689.73599999998</v>
      </c>
      <c r="AH92" s="17">
        <v>134616.14399999997</v>
      </c>
      <c r="AI92" s="17">
        <v>61277.579999999987</v>
      </c>
      <c r="AJ92" s="17">
        <v>0</v>
      </c>
      <c r="AK92" s="17">
        <v>0</v>
      </c>
      <c r="AL92" s="17">
        <v>5057.8320000000003</v>
      </c>
      <c r="AN92" s="15">
        <v>33.17</v>
      </c>
      <c r="AO92" s="238">
        <v>13.89</v>
      </c>
      <c r="AP92" s="239"/>
      <c r="AQ92" s="15">
        <v>5.9</v>
      </c>
      <c r="AR92" s="15">
        <v>1.53</v>
      </c>
      <c r="AS92" s="15">
        <v>0.32</v>
      </c>
      <c r="AT92" s="15">
        <v>0.6</v>
      </c>
      <c r="AU92" s="15">
        <v>5.01</v>
      </c>
      <c r="AV92" s="15">
        <v>4.99</v>
      </c>
      <c r="AW92" s="15">
        <v>0</v>
      </c>
      <c r="AX92" s="15">
        <v>0</v>
      </c>
      <c r="AY92" s="15">
        <v>0</v>
      </c>
      <c r="AZ92" s="14">
        <v>0.93</v>
      </c>
      <c r="BA92" s="15">
        <v>37.581610000000005</v>
      </c>
      <c r="BB92" s="238">
        <v>15.737370000000004</v>
      </c>
      <c r="BC92" s="239">
        <v>0</v>
      </c>
      <c r="BD92" s="15">
        <v>6.6847000000000012</v>
      </c>
      <c r="BE92" s="15">
        <v>1.7334900000000002</v>
      </c>
      <c r="BF92" s="15">
        <v>0.36256000000000005</v>
      </c>
      <c r="BG92" s="15">
        <v>0.67980000000000007</v>
      </c>
      <c r="BH92" s="15">
        <v>5.6763300000000001</v>
      </c>
      <c r="BI92" s="15">
        <v>5.65367</v>
      </c>
      <c r="BJ92" s="15">
        <v>0</v>
      </c>
      <c r="BK92" s="15">
        <v>0</v>
      </c>
      <c r="BL92" s="15">
        <v>0</v>
      </c>
      <c r="BM92" s="14">
        <v>1.0536900000000002</v>
      </c>
      <c r="BN92" s="13">
        <v>1433558.5074200002</v>
      </c>
      <c r="BO92" s="237">
        <v>600305.32614000014</v>
      </c>
      <c r="BP92" s="237">
        <v>0</v>
      </c>
      <c r="BQ92" s="13">
        <v>254989.3034</v>
      </c>
      <c r="BR92" s="13">
        <v>66124.344779999999</v>
      </c>
      <c r="BS92" s="13">
        <v>13829.928319999999</v>
      </c>
      <c r="BT92" s="13">
        <v>25931.115600000001</v>
      </c>
      <c r="BU92" s="13">
        <v>216524.81525999997</v>
      </c>
      <c r="BV92" s="13">
        <v>215660.44473999998</v>
      </c>
      <c r="BW92" s="13">
        <v>0</v>
      </c>
      <c r="BX92" s="13">
        <v>0</v>
      </c>
      <c r="BY92" s="13">
        <v>0</v>
      </c>
      <c r="BZ92" s="13">
        <v>40193.229180000002</v>
      </c>
    </row>
    <row r="93" spans="1:78" ht="12" customHeight="1" x14ac:dyDescent="0.25">
      <c r="A93" s="22">
        <v>89</v>
      </c>
      <c r="B93" s="24" t="s">
        <v>164</v>
      </c>
      <c r="C93" s="12">
        <v>3473.5</v>
      </c>
      <c r="D93" s="23">
        <v>3473.5</v>
      </c>
      <c r="E93" s="23">
        <v>0</v>
      </c>
      <c r="F93" s="23">
        <v>325.60000000000002</v>
      </c>
      <c r="G93" s="22" t="s">
        <v>44</v>
      </c>
      <c r="H93" s="10">
        <v>7</v>
      </c>
      <c r="I93" s="10" t="s">
        <v>21</v>
      </c>
      <c r="J93" s="18">
        <v>31</v>
      </c>
      <c r="K93" s="17">
        <v>5.0999999999999996</v>
      </c>
      <c r="L93" s="17">
        <v>6.59</v>
      </c>
      <c r="M93" s="17">
        <v>8.98</v>
      </c>
      <c r="N93" s="17">
        <v>6.92</v>
      </c>
      <c r="O93" s="17">
        <v>3.15</v>
      </c>
      <c r="P93" s="17">
        <v>0</v>
      </c>
      <c r="Q93" s="17">
        <v>0</v>
      </c>
      <c r="R93" s="17">
        <v>0.26</v>
      </c>
      <c r="S93" s="20">
        <v>40</v>
      </c>
      <c r="T93" s="20">
        <v>40</v>
      </c>
      <c r="U93" s="20">
        <v>2604.04</v>
      </c>
      <c r="V93" s="17">
        <v>195.98199600000001</v>
      </c>
      <c r="W93" s="20">
        <v>42.3</v>
      </c>
      <c r="X93" s="20">
        <v>2604.04</v>
      </c>
      <c r="Y93" s="17">
        <v>7.85</v>
      </c>
      <c r="Z93" s="19">
        <v>0</v>
      </c>
      <c r="AA93" s="17">
        <v>6.73</v>
      </c>
      <c r="AB93" s="17">
        <v>10.67</v>
      </c>
      <c r="AC93" s="17">
        <v>14</v>
      </c>
      <c r="AD93" s="18">
        <v>646071</v>
      </c>
      <c r="AE93" s="17">
        <v>106289.09999999999</v>
      </c>
      <c r="AF93" s="17">
        <v>137342.19</v>
      </c>
      <c r="AG93" s="17">
        <v>187152.18000000002</v>
      </c>
      <c r="AH93" s="17">
        <v>144219.72</v>
      </c>
      <c r="AI93" s="17">
        <v>65649.149999999994</v>
      </c>
      <c r="AJ93" s="17">
        <v>0</v>
      </c>
      <c r="AK93" s="17">
        <v>0</v>
      </c>
      <c r="AL93" s="17">
        <v>5418.66</v>
      </c>
      <c r="AN93" s="15">
        <v>33.17</v>
      </c>
      <c r="AO93" s="238">
        <v>13.89</v>
      </c>
      <c r="AP93" s="239"/>
      <c r="AQ93" s="15">
        <v>5.9</v>
      </c>
      <c r="AR93" s="15">
        <v>1.53</v>
      </c>
      <c r="AS93" s="15">
        <v>0.32</v>
      </c>
      <c r="AT93" s="15">
        <v>0.6</v>
      </c>
      <c r="AU93" s="15">
        <v>5.01</v>
      </c>
      <c r="AV93" s="15">
        <v>4.99</v>
      </c>
      <c r="AW93" s="15">
        <v>0</v>
      </c>
      <c r="AX93" s="15">
        <v>0</v>
      </c>
      <c r="AY93" s="15">
        <v>0</v>
      </c>
      <c r="AZ93" s="14">
        <v>0.93</v>
      </c>
      <c r="BA93" s="15">
        <v>37.581610000000005</v>
      </c>
      <c r="BB93" s="238">
        <v>15.737370000000004</v>
      </c>
      <c r="BC93" s="239">
        <v>0</v>
      </c>
      <c r="BD93" s="15">
        <v>6.6847000000000012</v>
      </c>
      <c r="BE93" s="15">
        <v>1.7334900000000002</v>
      </c>
      <c r="BF93" s="15">
        <v>0.36256000000000005</v>
      </c>
      <c r="BG93" s="15">
        <v>0.67980000000000007</v>
      </c>
      <c r="BH93" s="15">
        <v>5.6763300000000001</v>
      </c>
      <c r="BI93" s="15">
        <v>5.65367</v>
      </c>
      <c r="BJ93" s="15">
        <v>0</v>
      </c>
      <c r="BK93" s="15">
        <v>0</v>
      </c>
      <c r="BL93" s="15">
        <v>0</v>
      </c>
      <c r="BM93" s="14">
        <v>1.0536900000000002</v>
      </c>
      <c r="BN93" s="13">
        <v>1535829.2133500001</v>
      </c>
      <c r="BO93" s="237">
        <v>643131.37695000018</v>
      </c>
      <c r="BP93" s="237">
        <v>0</v>
      </c>
      <c r="BQ93" s="13">
        <v>273180.35450000002</v>
      </c>
      <c r="BR93" s="13">
        <v>70841.685150000005</v>
      </c>
      <c r="BS93" s="13">
        <v>14816.561600000001</v>
      </c>
      <c r="BT93" s="13">
        <v>27781.053000000004</v>
      </c>
      <c r="BU93" s="13">
        <v>231971.79254999998</v>
      </c>
      <c r="BV93" s="13">
        <v>231045.75745</v>
      </c>
      <c r="BW93" s="13">
        <v>0</v>
      </c>
      <c r="BX93" s="13">
        <v>0</v>
      </c>
      <c r="BY93" s="13">
        <v>0</v>
      </c>
      <c r="BZ93" s="13">
        <v>43060.632150000005</v>
      </c>
    </row>
    <row r="94" spans="1:78" ht="12" customHeight="1" x14ac:dyDescent="0.25">
      <c r="A94" s="22">
        <v>90</v>
      </c>
      <c r="B94" s="24" t="s">
        <v>163</v>
      </c>
      <c r="C94" s="12">
        <v>3480.2</v>
      </c>
      <c r="D94" s="23">
        <v>3480.2</v>
      </c>
      <c r="E94" s="23">
        <v>0</v>
      </c>
      <c r="F94" s="23">
        <v>307.7</v>
      </c>
      <c r="G94" s="22" t="s">
        <v>44</v>
      </c>
      <c r="H94" s="10">
        <v>7</v>
      </c>
      <c r="I94" s="10" t="s">
        <v>21</v>
      </c>
      <c r="J94" s="18">
        <v>31</v>
      </c>
      <c r="K94" s="17">
        <v>5.0999999999999996</v>
      </c>
      <c r="L94" s="17">
        <v>6.59</v>
      </c>
      <c r="M94" s="17">
        <v>8.98</v>
      </c>
      <c r="N94" s="17">
        <v>6.92</v>
      </c>
      <c r="O94" s="17">
        <v>3.15</v>
      </c>
      <c r="P94" s="17">
        <v>0</v>
      </c>
      <c r="Q94" s="17">
        <v>0</v>
      </c>
      <c r="R94" s="17">
        <v>0.26</v>
      </c>
      <c r="S94" s="20">
        <v>40</v>
      </c>
      <c r="T94" s="20">
        <v>40</v>
      </c>
      <c r="U94" s="20">
        <v>2604.04</v>
      </c>
      <c r="V94" s="17">
        <v>195.98199600000001</v>
      </c>
      <c r="W94" s="20">
        <v>42.3</v>
      </c>
      <c r="X94" s="20">
        <v>2604.04</v>
      </c>
      <c r="Y94" s="17">
        <v>7.85</v>
      </c>
      <c r="Z94" s="19">
        <v>0</v>
      </c>
      <c r="AA94" s="17">
        <v>6.73</v>
      </c>
      <c r="AB94" s="17">
        <v>10.67</v>
      </c>
      <c r="AC94" s="17">
        <v>14</v>
      </c>
      <c r="AD94" s="18">
        <v>647317.19999999995</v>
      </c>
      <c r="AE94" s="17">
        <v>106494.11999999998</v>
      </c>
      <c r="AF94" s="17">
        <v>137607.10800000001</v>
      </c>
      <c r="AG94" s="17">
        <v>187513.17600000001</v>
      </c>
      <c r="AH94" s="17">
        <v>144497.90399999998</v>
      </c>
      <c r="AI94" s="17">
        <v>65775.78</v>
      </c>
      <c r="AJ94" s="17">
        <v>0</v>
      </c>
      <c r="AK94" s="17">
        <v>0</v>
      </c>
      <c r="AL94" s="17">
        <v>5429.1120000000001</v>
      </c>
      <c r="AN94" s="15">
        <v>33.17</v>
      </c>
      <c r="AO94" s="238">
        <v>13.89</v>
      </c>
      <c r="AP94" s="239"/>
      <c r="AQ94" s="15">
        <v>5.9</v>
      </c>
      <c r="AR94" s="15">
        <v>1.53</v>
      </c>
      <c r="AS94" s="15">
        <v>0.32</v>
      </c>
      <c r="AT94" s="15">
        <v>0.6</v>
      </c>
      <c r="AU94" s="15">
        <v>5.01</v>
      </c>
      <c r="AV94" s="15">
        <v>4.99</v>
      </c>
      <c r="AW94" s="15">
        <v>0</v>
      </c>
      <c r="AX94" s="15">
        <v>0</v>
      </c>
      <c r="AY94" s="15">
        <v>0</v>
      </c>
      <c r="AZ94" s="14">
        <v>0.93</v>
      </c>
      <c r="BA94" s="15">
        <v>37.581610000000005</v>
      </c>
      <c r="BB94" s="238">
        <v>15.737370000000004</v>
      </c>
      <c r="BC94" s="239">
        <v>0</v>
      </c>
      <c r="BD94" s="15">
        <v>6.6847000000000012</v>
      </c>
      <c r="BE94" s="15">
        <v>1.7334900000000002</v>
      </c>
      <c r="BF94" s="15">
        <v>0.36256000000000005</v>
      </c>
      <c r="BG94" s="15">
        <v>0.67980000000000007</v>
      </c>
      <c r="BH94" s="15">
        <v>5.6763300000000001</v>
      </c>
      <c r="BI94" s="15">
        <v>5.65367</v>
      </c>
      <c r="BJ94" s="15">
        <v>0</v>
      </c>
      <c r="BK94" s="15">
        <v>0</v>
      </c>
      <c r="BL94" s="15">
        <v>0</v>
      </c>
      <c r="BM94" s="14">
        <v>1.0536900000000002</v>
      </c>
      <c r="BN94" s="13">
        <v>1538791.65922</v>
      </c>
      <c r="BO94" s="237">
        <v>644371.90674000012</v>
      </c>
      <c r="BP94" s="237">
        <v>0</v>
      </c>
      <c r="BQ94" s="13">
        <v>273707.28940000001</v>
      </c>
      <c r="BR94" s="13">
        <v>70978.330979999999</v>
      </c>
      <c r="BS94" s="13">
        <v>14845.14112</v>
      </c>
      <c r="BT94" s="13">
        <v>27834.639600000002</v>
      </c>
      <c r="BU94" s="13">
        <v>232419.24065999998</v>
      </c>
      <c r="BV94" s="13">
        <v>231491.41933999999</v>
      </c>
      <c r="BW94" s="13">
        <v>0</v>
      </c>
      <c r="BX94" s="13">
        <v>0</v>
      </c>
      <c r="BY94" s="13">
        <v>0</v>
      </c>
      <c r="BZ94" s="13">
        <v>43143.691380000004</v>
      </c>
    </row>
    <row r="95" spans="1:78" ht="12" customHeight="1" x14ac:dyDescent="0.25">
      <c r="A95" s="22">
        <v>91</v>
      </c>
      <c r="B95" s="24" t="s">
        <v>162</v>
      </c>
      <c r="C95" s="12">
        <v>3501.57</v>
      </c>
      <c r="D95" s="23">
        <v>3501.57</v>
      </c>
      <c r="E95" s="23">
        <v>0</v>
      </c>
      <c r="F95" s="23">
        <v>302.8</v>
      </c>
      <c r="G95" s="22" t="s">
        <v>44</v>
      </c>
      <c r="H95" s="10">
        <v>7</v>
      </c>
      <c r="I95" s="10" t="s">
        <v>21</v>
      </c>
      <c r="J95" s="18">
        <v>31</v>
      </c>
      <c r="K95" s="17">
        <v>5.0999999999999996</v>
      </c>
      <c r="L95" s="17">
        <v>6.59</v>
      </c>
      <c r="M95" s="17">
        <v>8.98</v>
      </c>
      <c r="N95" s="17">
        <v>6.92</v>
      </c>
      <c r="O95" s="17">
        <v>3.15</v>
      </c>
      <c r="P95" s="17">
        <v>0</v>
      </c>
      <c r="Q95" s="17">
        <v>0</v>
      </c>
      <c r="R95" s="17">
        <v>0.26</v>
      </c>
      <c r="S95" s="20">
        <v>40</v>
      </c>
      <c r="T95" s="20">
        <v>40</v>
      </c>
      <c r="U95" s="20">
        <v>2604.04</v>
      </c>
      <c r="V95" s="17">
        <v>195.98199600000001</v>
      </c>
      <c r="W95" s="20">
        <v>42.3</v>
      </c>
      <c r="X95" s="20">
        <v>2604.04</v>
      </c>
      <c r="Y95" s="17">
        <v>7.85</v>
      </c>
      <c r="Z95" s="19">
        <v>0</v>
      </c>
      <c r="AA95" s="17">
        <v>6.73</v>
      </c>
      <c r="AB95" s="17">
        <v>10.67</v>
      </c>
      <c r="AC95" s="17">
        <v>14</v>
      </c>
      <c r="AD95" s="18">
        <v>651292.02</v>
      </c>
      <c r="AE95" s="17">
        <v>107148.04199999999</v>
      </c>
      <c r="AF95" s="17">
        <v>138452.0778</v>
      </c>
      <c r="AG95" s="17">
        <v>188664.59160000001</v>
      </c>
      <c r="AH95" s="17">
        <v>145385.18640000001</v>
      </c>
      <c r="AI95" s="17">
        <v>66179.672999999995</v>
      </c>
      <c r="AJ95" s="17">
        <v>0</v>
      </c>
      <c r="AK95" s="17">
        <v>0</v>
      </c>
      <c r="AL95" s="17">
        <v>5462.4492000000009</v>
      </c>
      <c r="AN95" s="15">
        <v>33.17</v>
      </c>
      <c r="AO95" s="238">
        <v>13.89</v>
      </c>
      <c r="AP95" s="239"/>
      <c r="AQ95" s="15">
        <v>5.9</v>
      </c>
      <c r="AR95" s="15">
        <v>1.53</v>
      </c>
      <c r="AS95" s="15">
        <v>0.32</v>
      </c>
      <c r="AT95" s="15">
        <v>0.6</v>
      </c>
      <c r="AU95" s="15">
        <v>5.01</v>
      </c>
      <c r="AV95" s="15">
        <v>4.99</v>
      </c>
      <c r="AW95" s="15">
        <v>0</v>
      </c>
      <c r="AX95" s="15">
        <v>0</v>
      </c>
      <c r="AY95" s="15">
        <v>0</v>
      </c>
      <c r="AZ95" s="14">
        <v>0.93</v>
      </c>
      <c r="BA95" s="15">
        <v>37.581610000000005</v>
      </c>
      <c r="BB95" s="238">
        <v>15.737370000000004</v>
      </c>
      <c r="BC95" s="239">
        <v>0</v>
      </c>
      <c r="BD95" s="15">
        <v>6.6847000000000012</v>
      </c>
      <c r="BE95" s="15">
        <v>1.7334900000000002</v>
      </c>
      <c r="BF95" s="15">
        <v>0.36256000000000005</v>
      </c>
      <c r="BG95" s="15">
        <v>0.67980000000000007</v>
      </c>
      <c r="BH95" s="15">
        <v>5.6763300000000001</v>
      </c>
      <c r="BI95" s="15">
        <v>5.65367</v>
      </c>
      <c r="BJ95" s="15">
        <v>0</v>
      </c>
      <c r="BK95" s="15">
        <v>0</v>
      </c>
      <c r="BL95" s="15">
        <v>0</v>
      </c>
      <c r="BM95" s="14">
        <v>1.0536900000000002</v>
      </c>
      <c r="BN95" s="13">
        <v>1548240.5350770003</v>
      </c>
      <c r="BO95" s="237">
        <v>648328.6413090002</v>
      </c>
      <c r="BP95" s="237">
        <v>0</v>
      </c>
      <c r="BQ95" s="13">
        <v>275387.97579000005</v>
      </c>
      <c r="BR95" s="13">
        <v>71414.169993000003</v>
      </c>
      <c r="BS95" s="13">
        <v>14936.296992000001</v>
      </c>
      <c r="BT95" s="13">
        <v>28005.556860000004</v>
      </c>
      <c r="BU95" s="13">
        <v>233846.39978100001</v>
      </c>
      <c r="BV95" s="13">
        <v>232912.881219</v>
      </c>
      <c r="BW95" s="13">
        <v>0</v>
      </c>
      <c r="BX95" s="13">
        <v>0</v>
      </c>
      <c r="BY95" s="13">
        <v>0</v>
      </c>
      <c r="BZ95" s="13">
        <v>43408.613133000013</v>
      </c>
    </row>
    <row r="96" spans="1:78" ht="12" customHeight="1" x14ac:dyDescent="0.25">
      <c r="A96" s="22">
        <v>92</v>
      </c>
      <c r="B96" s="24" t="s">
        <v>161</v>
      </c>
      <c r="C96" s="12">
        <v>3661.5</v>
      </c>
      <c r="D96" s="23">
        <v>3513.8</v>
      </c>
      <c r="E96" s="23">
        <v>147.69999999999999</v>
      </c>
      <c r="F96" s="23">
        <v>431</v>
      </c>
      <c r="G96" s="22" t="s">
        <v>44</v>
      </c>
      <c r="H96" s="10">
        <v>3</v>
      </c>
      <c r="I96" s="10" t="s">
        <v>21</v>
      </c>
      <c r="J96" s="18">
        <v>45.06</v>
      </c>
      <c r="K96" s="17">
        <v>5.0999999999999996</v>
      </c>
      <c r="L96" s="17">
        <v>8.6300000000000008</v>
      </c>
      <c r="M96" s="17">
        <v>13.43</v>
      </c>
      <c r="N96" s="17">
        <v>6.91</v>
      </c>
      <c r="O96" s="17">
        <v>3.15</v>
      </c>
      <c r="P96" s="17">
        <v>1.81</v>
      </c>
      <c r="Q96" s="17">
        <v>5.77</v>
      </c>
      <c r="R96" s="17">
        <v>0.26</v>
      </c>
      <c r="S96" s="20">
        <v>40</v>
      </c>
      <c r="T96" s="20">
        <v>40</v>
      </c>
      <c r="U96" s="20">
        <v>2604.04</v>
      </c>
      <c r="V96" s="17">
        <v>195.98199600000001</v>
      </c>
      <c r="W96" s="20">
        <v>42.3</v>
      </c>
      <c r="X96" s="20">
        <v>2604.04</v>
      </c>
      <c r="Y96" s="17">
        <v>7.85</v>
      </c>
      <c r="Z96" s="19">
        <v>0</v>
      </c>
      <c r="AA96" s="17">
        <v>6.73</v>
      </c>
      <c r="AB96" s="17">
        <v>10.67</v>
      </c>
      <c r="AC96" s="17">
        <v>14</v>
      </c>
      <c r="AD96" s="18">
        <v>989923.14</v>
      </c>
      <c r="AE96" s="17">
        <v>112041.9</v>
      </c>
      <c r="AF96" s="17">
        <v>189592.47000000003</v>
      </c>
      <c r="AG96" s="17">
        <v>295043.67</v>
      </c>
      <c r="AH96" s="17">
        <v>151805.79</v>
      </c>
      <c r="AI96" s="17">
        <v>69202.350000000006</v>
      </c>
      <c r="AJ96" s="17">
        <v>39763.89</v>
      </c>
      <c r="AK96" s="17">
        <v>126761.13</v>
      </c>
      <c r="AL96" s="17">
        <v>5711.9400000000005</v>
      </c>
      <c r="AN96" s="15">
        <v>48.44</v>
      </c>
      <c r="AO96" s="238">
        <v>18.489999999999998</v>
      </c>
      <c r="AP96" s="239"/>
      <c r="AQ96" s="15">
        <v>6.67</v>
      </c>
      <c r="AR96" s="15">
        <v>1.53</v>
      </c>
      <c r="AS96" s="15">
        <v>0.32</v>
      </c>
      <c r="AT96" s="15">
        <v>0.87</v>
      </c>
      <c r="AU96" s="15">
        <v>5.01</v>
      </c>
      <c r="AV96" s="15">
        <v>4.99</v>
      </c>
      <c r="AW96" s="15">
        <v>2.7</v>
      </c>
      <c r="AX96" s="15">
        <v>6.46</v>
      </c>
      <c r="AY96" s="15">
        <v>0.47</v>
      </c>
      <c r="AZ96" s="14">
        <v>0.93</v>
      </c>
      <c r="BA96" s="15">
        <v>54.88252</v>
      </c>
      <c r="BB96" s="238">
        <v>20.949169999999999</v>
      </c>
      <c r="BC96" s="239">
        <v>0</v>
      </c>
      <c r="BD96" s="15">
        <v>7.5571100000000007</v>
      </c>
      <c r="BE96" s="15">
        <v>1.7334900000000002</v>
      </c>
      <c r="BF96" s="15">
        <v>0.36256000000000005</v>
      </c>
      <c r="BG96" s="15">
        <v>0.98571000000000009</v>
      </c>
      <c r="BH96" s="15">
        <v>5.6763300000000001</v>
      </c>
      <c r="BI96" s="15">
        <v>5.65367</v>
      </c>
      <c r="BJ96" s="15">
        <v>3.0591000000000004</v>
      </c>
      <c r="BK96" s="15">
        <v>7.3191800000000002</v>
      </c>
      <c r="BL96" s="15">
        <v>0.53250999999999993</v>
      </c>
      <c r="BM96" s="14">
        <v>1.05369</v>
      </c>
      <c r="BN96" s="13">
        <v>2364249.5898000002</v>
      </c>
      <c r="BO96" s="237">
        <v>902456.12954999984</v>
      </c>
      <c r="BP96" s="237">
        <v>0</v>
      </c>
      <c r="BQ96" s="13">
        <v>325547.99265000003</v>
      </c>
      <c r="BR96" s="13">
        <v>74675.926349999994</v>
      </c>
      <c r="BS96" s="13">
        <v>15618.4944</v>
      </c>
      <c r="BT96" s="13">
        <v>42462.781650000004</v>
      </c>
      <c r="BU96" s="13">
        <v>244527.05294999998</v>
      </c>
      <c r="BV96" s="13">
        <v>243550.89705</v>
      </c>
      <c r="BW96" s="13">
        <v>131781.04650000003</v>
      </c>
      <c r="BX96" s="13">
        <v>315298.35570000001</v>
      </c>
      <c r="BY96" s="13">
        <v>22939.663649999995</v>
      </c>
      <c r="BZ96" s="13">
        <v>45391.249349999998</v>
      </c>
    </row>
    <row r="97" spans="1:78" ht="12" customHeight="1" x14ac:dyDescent="0.25">
      <c r="A97" s="22">
        <v>93</v>
      </c>
      <c r="B97" s="24" t="s">
        <v>160</v>
      </c>
      <c r="C97" s="12">
        <v>3644.4</v>
      </c>
      <c r="D97" s="23">
        <v>3644.4</v>
      </c>
      <c r="E97" s="23">
        <v>0</v>
      </c>
      <c r="F97" s="23">
        <v>441.1</v>
      </c>
      <c r="G97" s="22" t="s">
        <v>44</v>
      </c>
      <c r="H97" s="10">
        <v>3</v>
      </c>
      <c r="I97" s="10" t="s">
        <v>21</v>
      </c>
      <c r="J97" s="18">
        <v>45.06</v>
      </c>
      <c r="K97" s="17">
        <v>5.0999999999999996</v>
      </c>
      <c r="L97" s="17">
        <v>8.6300000000000008</v>
      </c>
      <c r="M97" s="17">
        <v>13.43</v>
      </c>
      <c r="N97" s="17">
        <v>6.91</v>
      </c>
      <c r="O97" s="17">
        <v>3.15</v>
      </c>
      <c r="P97" s="17">
        <v>1.81</v>
      </c>
      <c r="Q97" s="17">
        <v>5.77</v>
      </c>
      <c r="R97" s="17">
        <v>0.26</v>
      </c>
      <c r="S97" s="20">
        <v>40</v>
      </c>
      <c r="T97" s="20">
        <v>40</v>
      </c>
      <c r="U97" s="20">
        <v>2604.04</v>
      </c>
      <c r="V97" s="17">
        <v>195.98199600000001</v>
      </c>
      <c r="W97" s="20">
        <v>42.3</v>
      </c>
      <c r="X97" s="20">
        <v>2604.04</v>
      </c>
      <c r="Y97" s="17">
        <v>7.85</v>
      </c>
      <c r="Z97" s="19">
        <v>0</v>
      </c>
      <c r="AA97" s="17">
        <v>6.73</v>
      </c>
      <c r="AB97" s="17">
        <v>10.67</v>
      </c>
      <c r="AC97" s="17">
        <v>14</v>
      </c>
      <c r="AD97" s="18">
        <v>985299.98400000017</v>
      </c>
      <c r="AE97" s="17">
        <v>111518.63999999998</v>
      </c>
      <c r="AF97" s="17">
        <v>188707.03200000001</v>
      </c>
      <c r="AG97" s="17">
        <v>293665.75199999998</v>
      </c>
      <c r="AH97" s="17">
        <v>151096.82399999999</v>
      </c>
      <c r="AI97" s="17">
        <v>68879.16</v>
      </c>
      <c r="AJ97" s="17">
        <v>39578.184000000001</v>
      </c>
      <c r="AK97" s="17">
        <v>126169.128</v>
      </c>
      <c r="AL97" s="17">
        <v>5685.264000000001</v>
      </c>
      <c r="AN97" s="15">
        <v>48.44</v>
      </c>
      <c r="AO97" s="238">
        <v>18.489999999999998</v>
      </c>
      <c r="AP97" s="239"/>
      <c r="AQ97" s="15">
        <v>6.67</v>
      </c>
      <c r="AR97" s="15">
        <v>1.53</v>
      </c>
      <c r="AS97" s="15">
        <v>0.32</v>
      </c>
      <c r="AT97" s="15">
        <v>0.87</v>
      </c>
      <c r="AU97" s="15">
        <v>5.01</v>
      </c>
      <c r="AV97" s="15">
        <v>4.99</v>
      </c>
      <c r="AW97" s="15">
        <v>2.7</v>
      </c>
      <c r="AX97" s="15">
        <v>6.46</v>
      </c>
      <c r="AY97" s="15">
        <v>0.47</v>
      </c>
      <c r="AZ97" s="14">
        <v>0.93</v>
      </c>
      <c r="BA97" s="15">
        <v>54.88252</v>
      </c>
      <c r="BB97" s="238">
        <v>20.949169999999999</v>
      </c>
      <c r="BC97" s="239">
        <v>0</v>
      </c>
      <c r="BD97" s="15">
        <v>7.5571100000000007</v>
      </c>
      <c r="BE97" s="15">
        <v>1.7334900000000002</v>
      </c>
      <c r="BF97" s="15">
        <v>0.36256000000000005</v>
      </c>
      <c r="BG97" s="15">
        <v>0.98571000000000009</v>
      </c>
      <c r="BH97" s="15">
        <v>5.6763300000000001</v>
      </c>
      <c r="BI97" s="15">
        <v>5.65367</v>
      </c>
      <c r="BJ97" s="15">
        <v>3.0591000000000004</v>
      </c>
      <c r="BK97" s="15">
        <v>7.3191800000000002</v>
      </c>
      <c r="BL97" s="15">
        <v>0.53250999999999993</v>
      </c>
      <c r="BM97" s="14">
        <v>1.05369</v>
      </c>
      <c r="BN97" s="13">
        <v>2353208.03088</v>
      </c>
      <c r="BO97" s="237">
        <v>898241.46347999992</v>
      </c>
      <c r="BP97" s="237">
        <v>0</v>
      </c>
      <c r="BQ97" s="13">
        <v>324027.61284000002</v>
      </c>
      <c r="BR97" s="13">
        <v>74327.173559999996</v>
      </c>
      <c r="BS97" s="13">
        <v>15545.55264</v>
      </c>
      <c r="BT97" s="13">
        <v>42264.471240000006</v>
      </c>
      <c r="BU97" s="13">
        <v>243385.05851999999</v>
      </c>
      <c r="BV97" s="13">
        <v>242413.46148</v>
      </c>
      <c r="BW97" s="13">
        <v>131165.60040000002</v>
      </c>
      <c r="BX97" s="13">
        <v>313825.84392000001</v>
      </c>
      <c r="BY97" s="13">
        <v>22832.530439999995</v>
      </c>
      <c r="BZ97" s="13">
        <v>45179.262359999993</v>
      </c>
    </row>
    <row r="98" spans="1:78" ht="12" customHeight="1" x14ac:dyDescent="0.25">
      <c r="A98" s="22">
        <v>94</v>
      </c>
      <c r="B98" s="24" t="s">
        <v>159</v>
      </c>
      <c r="C98" s="12">
        <v>8981.23</v>
      </c>
      <c r="D98" s="23">
        <v>8981.23</v>
      </c>
      <c r="E98" s="23">
        <v>0</v>
      </c>
      <c r="F98" s="23">
        <v>907.9</v>
      </c>
      <c r="G98" s="22" t="s">
        <v>44</v>
      </c>
      <c r="H98" s="10">
        <v>3</v>
      </c>
      <c r="I98" s="10" t="s">
        <v>21</v>
      </c>
      <c r="J98" s="18">
        <v>45.06</v>
      </c>
      <c r="K98" s="17">
        <v>5.0999999999999996</v>
      </c>
      <c r="L98" s="17">
        <v>8.6300000000000008</v>
      </c>
      <c r="M98" s="17">
        <v>13.43</v>
      </c>
      <c r="N98" s="17">
        <v>6.91</v>
      </c>
      <c r="O98" s="17">
        <v>3.15</v>
      </c>
      <c r="P98" s="17">
        <v>1.81</v>
      </c>
      <c r="Q98" s="17">
        <v>5.77</v>
      </c>
      <c r="R98" s="17">
        <v>0.26</v>
      </c>
      <c r="S98" s="20">
        <v>40</v>
      </c>
      <c r="T98" s="20">
        <v>40</v>
      </c>
      <c r="U98" s="20">
        <v>2604.04</v>
      </c>
      <c r="V98" s="17">
        <v>195.98199600000001</v>
      </c>
      <c r="W98" s="20">
        <v>42.3</v>
      </c>
      <c r="X98" s="20">
        <v>2604.04</v>
      </c>
      <c r="Y98" s="17">
        <v>7.85</v>
      </c>
      <c r="Z98" s="19">
        <v>0</v>
      </c>
      <c r="AA98" s="17">
        <v>6.73</v>
      </c>
      <c r="AB98" s="17">
        <v>10.67</v>
      </c>
      <c r="AC98" s="17">
        <v>14</v>
      </c>
      <c r="AD98" s="18">
        <v>2428165.3427999998</v>
      </c>
      <c r="AE98" s="17">
        <v>274825.63799999998</v>
      </c>
      <c r="AF98" s="17">
        <v>465048.08940000006</v>
      </c>
      <c r="AG98" s="17">
        <v>723707.51339999994</v>
      </c>
      <c r="AH98" s="17">
        <v>372361.79579999996</v>
      </c>
      <c r="AI98" s="17">
        <v>169745.24699999997</v>
      </c>
      <c r="AJ98" s="17">
        <v>97536.157800000001</v>
      </c>
      <c r="AK98" s="17">
        <v>310930.18259999994</v>
      </c>
      <c r="AL98" s="17">
        <v>14010.718799999999</v>
      </c>
      <c r="AN98" s="15">
        <v>48.44</v>
      </c>
      <c r="AO98" s="238">
        <v>18.489999999999998</v>
      </c>
      <c r="AP98" s="239"/>
      <c r="AQ98" s="15">
        <v>6.67</v>
      </c>
      <c r="AR98" s="15">
        <v>1.53</v>
      </c>
      <c r="AS98" s="15">
        <v>0.32</v>
      </c>
      <c r="AT98" s="15">
        <v>0.87</v>
      </c>
      <c r="AU98" s="15">
        <v>5.01</v>
      </c>
      <c r="AV98" s="15">
        <v>4.99</v>
      </c>
      <c r="AW98" s="15">
        <v>2.7</v>
      </c>
      <c r="AX98" s="15">
        <v>6.46</v>
      </c>
      <c r="AY98" s="15">
        <v>0.47</v>
      </c>
      <c r="AZ98" s="14">
        <v>0.93</v>
      </c>
      <c r="BA98" s="15">
        <v>54.88252</v>
      </c>
      <c r="BB98" s="238">
        <v>20.949169999999999</v>
      </c>
      <c r="BC98" s="239">
        <v>0</v>
      </c>
      <c r="BD98" s="15">
        <v>7.5571100000000007</v>
      </c>
      <c r="BE98" s="15">
        <v>1.7334900000000002</v>
      </c>
      <c r="BF98" s="15">
        <v>0.36256000000000005</v>
      </c>
      <c r="BG98" s="15">
        <v>0.98571000000000009</v>
      </c>
      <c r="BH98" s="15">
        <v>5.6763300000000001</v>
      </c>
      <c r="BI98" s="15">
        <v>5.65367</v>
      </c>
      <c r="BJ98" s="15">
        <v>3.0591000000000004</v>
      </c>
      <c r="BK98" s="15">
        <v>7.3191800000000002</v>
      </c>
      <c r="BL98" s="15">
        <v>0.53250999999999993</v>
      </c>
      <c r="BM98" s="14">
        <v>1.05369</v>
      </c>
      <c r="BN98" s="13">
        <v>5799226.9133959999</v>
      </c>
      <c r="BO98" s="237">
        <v>2213619.0261909994</v>
      </c>
      <c r="BP98" s="237">
        <v>0</v>
      </c>
      <c r="BQ98" s="13">
        <v>798531.03865300003</v>
      </c>
      <c r="BR98" s="13">
        <v>183171.28772699999</v>
      </c>
      <c r="BS98" s="13">
        <v>38310.334687999995</v>
      </c>
      <c r="BT98" s="13">
        <v>104156.222433</v>
      </c>
      <c r="BU98" s="13">
        <v>599796.17745899991</v>
      </c>
      <c r="BV98" s="13">
        <v>597401.781541</v>
      </c>
      <c r="BW98" s="13">
        <v>323243.44893000007</v>
      </c>
      <c r="BX98" s="13">
        <v>773389.88151400001</v>
      </c>
      <c r="BY98" s="13">
        <v>56268.304072999985</v>
      </c>
      <c r="BZ98" s="13">
        <v>111339.41018699999</v>
      </c>
    </row>
    <row r="99" spans="1:78" ht="12" customHeight="1" x14ac:dyDescent="0.25">
      <c r="A99" s="22">
        <v>95</v>
      </c>
      <c r="B99" s="24" t="s">
        <v>158</v>
      </c>
      <c r="C99" s="12">
        <v>8840.4</v>
      </c>
      <c r="D99" s="23">
        <v>6805.3</v>
      </c>
      <c r="E99" s="23">
        <v>2035.1</v>
      </c>
      <c r="F99" s="23">
        <v>891.3</v>
      </c>
      <c r="G99" s="22" t="s">
        <v>44</v>
      </c>
      <c r="H99" s="10">
        <v>3</v>
      </c>
      <c r="I99" s="10" t="s">
        <v>21</v>
      </c>
      <c r="J99" s="18">
        <v>45.06</v>
      </c>
      <c r="K99" s="17">
        <v>5.0999999999999996</v>
      </c>
      <c r="L99" s="17">
        <v>8.6300000000000008</v>
      </c>
      <c r="M99" s="17">
        <v>13.43</v>
      </c>
      <c r="N99" s="17">
        <v>6.91</v>
      </c>
      <c r="O99" s="17">
        <v>3.15</v>
      </c>
      <c r="P99" s="17">
        <v>1.81</v>
      </c>
      <c r="Q99" s="17">
        <v>5.77</v>
      </c>
      <c r="R99" s="17">
        <v>0.26</v>
      </c>
      <c r="S99" s="20">
        <v>40</v>
      </c>
      <c r="T99" s="20">
        <v>40</v>
      </c>
      <c r="U99" s="20">
        <v>2604.04</v>
      </c>
      <c r="V99" s="17">
        <v>195.98199600000001</v>
      </c>
      <c r="W99" s="20">
        <v>42.3</v>
      </c>
      <c r="X99" s="20">
        <v>2604.04</v>
      </c>
      <c r="Y99" s="17">
        <v>7.85</v>
      </c>
      <c r="Z99" s="19">
        <v>0</v>
      </c>
      <c r="AA99" s="17">
        <v>6.73</v>
      </c>
      <c r="AB99" s="17">
        <v>10.67</v>
      </c>
      <c r="AC99" s="17">
        <v>14</v>
      </c>
      <c r="AD99" s="18">
        <v>2390090.5439999998</v>
      </c>
      <c r="AE99" s="17">
        <v>270516.24</v>
      </c>
      <c r="AF99" s="17">
        <v>457755.91200000001</v>
      </c>
      <c r="AG99" s="17">
        <v>712359.43199999991</v>
      </c>
      <c r="AH99" s="17">
        <v>366522.984</v>
      </c>
      <c r="AI99" s="17">
        <v>167083.56</v>
      </c>
      <c r="AJ99" s="17">
        <v>96006.744000000006</v>
      </c>
      <c r="AK99" s="17">
        <v>306054.64799999993</v>
      </c>
      <c r="AL99" s="17">
        <v>13791.023999999999</v>
      </c>
      <c r="AN99" s="15">
        <v>48.44</v>
      </c>
      <c r="AO99" s="238">
        <v>18.489999999999998</v>
      </c>
      <c r="AP99" s="239"/>
      <c r="AQ99" s="15">
        <v>6.67</v>
      </c>
      <c r="AR99" s="15">
        <v>1.53</v>
      </c>
      <c r="AS99" s="15">
        <v>0.32</v>
      </c>
      <c r="AT99" s="15">
        <v>0.87</v>
      </c>
      <c r="AU99" s="15">
        <v>5.01</v>
      </c>
      <c r="AV99" s="15">
        <v>4.99</v>
      </c>
      <c r="AW99" s="15">
        <v>2.7</v>
      </c>
      <c r="AX99" s="15">
        <v>6.46</v>
      </c>
      <c r="AY99" s="15">
        <v>0.47</v>
      </c>
      <c r="AZ99" s="14">
        <v>0.93</v>
      </c>
      <c r="BA99" s="15">
        <v>54.88252</v>
      </c>
      <c r="BB99" s="238">
        <v>20.949169999999999</v>
      </c>
      <c r="BC99" s="239">
        <v>0</v>
      </c>
      <c r="BD99" s="15">
        <v>7.5571100000000007</v>
      </c>
      <c r="BE99" s="15">
        <v>1.7334900000000002</v>
      </c>
      <c r="BF99" s="15">
        <v>0.36256000000000005</v>
      </c>
      <c r="BG99" s="15">
        <v>0.98571000000000009</v>
      </c>
      <c r="BH99" s="15">
        <v>5.6763300000000001</v>
      </c>
      <c r="BI99" s="15">
        <v>5.65367</v>
      </c>
      <c r="BJ99" s="15">
        <v>3.0591000000000004</v>
      </c>
      <c r="BK99" s="15">
        <v>7.3191800000000002</v>
      </c>
      <c r="BL99" s="15">
        <v>0.53250999999999993</v>
      </c>
      <c r="BM99" s="14">
        <v>1.05369</v>
      </c>
      <c r="BN99" s="13">
        <v>5708292.2500799997</v>
      </c>
      <c r="BO99" s="237">
        <v>2178908.4166799998</v>
      </c>
      <c r="BP99" s="237">
        <v>0</v>
      </c>
      <c r="BQ99" s="13">
        <v>786009.68844000006</v>
      </c>
      <c r="BR99" s="13">
        <v>180299.07395999998</v>
      </c>
      <c r="BS99" s="13">
        <v>37709.610240000002</v>
      </c>
      <c r="BT99" s="13">
        <v>102523.00284</v>
      </c>
      <c r="BU99" s="13">
        <v>590391.08531999995</v>
      </c>
      <c r="BV99" s="13">
        <v>588034.23467999999</v>
      </c>
      <c r="BW99" s="13">
        <v>318174.83640000003</v>
      </c>
      <c r="BX99" s="13">
        <v>761262.75671999995</v>
      </c>
      <c r="BY99" s="13">
        <v>55385.990039999982</v>
      </c>
      <c r="BZ99" s="13">
        <v>109593.55475999998</v>
      </c>
    </row>
    <row r="100" spans="1:78" ht="12" customHeight="1" x14ac:dyDescent="0.25">
      <c r="A100" s="22">
        <v>96</v>
      </c>
      <c r="B100" s="24" t="s">
        <v>157</v>
      </c>
      <c r="C100" s="12">
        <v>6129.1</v>
      </c>
      <c r="D100" s="23">
        <v>5037.1000000000004</v>
      </c>
      <c r="E100" s="23">
        <v>1092</v>
      </c>
      <c r="F100" s="23">
        <v>913.65</v>
      </c>
      <c r="G100" s="22" t="s">
        <v>44</v>
      </c>
      <c r="H100" s="10">
        <v>3</v>
      </c>
      <c r="I100" s="10" t="s">
        <v>21</v>
      </c>
      <c r="J100" s="18">
        <v>45.06</v>
      </c>
      <c r="K100" s="17">
        <v>5.0999999999999996</v>
      </c>
      <c r="L100" s="17">
        <v>8.6300000000000008</v>
      </c>
      <c r="M100" s="17">
        <v>13.43</v>
      </c>
      <c r="N100" s="17">
        <v>6.91</v>
      </c>
      <c r="O100" s="17">
        <v>3.15</v>
      </c>
      <c r="P100" s="17">
        <v>1.81</v>
      </c>
      <c r="Q100" s="17">
        <v>5.77</v>
      </c>
      <c r="R100" s="17">
        <v>0.26</v>
      </c>
      <c r="S100" s="20">
        <v>40</v>
      </c>
      <c r="T100" s="20">
        <v>40</v>
      </c>
      <c r="U100" s="20">
        <v>2604.04</v>
      </c>
      <c r="V100" s="17">
        <v>195.98199600000001</v>
      </c>
      <c r="W100" s="20">
        <v>42.3</v>
      </c>
      <c r="X100" s="20">
        <v>2604.04</v>
      </c>
      <c r="Y100" s="17">
        <v>7.85</v>
      </c>
      <c r="Z100" s="19">
        <v>0</v>
      </c>
      <c r="AA100" s="17">
        <v>6.73</v>
      </c>
      <c r="AB100" s="17">
        <v>10.67</v>
      </c>
      <c r="AC100" s="17">
        <v>14</v>
      </c>
      <c r="AD100" s="18">
        <v>1657063.4760000003</v>
      </c>
      <c r="AE100" s="17">
        <v>187550.46</v>
      </c>
      <c r="AF100" s="17">
        <v>317364.79800000007</v>
      </c>
      <c r="AG100" s="17">
        <v>493882.87800000003</v>
      </c>
      <c r="AH100" s="17">
        <v>254112.48600000003</v>
      </c>
      <c r="AI100" s="17">
        <v>115839.99</v>
      </c>
      <c r="AJ100" s="17">
        <v>66562.025999999998</v>
      </c>
      <c r="AK100" s="17">
        <v>212189.44199999998</v>
      </c>
      <c r="AL100" s="17">
        <v>9561.3960000000006</v>
      </c>
      <c r="AN100" s="15">
        <v>48.44</v>
      </c>
      <c r="AO100" s="238">
        <v>18.489999999999998</v>
      </c>
      <c r="AP100" s="239"/>
      <c r="AQ100" s="15">
        <v>6.67</v>
      </c>
      <c r="AR100" s="15">
        <v>1.53</v>
      </c>
      <c r="AS100" s="15">
        <v>0.32</v>
      </c>
      <c r="AT100" s="15">
        <v>0.87</v>
      </c>
      <c r="AU100" s="15">
        <v>5.01</v>
      </c>
      <c r="AV100" s="15">
        <v>4.99</v>
      </c>
      <c r="AW100" s="15">
        <v>2.7</v>
      </c>
      <c r="AX100" s="15">
        <v>6.46</v>
      </c>
      <c r="AY100" s="15">
        <v>0.47</v>
      </c>
      <c r="AZ100" s="14">
        <v>0.93</v>
      </c>
      <c r="BA100" s="15">
        <v>54.88252</v>
      </c>
      <c r="BB100" s="238">
        <v>20.949169999999999</v>
      </c>
      <c r="BC100" s="239">
        <v>0</v>
      </c>
      <c r="BD100" s="15">
        <v>7.5571100000000007</v>
      </c>
      <c r="BE100" s="15">
        <v>1.7334900000000002</v>
      </c>
      <c r="BF100" s="15">
        <v>0.36256000000000005</v>
      </c>
      <c r="BG100" s="15">
        <v>0.98571000000000009</v>
      </c>
      <c r="BH100" s="15">
        <v>5.6763300000000001</v>
      </c>
      <c r="BI100" s="15">
        <v>5.65367</v>
      </c>
      <c r="BJ100" s="15">
        <v>3.0591000000000004</v>
      </c>
      <c r="BK100" s="15">
        <v>7.3191800000000002</v>
      </c>
      <c r="BL100" s="15">
        <v>0.53250999999999993</v>
      </c>
      <c r="BM100" s="14">
        <v>1.05369</v>
      </c>
      <c r="BN100" s="13">
        <v>3957591.74132</v>
      </c>
      <c r="BO100" s="237">
        <v>1510649.6964699998</v>
      </c>
      <c r="BP100" s="237">
        <v>0</v>
      </c>
      <c r="BQ100" s="13">
        <v>544945.02301</v>
      </c>
      <c r="BR100" s="13">
        <v>125002.38159</v>
      </c>
      <c r="BS100" s="13">
        <v>26144.288960000002</v>
      </c>
      <c r="BT100" s="13">
        <v>71079.785610000006</v>
      </c>
      <c r="BU100" s="13">
        <v>409321.52403000003</v>
      </c>
      <c r="BV100" s="13">
        <v>407687.50597</v>
      </c>
      <c r="BW100" s="13">
        <v>220592.43810000006</v>
      </c>
      <c r="BX100" s="13">
        <v>527787.83338000008</v>
      </c>
      <c r="BY100" s="13">
        <v>38399.424409999992</v>
      </c>
      <c r="BZ100" s="13">
        <v>75981.839789999998</v>
      </c>
    </row>
    <row r="101" spans="1:78" ht="12" customHeight="1" x14ac:dyDescent="0.25">
      <c r="A101" s="22">
        <v>97</v>
      </c>
      <c r="B101" s="24" t="s">
        <v>156</v>
      </c>
      <c r="C101" s="12">
        <v>5021.8999999999996</v>
      </c>
      <c r="D101" s="23">
        <v>5021.8999999999996</v>
      </c>
      <c r="E101" s="23">
        <v>0</v>
      </c>
      <c r="F101" s="23">
        <v>913.65</v>
      </c>
      <c r="G101" s="22" t="s">
        <v>44</v>
      </c>
      <c r="H101" s="10">
        <v>3</v>
      </c>
      <c r="I101" s="10" t="s">
        <v>21</v>
      </c>
      <c r="J101" s="18">
        <v>45.06</v>
      </c>
      <c r="K101" s="17">
        <v>5.0999999999999996</v>
      </c>
      <c r="L101" s="17">
        <v>8.6300000000000008</v>
      </c>
      <c r="M101" s="17">
        <v>13.43</v>
      </c>
      <c r="N101" s="17">
        <v>6.91</v>
      </c>
      <c r="O101" s="17">
        <v>3.15</v>
      </c>
      <c r="P101" s="17">
        <v>1.81</v>
      </c>
      <c r="Q101" s="17">
        <v>5.77</v>
      </c>
      <c r="R101" s="17">
        <v>0.26</v>
      </c>
      <c r="S101" s="20">
        <v>40</v>
      </c>
      <c r="T101" s="20">
        <v>40</v>
      </c>
      <c r="U101" s="20">
        <v>2604.04</v>
      </c>
      <c r="V101" s="17">
        <v>195.98199600000001</v>
      </c>
      <c r="W101" s="20">
        <v>42.3</v>
      </c>
      <c r="X101" s="20">
        <v>2604.04</v>
      </c>
      <c r="Y101" s="17">
        <v>7.85</v>
      </c>
      <c r="Z101" s="19">
        <v>0</v>
      </c>
      <c r="AA101" s="17">
        <v>6.73</v>
      </c>
      <c r="AB101" s="17">
        <v>10.67</v>
      </c>
      <c r="AC101" s="17">
        <v>14</v>
      </c>
      <c r="AD101" s="18">
        <v>1357720.8839999998</v>
      </c>
      <c r="AE101" s="17">
        <v>153670.13999999996</v>
      </c>
      <c r="AF101" s="17">
        <v>260033.98200000002</v>
      </c>
      <c r="AG101" s="17">
        <v>404664.70199999999</v>
      </c>
      <c r="AH101" s="17">
        <v>208207.97399999999</v>
      </c>
      <c r="AI101" s="17">
        <v>94913.909999999989</v>
      </c>
      <c r="AJ101" s="17">
        <v>54537.833999999995</v>
      </c>
      <c r="AK101" s="17">
        <v>173858.17799999999</v>
      </c>
      <c r="AL101" s="17">
        <v>7834.1639999999998</v>
      </c>
      <c r="AN101" s="15">
        <v>48.44</v>
      </c>
      <c r="AO101" s="238">
        <v>18.489999999999998</v>
      </c>
      <c r="AP101" s="239"/>
      <c r="AQ101" s="15">
        <v>6.67</v>
      </c>
      <c r="AR101" s="15">
        <v>1.53</v>
      </c>
      <c r="AS101" s="15">
        <v>0.32</v>
      </c>
      <c r="AT101" s="15">
        <v>0.87</v>
      </c>
      <c r="AU101" s="15">
        <v>5.01</v>
      </c>
      <c r="AV101" s="15">
        <v>4.99</v>
      </c>
      <c r="AW101" s="15">
        <v>2.7</v>
      </c>
      <c r="AX101" s="15">
        <v>6.46</v>
      </c>
      <c r="AY101" s="15">
        <v>0.47</v>
      </c>
      <c r="AZ101" s="14">
        <v>0.93</v>
      </c>
      <c r="BA101" s="15">
        <v>54.88252</v>
      </c>
      <c r="BB101" s="238">
        <v>20.949169999999999</v>
      </c>
      <c r="BC101" s="239">
        <v>0</v>
      </c>
      <c r="BD101" s="15">
        <v>7.5571100000000007</v>
      </c>
      <c r="BE101" s="15">
        <v>1.7334900000000002</v>
      </c>
      <c r="BF101" s="15">
        <v>0.36256000000000005</v>
      </c>
      <c r="BG101" s="15">
        <v>0.98571000000000009</v>
      </c>
      <c r="BH101" s="15">
        <v>5.6763300000000001</v>
      </c>
      <c r="BI101" s="15">
        <v>5.65367</v>
      </c>
      <c r="BJ101" s="15">
        <v>3.0591000000000004</v>
      </c>
      <c r="BK101" s="15">
        <v>7.3191800000000002</v>
      </c>
      <c r="BL101" s="15">
        <v>0.53250999999999993</v>
      </c>
      <c r="BM101" s="14">
        <v>1.05369</v>
      </c>
      <c r="BN101" s="13">
        <v>3242666.9438800002</v>
      </c>
      <c r="BO101" s="237">
        <v>1237756.2302299999</v>
      </c>
      <c r="BP101" s="237">
        <v>0</v>
      </c>
      <c r="BQ101" s="13">
        <v>446502.65308999998</v>
      </c>
      <c r="BR101" s="13">
        <v>102421.14830999999</v>
      </c>
      <c r="BS101" s="13">
        <v>21421.416639999999</v>
      </c>
      <c r="BT101" s="13">
        <v>58239.476490000001</v>
      </c>
      <c r="BU101" s="13">
        <v>335379.05426999996</v>
      </c>
      <c r="BV101" s="13">
        <v>334040.21573</v>
      </c>
      <c r="BW101" s="13">
        <v>180743.20290000003</v>
      </c>
      <c r="BX101" s="13">
        <v>432444.84841999999</v>
      </c>
      <c r="BY101" s="13">
        <v>31462.705689999992</v>
      </c>
      <c r="BZ101" s="13">
        <v>62255.992109999992</v>
      </c>
    </row>
    <row r="102" spans="1:78" ht="12" customHeight="1" x14ac:dyDescent="0.25">
      <c r="A102" s="22">
        <v>98</v>
      </c>
      <c r="B102" s="24" t="s">
        <v>155</v>
      </c>
      <c r="C102" s="12">
        <v>8658.6000000000022</v>
      </c>
      <c r="D102" s="23">
        <v>5980.5000000000018</v>
      </c>
      <c r="E102" s="23">
        <v>2678.1</v>
      </c>
      <c r="F102" s="23">
        <v>2125.5</v>
      </c>
      <c r="G102" s="22" t="s">
        <v>53</v>
      </c>
      <c r="H102" s="10">
        <v>1</v>
      </c>
      <c r="I102" s="10" t="s">
        <v>8</v>
      </c>
      <c r="J102" s="21">
        <v>36.54</v>
      </c>
      <c r="K102" s="17">
        <v>4.03</v>
      </c>
      <c r="L102" s="17">
        <v>7</v>
      </c>
      <c r="M102" s="17">
        <v>11</v>
      </c>
      <c r="N102" s="17">
        <v>5.4</v>
      </c>
      <c r="O102" s="17">
        <v>2.67</v>
      </c>
      <c r="P102" s="17">
        <v>1.54</v>
      </c>
      <c r="Q102" s="17">
        <v>4.9000000000000004</v>
      </c>
      <c r="R102" s="17">
        <v>0</v>
      </c>
      <c r="S102" s="20">
        <v>40</v>
      </c>
      <c r="T102" s="20">
        <v>40</v>
      </c>
      <c r="U102" s="20">
        <v>2604.04</v>
      </c>
      <c r="V102" s="17">
        <v>195.98199600000001</v>
      </c>
      <c r="W102" s="20">
        <v>42.3</v>
      </c>
      <c r="X102" s="20">
        <v>2604.04</v>
      </c>
      <c r="Y102" s="17">
        <v>0</v>
      </c>
      <c r="Z102" s="19">
        <v>0</v>
      </c>
      <c r="AA102" s="17">
        <v>5.05</v>
      </c>
      <c r="AB102" s="17">
        <v>10.67</v>
      </c>
      <c r="AC102" s="17">
        <v>14</v>
      </c>
      <c r="AD102" s="18">
        <v>1898311.4640000004</v>
      </c>
      <c r="AE102" s="17">
        <v>209364.94800000006</v>
      </c>
      <c r="AF102" s="17">
        <v>363661.20000000007</v>
      </c>
      <c r="AG102" s="17">
        <v>571467.60000000009</v>
      </c>
      <c r="AH102" s="17">
        <v>280538.64000000013</v>
      </c>
      <c r="AI102" s="17">
        <v>138710.77200000006</v>
      </c>
      <c r="AJ102" s="17">
        <v>80005.464000000022</v>
      </c>
      <c r="AK102" s="17">
        <v>254562.84000000008</v>
      </c>
      <c r="AL102" s="17">
        <v>0</v>
      </c>
      <c r="AN102" s="15">
        <v>0</v>
      </c>
      <c r="AO102" s="15">
        <v>0</v>
      </c>
      <c r="AP102" s="15"/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4">
        <v>0</v>
      </c>
      <c r="BA102" s="15">
        <v>0</v>
      </c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4"/>
      <c r="BN102" s="13">
        <v>0</v>
      </c>
      <c r="BO102" s="13">
        <v>0</v>
      </c>
      <c r="BP102" s="13">
        <v>0</v>
      </c>
      <c r="BQ102" s="13">
        <v>0</v>
      </c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</row>
    <row r="103" spans="1:78" ht="12" customHeight="1" x14ac:dyDescent="0.25">
      <c r="A103" s="22">
        <v>99</v>
      </c>
      <c r="B103" s="24" t="s">
        <v>154</v>
      </c>
      <c r="C103" s="12">
        <v>3369.8</v>
      </c>
      <c r="D103" s="23">
        <v>3369.8</v>
      </c>
      <c r="E103" s="23">
        <v>0</v>
      </c>
      <c r="F103" s="23">
        <v>333.8</v>
      </c>
      <c r="G103" s="22" t="s">
        <v>53</v>
      </c>
      <c r="H103" s="10">
        <v>7</v>
      </c>
      <c r="I103" s="10" t="s">
        <v>21</v>
      </c>
      <c r="J103" s="18">
        <v>31</v>
      </c>
      <c r="K103" s="17">
        <v>5.0999999999999996</v>
      </c>
      <c r="L103" s="17">
        <v>6.59</v>
      </c>
      <c r="M103" s="17">
        <v>8.98</v>
      </c>
      <c r="N103" s="17">
        <v>6.92</v>
      </c>
      <c r="O103" s="17">
        <v>3.15</v>
      </c>
      <c r="P103" s="17">
        <v>0</v>
      </c>
      <c r="Q103" s="17">
        <v>0</v>
      </c>
      <c r="R103" s="17">
        <v>0.26</v>
      </c>
      <c r="S103" s="20">
        <v>40</v>
      </c>
      <c r="T103" s="20">
        <v>40</v>
      </c>
      <c r="U103" s="20">
        <v>2604.04</v>
      </c>
      <c r="V103" s="17">
        <v>195.98199600000001</v>
      </c>
      <c r="W103" s="20">
        <v>42.3</v>
      </c>
      <c r="X103" s="20">
        <v>2604.04</v>
      </c>
      <c r="Y103" s="17">
        <v>7.85</v>
      </c>
      <c r="Z103" s="19">
        <v>0</v>
      </c>
      <c r="AA103" s="17">
        <v>6.73</v>
      </c>
      <c r="AB103" s="17">
        <v>10.67</v>
      </c>
      <c r="AC103" s="17">
        <v>14</v>
      </c>
      <c r="AD103" s="18">
        <v>626782.80000000005</v>
      </c>
      <c r="AE103" s="17">
        <v>103115.88</v>
      </c>
      <c r="AF103" s="17">
        <v>133241.89199999999</v>
      </c>
      <c r="AG103" s="17">
        <v>181564.82400000002</v>
      </c>
      <c r="AH103" s="17">
        <v>139914.09599999999</v>
      </c>
      <c r="AI103" s="17">
        <v>63689.22</v>
      </c>
      <c r="AJ103" s="17">
        <v>0</v>
      </c>
      <c r="AK103" s="17">
        <v>0</v>
      </c>
      <c r="AL103" s="17">
        <v>5256.8879999999999</v>
      </c>
      <c r="AN103" s="15">
        <v>33.17</v>
      </c>
      <c r="AO103" s="238">
        <v>13.89</v>
      </c>
      <c r="AP103" s="239"/>
      <c r="AQ103" s="15">
        <v>5.9</v>
      </c>
      <c r="AR103" s="15">
        <v>1.53</v>
      </c>
      <c r="AS103" s="15">
        <v>0.32</v>
      </c>
      <c r="AT103" s="15">
        <v>0.6</v>
      </c>
      <c r="AU103" s="15">
        <v>5.01</v>
      </c>
      <c r="AV103" s="15">
        <v>4.99</v>
      </c>
      <c r="AW103" s="15">
        <v>0</v>
      </c>
      <c r="AX103" s="15">
        <v>0</v>
      </c>
      <c r="AY103" s="15">
        <v>0</v>
      </c>
      <c r="AZ103" s="14">
        <v>0.93</v>
      </c>
      <c r="BA103" s="15">
        <v>37.581610000000005</v>
      </c>
      <c r="BB103" s="238">
        <v>15.737370000000004</v>
      </c>
      <c r="BC103" s="239">
        <v>0</v>
      </c>
      <c r="BD103" s="15">
        <v>6.6847000000000012</v>
      </c>
      <c r="BE103" s="15">
        <v>1.7334900000000002</v>
      </c>
      <c r="BF103" s="15">
        <v>0.36256000000000005</v>
      </c>
      <c r="BG103" s="15">
        <v>0.67980000000000007</v>
      </c>
      <c r="BH103" s="15">
        <v>5.6763300000000001</v>
      </c>
      <c r="BI103" s="15">
        <v>5.65367</v>
      </c>
      <c r="BJ103" s="15">
        <v>0</v>
      </c>
      <c r="BK103" s="15">
        <v>0</v>
      </c>
      <c r="BL103" s="15">
        <v>0</v>
      </c>
      <c r="BM103" s="14">
        <v>1.0536900000000002</v>
      </c>
      <c r="BN103" s="13">
        <v>1489977.6257800001</v>
      </c>
      <c r="BO103" s="237">
        <v>623930.9382600002</v>
      </c>
      <c r="BP103" s="237">
        <v>0</v>
      </c>
      <c r="BQ103" s="13">
        <v>265024.66060000006</v>
      </c>
      <c r="BR103" s="13">
        <v>68726.734020000004</v>
      </c>
      <c r="BS103" s="13">
        <v>14374.21888</v>
      </c>
      <c r="BT103" s="13">
        <v>26951.660400000004</v>
      </c>
      <c r="BU103" s="13">
        <v>225046.36434</v>
      </c>
      <c r="BV103" s="13">
        <v>224147.97566000003</v>
      </c>
      <c r="BW103" s="13">
        <v>0</v>
      </c>
      <c r="BX103" s="13">
        <v>0</v>
      </c>
      <c r="BY103" s="13">
        <v>0</v>
      </c>
      <c r="BZ103" s="13">
        <v>41775.07362000001</v>
      </c>
    </row>
    <row r="104" spans="1:78" ht="12" customHeight="1" x14ac:dyDescent="0.25">
      <c r="A104" s="22">
        <v>100</v>
      </c>
      <c r="B104" s="24" t="s">
        <v>153</v>
      </c>
      <c r="C104" s="12">
        <v>3053.6</v>
      </c>
      <c r="D104" s="23">
        <v>3053.6</v>
      </c>
      <c r="E104" s="23">
        <v>0</v>
      </c>
      <c r="F104" s="23">
        <v>550.02</v>
      </c>
      <c r="G104" s="22" t="s">
        <v>53</v>
      </c>
      <c r="H104" s="10">
        <v>3</v>
      </c>
      <c r="I104" s="10" t="s">
        <v>21</v>
      </c>
      <c r="J104" s="18">
        <v>45.06</v>
      </c>
      <c r="K104" s="17">
        <v>5.0999999999999996</v>
      </c>
      <c r="L104" s="17">
        <v>8.6300000000000008</v>
      </c>
      <c r="M104" s="17">
        <v>13.43</v>
      </c>
      <c r="N104" s="17">
        <v>6.91</v>
      </c>
      <c r="O104" s="17">
        <v>3.15</v>
      </c>
      <c r="P104" s="17">
        <v>1.81</v>
      </c>
      <c r="Q104" s="17">
        <v>5.77</v>
      </c>
      <c r="R104" s="17">
        <v>0.26</v>
      </c>
      <c r="S104" s="20">
        <v>40</v>
      </c>
      <c r="T104" s="20">
        <v>40</v>
      </c>
      <c r="U104" s="20">
        <v>2604.04</v>
      </c>
      <c r="V104" s="17">
        <v>195.98199600000001</v>
      </c>
      <c r="W104" s="20">
        <v>42.3</v>
      </c>
      <c r="X104" s="20">
        <v>2604.04</v>
      </c>
      <c r="Y104" s="17">
        <v>7.85</v>
      </c>
      <c r="Z104" s="19">
        <v>0</v>
      </c>
      <c r="AA104" s="17">
        <v>6.73</v>
      </c>
      <c r="AB104" s="17">
        <v>10.67</v>
      </c>
      <c r="AC104" s="17">
        <v>14</v>
      </c>
      <c r="AD104" s="18">
        <v>825571.29600000009</v>
      </c>
      <c r="AE104" s="17">
        <v>93440.159999999989</v>
      </c>
      <c r="AF104" s="17">
        <v>158115.40800000002</v>
      </c>
      <c r="AG104" s="17">
        <v>246059.08799999999</v>
      </c>
      <c r="AH104" s="17">
        <v>126602.25599999999</v>
      </c>
      <c r="AI104" s="17">
        <v>57713.04</v>
      </c>
      <c r="AJ104" s="17">
        <v>33162.095999999998</v>
      </c>
      <c r="AK104" s="17">
        <v>105715.63199999998</v>
      </c>
      <c r="AL104" s="17">
        <v>4763.616</v>
      </c>
      <c r="AN104" s="15">
        <v>48.44</v>
      </c>
      <c r="AO104" s="238">
        <v>18.489999999999998</v>
      </c>
      <c r="AP104" s="239"/>
      <c r="AQ104" s="15">
        <v>6.67</v>
      </c>
      <c r="AR104" s="15">
        <v>1.53</v>
      </c>
      <c r="AS104" s="15">
        <v>0.32</v>
      </c>
      <c r="AT104" s="15">
        <v>0.87</v>
      </c>
      <c r="AU104" s="15">
        <v>5.01</v>
      </c>
      <c r="AV104" s="15">
        <v>4.99</v>
      </c>
      <c r="AW104" s="15">
        <v>2.7</v>
      </c>
      <c r="AX104" s="15">
        <v>6.46</v>
      </c>
      <c r="AY104" s="15">
        <v>0.47</v>
      </c>
      <c r="AZ104" s="14">
        <v>0.93</v>
      </c>
      <c r="BA104" s="15">
        <v>54.88252</v>
      </c>
      <c r="BB104" s="238">
        <v>20.949169999999999</v>
      </c>
      <c r="BC104" s="239">
        <v>0</v>
      </c>
      <c r="BD104" s="15">
        <v>7.5571100000000007</v>
      </c>
      <c r="BE104" s="15">
        <v>1.7334900000000002</v>
      </c>
      <c r="BF104" s="15">
        <v>0.36256000000000005</v>
      </c>
      <c r="BG104" s="15">
        <v>0.98571000000000009</v>
      </c>
      <c r="BH104" s="15">
        <v>5.6763300000000001</v>
      </c>
      <c r="BI104" s="15">
        <v>5.65367</v>
      </c>
      <c r="BJ104" s="15">
        <v>3.0591000000000004</v>
      </c>
      <c r="BK104" s="15">
        <v>7.3191800000000002</v>
      </c>
      <c r="BL104" s="15">
        <v>0.53250999999999993</v>
      </c>
      <c r="BM104" s="14">
        <v>1.05369</v>
      </c>
      <c r="BN104" s="13">
        <v>1971725.3987199997</v>
      </c>
      <c r="BO104" s="237">
        <v>752625.98311999987</v>
      </c>
      <c r="BP104" s="237">
        <v>0</v>
      </c>
      <c r="BQ104" s="13">
        <v>271498.93495999998</v>
      </c>
      <c r="BR104" s="13">
        <v>62277.86664</v>
      </c>
      <c r="BS104" s="13">
        <v>13025.436159999999</v>
      </c>
      <c r="BT104" s="13">
        <v>35412.904560000003</v>
      </c>
      <c r="BU104" s="13">
        <v>203929.48487999997</v>
      </c>
      <c r="BV104" s="13">
        <v>203115.39512</v>
      </c>
      <c r="BW104" s="13">
        <v>109902.11760000001</v>
      </c>
      <c r="BX104" s="13">
        <v>262950.99248000002</v>
      </c>
      <c r="BY104" s="13">
        <v>19131.109359999995</v>
      </c>
      <c r="BZ104" s="13">
        <v>37855.173839999996</v>
      </c>
    </row>
    <row r="105" spans="1:78" ht="12" customHeight="1" x14ac:dyDescent="0.25">
      <c r="A105" s="22">
        <v>101</v>
      </c>
      <c r="B105" s="24" t="s">
        <v>152</v>
      </c>
      <c r="C105" s="12">
        <v>3035.1</v>
      </c>
      <c r="D105" s="23">
        <v>3035.1</v>
      </c>
      <c r="E105" s="23">
        <v>0</v>
      </c>
      <c r="F105" s="23">
        <v>546.67999999999995</v>
      </c>
      <c r="G105" s="22" t="s">
        <v>53</v>
      </c>
      <c r="H105" s="10">
        <v>3</v>
      </c>
      <c r="I105" s="10" t="s">
        <v>21</v>
      </c>
      <c r="J105" s="18">
        <v>45.06</v>
      </c>
      <c r="K105" s="17">
        <v>5.0999999999999996</v>
      </c>
      <c r="L105" s="17">
        <v>8.6300000000000008</v>
      </c>
      <c r="M105" s="17">
        <v>13.43</v>
      </c>
      <c r="N105" s="17">
        <v>6.91</v>
      </c>
      <c r="O105" s="17">
        <v>3.15</v>
      </c>
      <c r="P105" s="17">
        <v>1.81</v>
      </c>
      <c r="Q105" s="17">
        <v>5.77</v>
      </c>
      <c r="R105" s="17">
        <v>0.26</v>
      </c>
      <c r="S105" s="20">
        <v>40</v>
      </c>
      <c r="T105" s="20">
        <v>40</v>
      </c>
      <c r="U105" s="20">
        <v>2604.04</v>
      </c>
      <c r="V105" s="17">
        <v>195.98199600000001</v>
      </c>
      <c r="W105" s="20">
        <v>42.3</v>
      </c>
      <c r="X105" s="20">
        <v>2604.04</v>
      </c>
      <c r="Y105" s="17">
        <v>7.85</v>
      </c>
      <c r="Z105" s="19">
        <v>0</v>
      </c>
      <c r="AA105" s="17">
        <v>6.73</v>
      </c>
      <c r="AB105" s="17">
        <v>10.67</v>
      </c>
      <c r="AC105" s="17">
        <v>14</v>
      </c>
      <c r="AD105" s="18">
        <v>820569.63599999994</v>
      </c>
      <c r="AE105" s="17">
        <v>92874.06</v>
      </c>
      <c r="AF105" s="17">
        <v>157157.478</v>
      </c>
      <c r="AG105" s="17">
        <v>244568.35799999998</v>
      </c>
      <c r="AH105" s="17">
        <v>125835.24600000001</v>
      </c>
      <c r="AI105" s="17">
        <v>57363.389999999992</v>
      </c>
      <c r="AJ105" s="17">
        <v>32961.186000000002</v>
      </c>
      <c r="AK105" s="17">
        <v>105075.16199999998</v>
      </c>
      <c r="AL105" s="17">
        <v>4734.7559999999994</v>
      </c>
      <c r="AN105" s="15">
        <v>48.44</v>
      </c>
      <c r="AO105" s="238">
        <v>18.489999999999998</v>
      </c>
      <c r="AP105" s="239"/>
      <c r="AQ105" s="15">
        <v>6.67</v>
      </c>
      <c r="AR105" s="15">
        <v>1.53</v>
      </c>
      <c r="AS105" s="15">
        <v>0.32</v>
      </c>
      <c r="AT105" s="15">
        <v>0.87</v>
      </c>
      <c r="AU105" s="15">
        <v>5.01</v>
      </c>
      <c r="AV105" s="15">
        <v>4.99</v>
      </c>
      <c r="AW105" s="15">
        <v>2.7</v>
      </c>
      <c r="AX105" s="15">
        <v>6.46</v>
      </c>
      <c r="AY105" s="15">
        <v>0.47</v>
      </c>
      <c r="AZ105" s="14">
        <v>0.93</v>
      </c>
      <c r="BA105" s="15">
        <v>54.88252</v>
      </c>
      <c r="BB105" s="238">
        <v>20.949169999999999</v>
      </c>
      <c r="BC105" s="239">
        <v>0</v>
      </c>
      <c r="BD105" s="15">
        <v>7.5571100000000007</v>
      </c>
      <c r="BE105" s="15">
        <v>1.7334900000000002</v>
      </c>
      <c r="BF105" s="15">
        <v>0.36256000000000005</v>
      </c>
      <c r="BG105" s="15">
        <v>0.98571000000000009</v>
      </c>
      <c r="BH105" s="15">
        <v>5.6763300000000001</v>
      </c>
      <c r="BI105" s="15">
        <v>5.65367</v>
      </c>
      <c r="BJ105" s="15">
        <v>3.0591000000000004</v>
      </c>
      <c r="BK105" s="15">
        <v>7.3191800000000002</v>
      </c>
      <c r="BL105" s="15">
        <v>0.53250999999999993</v>
      </c>
      <c r="BM105" s="14">
        <v>1.05369</v>
      </c>
      <c r="BN105" s="13">
        <v>1959779.85252</v>
      </c>
      <c r="BO105" s="237">
        <v>748066.25666999992</v>
      </c>
      <c r="BP105" s="237">
        <v>0</v>
      </c>
      <c r="BQ105" s="13">
        <v>269854.07961000002</v>
      </c>
      <c r="BR105" s="13">
        <v>61900.560989999998</v>
      </c>
      <c r="BS105" s="13">
        <v>12946.522559999999</v>
      </c>
      <c r="BT105" s="13">
        <v>35198.358210000006</v>
      </c>
      <c r="BU105" s="13">
        <v>202693.99382999999</v>
      </c>
      <c r="BV105" s="13">
        <v>201884.83617</v>
      </c>
      <c r="BW105" s="13">
        <v>109236.28410000002</v>
      </c>
      <c r="BX105" s="13">
        <v>261357.92418</v>
      </c>
      <c r="BY105" s="13">
        <v>19015.205009999994</v>
      </c>
      <c r="BZ105" s="13">
        <v>37625.831189999997</v>
      </c>
    </row>
    <row r="106" spans="1:78" ht="12" customHeight="1" x14ac:dyDescent="0.25">
      <c r="A106" s="22">
        <v>102</v>
      </c>
      <c r="B106" s="24" t="s">
        <v>151</v>
      </c>
      <c r="C106" s="12">
        <v>4505.5999999999995</v>
      </c>
      <c r="D106" s="23">
        <v>4185.3999999999996</v>
      </c>
      <c r="E106" s="23">
        <v>320.2</v>
      </c>
      <c r="F106" s="23">
        <v>571.5</v>
      </c>
      <c r="G106" s="22" t="s">
        <v>53</v>
      </c>
      <c r="H106" s="10">
        <v>7</v>
      </c>
      <c r="I106" s="10" t="s">
        <v>21</v>
      </c>
      <c r="J106" s="18">
        <v>31</v>
      </c>
      <c r="K106" s="17">
        <v>5.0999999999999996</v>
      </c>
      <c r="L106" s="17">
        <v>6.59</v>
      </c>
      <c r="M106" s="17">
        <v>8.98</v>
      </c>
      <c r="N106" s="17">
        <v>6.92</v>
      </c>
      <c r="O106" s="17">
        <v>3.15</v>
      </c>
      <c r="P106" s="17">
        <v>0</v>
      </c>
      <c r="Q106" s="17">
        <v>0</v>
      </c>
      <c r="R106" s="17">
        <v>0.26</v>
      </c>
      <c r="S106" s="20">
        <v>40</v>
      </c>
      <c r="T106" s="20">
        <v>40</v>
      </c>
      <c r="U106" s="20">
        <v>2604.04</v>
      </c>
      <c r="V106" s="17">
        <v>195.98199600000001</v>
      </c>
      <c r="W106" s="20">
        <v>42.3</v>
      </c>
      <c r="X106" s="20">
        <v>2604.04</v>
      </c>
      <c r="Y106" s="17">
        <v>7.85</v>
      </c>
      <c r="Z106" s="19">
        <v>0</v>
      </c>
      <c r="AA106" s="17">
        <v>6.73</v>
      </c>
      <c r="AB106" s="17">
        <v>10.67</v>
      </c>
      <c r="AC106" s="17">
        <v>14</v>
      </c>
      <c r="AD106" s="18">
        <v>838041.59999999986</v>
      </c>
      <c r="AE106" s="17">
        <v>137871.35999999996</v>
      </c>
      <c r="AF106" s="17">
        <v>178151.42399999997</v>
      </c>
      <c r="AG106" s="17">
        <v>242761.728</v>
      </c>
      <c r="AH106" s="17">
        <v>187072.51199999999</v>
      </c>
      <c r="AI106" s="17">
        <v>85155.839999999982</v>
      </c>
      <c r="AJ106" s="17">
        <v>0</v>
      </c>
      <c r="AK106" s="17">
        <v>0</v>
      </c>
      <c r="AL106" s="17">
        <v>7028.735999999999</v>
      </c>
      <c r="AN106" s="15">
        <v>33.17</v>
      </c>
      <c r="AO106" s="238">
        <v>13.89</v>
      </c>
      <c r="AP106" s="239"/>
      <c r="AQ106" s="15">
        <v>5.9</v>
      </c>
      <c r="AR106" s="15">
        <v>1.53</v>
      </c>
      <c r="AS106" s="15">
        <v>0.32</v>
      </c>
      <c r="AT106" s="15">
        <v>0.6</v>
      </c>
      <c r="AU106" s="15">
        <v>5.01</v>
      </c>
      <c r="AV106" s="15">
        <v>4.99</v>
      </c>
      <c r="AW106" s="15">
        <v>0</v>
      </c>
      <c r="AX106" s="15">
        <v>0</v>
      </c>
      <c r="AY106" s="15">
        <v>0</v>
      </c>
      <c r="AZ106" s="14">
        <v>0.93</v>
      </c>
      <c r="BA106" s="15">
        <v>37.581610000000005</v>
      </c>
      <c r="BB106" s="238">
        <v>15.737370000000004</v>
      </c>
      <c r="BC106" s="239">
        <v>0</v>
      </c>
      <c r="BD106" s="15">
        <v>6.6847000000000012</v>
      </c>
      <c r="BE106" s="15">
        <v>1.7334900000000002</v>
      </c>
      <c r="BF106" s="15">
        <v>0.36256000000000005</v>
      </c>
      <c r="BG106" s="15">
        <v>0.67980000000000007</v>
      </c>
      <c r="BH106" s="15">
        <v>5.6763300000000001</v>
      </c>
      <c r="BI106" s="15">
        <v>5.65367</v>
      </c>
      <c r="BJ106" s="15">
        <v>0</v>
      </c>
      <c r="BK106" s="15">
        <v>0</v>
      </c>
      <c r="BL106" s="15">
        <v>0</v>
      </c>
      <c r="BM106" s="14">
        <v>1.0536900000000002</v>
      </c>
      <c r="BN106" s="13">
        <v>1992178.5241600003</v>
      </c>
      <c r="BO106" s="237">
        <v>834228.51072000014</v>
      </c>
      <c r="BP106" s="237">
        <v>0</v>
      </c>
      <c r="BQ106" s="13">
        <v>354351.92319999996</v>
      </c>
      <c r="BR106" s="13">
        <v>91891.261439999987</v>
      </c>
      <c r="BS106" s="13">
        <v>19219.087359999998</v>
      </c>
      <c r="BT106" s="13">
        <v>36035.788800000002</v>
      </c>
      <c r="BU106" s="13">
        <v>300898.83647999994</v>
      </c>
      <c r="BV106" s="13">
        <v>299697.64351999998</v>
      </c>
      <c r="BW106" s="13">
        <v>0</v>
      </c>
      <c r="BX106" s="13">
        <v>0</v>
      </c>
      <c r="BY106" s="13">
        <v>0</v>
      </c>
      <c r="BZ106" s="13">
        <v>55855.47264</v>
      </c>
    </row>
    <row r="107" spans="1:78" ht="12" customHeight="1" x14ac:dyDescent="0.25">
      <c r="A107" s="22">
        <v>103</v>
      </c>
      <c r="B107" s="24" t="s">
        <v>150</v>
      </c>
      <c r="C107" s="12">
        <v>4500.9799999999996</v>
      </c>
      <c r="D107" s="23">
        <v>4500.9799999999996</v>
      </c>
      <c r="E107" s="23">
        <v>0</v>
      </c>
      <c r="F107" s="23">
        <v>571.5</v>
      </c>
      <c r="G107" s="22" t="s">
        <v>53</v>
      </c>
      <c r="H107" s="10">
        <v>7</v>
      </c>
      <c r="I107" s="10" t="s">
        <v>21</v>
      </c>
      <c r="J107" s="18">
        <v>31</v>
      </c>
      <c r="K107" s="17">
        <v>5.0999999999999996</v>
      </c>
      <c r="L107" s="17">
        <v>6.59</v>
      </c>
      <c r="M107" s="17">
        <v>8.98</v>
      </c>
      <c r="N107" s="17">
        <v>6.92</v>
      </c>
      <c r="O107" s="17">
        <v>3.15</v>
      </c>
      <c r="P107" s="17">
        <v>0</v>
      </c>
      <c r="Q107" s="17">
        <v>0</v>
      </c>
      <c r="R107" s="17">
        <v>0.26</v>
      </c>
      <c r="S107" s="20">
        <v>40</v>
      </c>
      <c r="T107" s="20">
        <v>40</v>
      </c>
      <c r="U107" s="20">
        <v>2604.04</v>
      </c>
      <c r="V107" s="17">
        <v>195.98199600000001</v>
      </c>
      <c r="W107" s="20">
        <v>42.3</v>
      </c>
      <c r="X107" s="20">
        <v>2604.04</v>
      </c>
      <c r="Y107" s="17">
        <v>7.85</v>
      </c>
      <c r="Z107" s="19">
        <v>0</v>
      </c>
      <c r="AA107" s="17">
        <v>6.73</v>
      </c>
      <c r="AB107" s="17">
        <v>10.67</v>
      </c>
      <c r="AC107" s="17">
        <v>14</v>
      </c>
      <c r="AD107" s="18">
        <v>837182.2799999998</v>
      </c>
      <c r="AE107" s="17">
        <v>137729.98799999998</v>
      </c>
      <c r="AF107" s="17">
        <v>177968.74919999999</v>
      </c>
      <c r="AG107" s="17">
        <v>242512.80239999999</v>
      </c>
      <c r="AH107" s="17">
        <v>186880.68959999998</v>
      </c>
      <c r="AI107" s="17">
        <v>85068.521999999983</v>
      </c>
      <c r="AJ107" s="17">
        <v>0</v>
      </c>
      <c r="AK107" s="17">
        <v>0</v>
      </c>
      <c r="AL107" s="17">
        <v>7021.5288</v>
      </c>
      <c r="AN107" s="15">
        <v>33.17</v>
      </c>
      <c r="AO107" s="238">
        <v>13.89</v>
      </c>
      <c r="AP107" s="239"/>
      <c r="AQ107" s="15">
        <v>5.9</v>
      </c>
      <c r="AR107" s="15">
        <v>1.53</v>
      </c>
      <c r="AS107" s="15">
        <v>0.32</v>
      </c>
      <c r="AT107" s="15">
        <v>0.6</v>
      </c>
      <c r="AU107" s="15">
        <v>5.01</v>
      </c>
      <c r="AV107" s="15">
        <v>4.99</v>
      </c>
      <c r="AW107" s="15">
        <v>0</v>
      </c>
      <c r="AX107" s="15">
        <v>0</v>
      </c>
      <c r="AY107" s="15">
        <v>0</v>
      </c>
      <c r="AZ107" s="14">
        <v>0.93</v>
      </c>
      <c r="BA107" s="15">
        <v>37.581610000000005</v>
      </c>
      <c r="BB107" s="238">
        <v>15.737370000000004</v>
      </c>
      <c r="BC107" s="239">
        <v>0</v>
      </c>
      <c r="BD107" s="15">
        <v>6.6847000000000012</v>
      </c>
      <c r="BE107" s="15">
        <v>1.7334900000000002</v>
      </c>
      <c r="BF107" s="15">
        <v>0.36256000000000005</v>
      </c>
      <c r="BG107" s="15">
        <v>0.67980000000000007</v>
      </c>
      <c r="BH107" s="15">
        <v>5.6763300000000001</v>
      </c>
      <c r="BI107" s="15">
        <v>5.65367</v>
      </c>
      <c r="BJ107" s="15">
        <v>0</v>
      </c>
      <c r="BK107" s="15">
        <v>0</v>
      </c>
      <c r="BL107" s="15">
        <v>0</v>
      </c>
      <c r="BM107" s="14">
        <v>1.0536900000000002</v>
      </c>
      <c r="BN107" s="13">
        <v>1990135.7629780001</v>
      </c>
      <c r="BO107" s="237">
        <v>833373.10062600009</v>
      </c>
      <c r="BP107" s="237">
        <v>0</v>
      </c>
      <c r="BQ107" s="13">
        <v>353988.57406000001</v>
      </c>
      <c r="BR107" s="13">
        <v>91797.037001999997</v>
      </c>
      <c r="BS107" s="13">
        <v>19199.380287999997</v>
      </c>
      <c r="BT107" s="13">
        <v>35998.838040000002</v>
      </c>
      <c r="BU107" s="13">
        <v>300590.29763399996</v>
      </c>
      <c r="BV107" s="13">
        <v>299390.33636599994</v>
      </c>
      <c r="BW107" s="13">
        <v>0</v>
      </c>
      <c r="BX107" s="13">
        <v>0</v>
      </c>
      <c r="BY107" s="13">
        <v>0</v>
      </c>
      <c r="BZ107" s="13">
        <v>55798.198962000002</v>
      </c>
    </row>
    <row r="108" spans="1:78" ht="12" customHeight="1" x14ac:dyDescent="0.25">
      <c r="A108" s="22">
        <v>104</v>
      </c>
      <c r="B108" s="24" t="s">
        <v>149</v>
      </c>
      <c r="C108" s="12">
        <v>6866.78</v>
      </c>
      <c r="D108" s="23">
        <v>6866.78</v>
      </c>
      <c r="E108" s="23">
        <v>0</v>
      </c>
      <c r="F108" s="23">
        <v>706.4</v>
      </c>
      <c r="G108" s="22" t="s">
        <v>53</v>
      </c>
      <c r="H108" s="10">
        <v>7</v>
      </c>
      <c r="I108" s="10" t="s">
        <v>21</v>
      </c>
      <c r="J108" s="18">
        <v>31</v>
      </c>
      <c r="K108" s="17">
        <v>5.0999999999999996</v>
      </c>
      <c r="L108" s="17">
        <v>6.59</v>
      </c>
      <c r="M108" s="17">
        <v>8.98</v>
      </c>
      <c r="N108" s="17">
        <v>6.92</v>
      </c>
      <c r="O108" s="17">
        <v>3.15</v>
      </c>
      <c r="P108" s="17">
        <v>0</v>
      </c>
      <c r="Q108" s="17">
        <v>0</v>
      </c>
      <c r="R108" s="17">
        <v>0.26</v>
      </c>
      <c r="S108" s="20">
        <v>40</v>
      </c>
      <c r="T108" s="20">
        <v>40</v>
      </c>
      <c r="U108" s="20">
        <v>2604.04</v>
      </c>
      <c r="V108" s="17">
        <v>195.98199600000001</v>
      </c>
      <c r="W108" s="20">
        <v>42.3</v>
      </c>
      <c r="X108" s="20">
        <v>2604.04</v>
      </c>
      <c r="Y108" s="17">
        <v>7.85</v>
      </c>
      <c r="Z108" s="19">
        <v>0</v>
      </c>
      <c r="AA108" s="17">
        <v>6.73</v>
      </c>
      <c r="AB108" s="17">
        <v>10.67</v>
      </c>
      <c r="AC108" s="17">
        <v>14</v>
      </c>
      <c r="AD108" s="18">
        <v>1277221.08</v>
      </c>
      <c r="AE108" s="17">
        <v>210123.46799999996</v>
      </c>
      <c r="AF108" s="17">
        <v>271512.48119999998</v>
      </c>
      <c r="AG108" s="17">
        <v>369982.10639999999</v>
      </c>
      <c r="AH108" s="17">
        <v>285108.70559999999</v>
      </c>
      <c r="AI108" s="17">
        <v>129782.14199999999</v>
      </c>
      <c r="AJ108" s="17">
        <v>0</v>
      </c>
      <c r="AK108" s="17">
        <v>0</v>
      </c>
      <c r="AL108" s="17">
        <v>10712.176800000001</v>
      </c>
      <c r="AN108" s="15">
        <v>33.17</v>
      </c>
      <c r="AO108" s="238">
        <v>13.89</v>
      </c>
      <c r="AP108" s="239"/>
      <c r="AQ108" s="15">
        <v>5.9</v>
      </c>
      <c r="AR108" s="15">
        <v>1.53</v>
      </c>
      <c r="AS108" s="15">
        <v>0.32</v>
      </c>
      <c r="AT108" s="15">
        <v>0.6</v>
      </c>
      <c r="AU108" s="15">
        <v>5.01</v>
      </c>
      <c r="AV108" s="15">
        <v>4.99</v>
      </c>
      <c r="AW108" s="15">
        <v>0</v>
      </c>
      <c r="AX108" s="15">
        <v>0</v>
      </c>
      <c r="AY108" s="15">
        <v>0</v>
      </c>
      <c r="AZ108" s="14">
        <v>0.93</v>
      </c>
      <c r="BA108" s="15">
        <v>37.581610000000005</v>
      </c>
      <c r="BB108" s="238">
        <v>15.737370000000004</v>
      </c>
      <c r="BC108" s="239">
        <v>0</v>
      </c>
      <c r="BD108" s="15">
        <v>6.6847000000000012</v>
      </c>
      <c r="BE108" s="15">
        <v>1.7334900000000002</v>
      </c>
      <c r="BF108" s="15">
        <v>0.36256000000000005</v>
      </c>
      <c r="BG108" s="15">
        <v>0.67980000000000007</v>
      </c>
      <c r="BH108" s="15">
        <v>5.6763300000000001</v>
      </c>
      <c r="BI108" s="15">
        <v>5.65367</v>
      </c>
      <c r="BJ108" s="15">
        <v>0</v>
      </c>
      <c r="BK108" s="15">
        <v>0</v>
      </c>
      <c r="BL108" s="15">
        <v>0</v>
      </c>
      <c r="BM108" s="14">
        <v>1.0536900000000002</v>
      </c>
      <c r="BN108" s="13">
        <v>3036188.6643579998</v>
      </c>
      <c r="BO108" s="237">
        <v>1271409.7240860004</v>
      </c>
      <c r="BP108" s="237">
        <v>0</v>
      </c>
      <c r="BQ108" s="13">
        <v>540051.64665999997</v>
      </c>
      <c r="BR108" s="13">
        <v>140047.29142199998</v>
      </c>
      <c r="BS108" s="13">
        <v>29290.936768</v>
      </c>
      <c r="BT108" s="13">
        <v>54920.506440000005</v>
      </c>
      <c r="BU108" s="13">
        <v>458586.22877399996</v>
      </c>
      <c r="BV108" s="13">
        <v>456755.54522599996</v>
      </c>
      <c r="BW108" s="13">
        <v>0</v>
      </c>
      <c r="BX108" s="13">
        <v>0</v>
      </c>
      <c r="BY108" s="13">
        <v>0</v>
      </c>
      <c r="BZ108" s="13">
        <v>85126.784982000012</v>
      </c>
    </row>
    <row r="109" spans="1:78" ht="12" customHeight="1" x14ac:dyDescent="0.25">
      <c r="A109" s="22">
        <v>105</v>
      </c>
      <c r="B109" s="24" t="s">
        <v>148</v>
      </c>
      <c r="C109" s="12">
        <v>4577.38</v>
      </c>
      <c r="D109" s="23">
        <v>4577.38</v>
      </c>
      <c r="E109" s="23">
        <v>0</v>
      </c>
      <c r="F109" s="23">
        <v>565.79999999999995</v>
      </c>
      <c r="G109" s="22" t="s">
        <v>53</v>
      </c>
      <c r="H109" s="10">
        <v>7</v>
      </c>
      <c r="I109" s="10" t="s">
        <v>21</v>
      </c>
      <c r="J109" s="18">
        <v>31</v>
      </c>
      <c r="K109" s="17">
        <v>5.0999999999999996</v>
      </c>
      <c r="L109" s="17">
        <v>6.59</v>
      </c>
      <c r="M109" s="17">
        <v>8.98</v>
      </c>
      <c r="N109" s="17">
        <v>6.92</v>
      </c>
      <c r="O109" s="17">
        <v>3.15</v>
      </c>
      <c r="P109" s="17">
        <v>0</v>
      </c>
      <c r="Q109" s="17">
        <v>0</v>
      </c>
      <c r="R109" s="17">
        <v>0.26</v>
      </c>
      <c r="S109" s="20">
        <v>40</v>
      </c>
      <c r="T109" s="20">
        <v>40</v>
      </c>
      <c r="U109" s="20">
        <v>2604.04</v>
      </c>
      <c r="V109" s="17">
        <v>195.98199600000001</v>
      </c>
      <c r="W109" s="20">
        <v>42.3</v>
      </c>
      <c r="X109" s="20">
        <v>2604.04</v>
      </c>
      <c r="Y109" s="17">
        <v>7.85</v>
      </c>
      <c r="Z109" s="19">
        <v>0</v>
      </c>
      <c r="AA109" s="17">
        <v>6.73</v>
      </c>
      <c r="AB109" s="17">
        <v>10.67</v>
      </c>
      <c r="AC109" s="17">
        <v>14</v>
      </c>
      <c r="AD109" s="18">
        <v>851392.67999999993</v>
      </c>
      <c r="AE109" s="17">
        <v>140067.82799999998</v>
      </c>
      <c r="AF109" s="17">
        <v>180989.60519999999</v>
      </c>
      <c r="AG109" s="17">
        <v>246629.23440000002</v>
      </c>
      <c r="AH109" s="17">
        <v>190052.81760000001</v>
      </c>
      <c r="AI109" s="17">
        <v>86512.481999999989</v>
      </c>
      <c r="AJ109" s="17">
        <v>0</v>
      </c>
      <c r="AK109" s="17">
        <v>0</v>
      </c>
      <c r="AL109" s="17">
        <v>7140.7127999999993</v>
      </c>
      <c r="AN109" s="15">
        <v>33.17</v>
      </c>
      <c r="AO109" s="238">
        <v>13.89</v>
      </c>
      <c r="AP109" s="239"/>
      <c r="AQ109" s="15">
        <v>5.9</v>
      </c>
      <c r="AR109" s="15">
        <v>1.53</v>
      </c>
      <c r="AS109" s="15">
        <v>0.32</v>
      </c>
      <c r="AT109" s="15">
        <v>0.6</v>
      </c>
      <c r="AU109" s="15">
        <v>5.01</v>
      </c>
      <c r="AV109" s="15">
        <v>4.99</v>
      </c>
      <c r="AW109" s="15">
        <v>0</v>
      </c>
      <c r="AX109" s="15">
        <v>0</v>
      </c>
      <c r="AY109" s="15">
        <v>0</v>
      </c>
      <c r="AZ109" s="14">
        <v>0.93</v>
      </c>
      <c r="BA109" s="15">
        <v>37.581610000000005</v>
      </c>
      <c r="BB109" s="238">
        <v>15.737370000000004</v>
      </c>
      <c r="BC109" s="239">
        <v>0</v>
      </c>
      <c r="BD109" s="15">
        <v>6.6847000000000012</v>
      </c>
      <c r="BE109" s="15">
        <v>1.7334900000000002</v>
      </c>
      <c r="BF109" s="15">
        <v>0.36256000000000005</v>
      </c>
      <c r="BG109" s="15">
        <v>0.67980000000000007</v>
      </c>
      <c r="BH109" s="15">
        <v>5.6763300000000001</v>
      </c>
      <c r="BI109" s="15">
        <v>5.65367</v>
      </c>
      <c r="BJ109" s="15">
        <v>0</v>
      </c>
      <c r="BK109" s="15">
        <v>0</v>
      </c>
      <c r="BL109" s="15">
        <v>0</v>
      </c>
      <c r="BM109" s="14">
        <v>1.0536900000000002</v>
      </c>
      <c r="BN109" s="13">
        <v>2023916.4890180002</v>
      </c>
      <c r="BO109" s="237">
        <v>847518.84330600023</v>
      </c>
      <c r="BP109" s="237">
        <v>0</v>
      </c>
      <c r="BQ109" s="13">
        <v>359997.20486000006</v>
      </c>
      <c r="BR109" s="13">
        <v>93355.207362000001</v>
      </c>
      <c r="BS109" s="13">
        <v>19525.272128000001</v>
      </c>
      <c r="BT109" s="13">
        <v>36609.885240000003</v>
      </c>
      <c r="BU109" s="13">
        <v>305692.54175400001</v>
      </c>
      <c r="BV109" s="13">
        <v>304472.21224600001</v>
      </c>
      <c r="BW109" s="13">
        <v>0</v>
      </c>
      <c r="BX109" s="13">
        <v>0</v>
      </c>
      <c r="BY109" s="13">
        <v>0</v>
      </c>
      <c r="BZ109" s="13">
        <v>56745.322122000012</v>
      </c>
    </row>
    <row r="110" spans="1:78" ht="12" customHeight="1" x14ac:dyDescent="0.25">
      <c r="A110" s="22">
        <v>106</v>
      </c>
      <c r="B110" s="24" t="s">
        <v>147</v>
      </c>
      <c r="C110" s="12">
        <v>3516.8</v>
      </c>
      <c r="D110" s="23">
        <v>3516.8</v>
      </c>
      <c r="E110" s="23">
        <v>0</v>
      </c>
      <c r="F110" s="23">
        <v>353.2</v>
      </c>
      <c r="G110" s="22" t="s">
        <v>53</v>
      </c>
      <c r="H110" s="10">
        <v>7</v>
      </c>
      <c r="I110" s="10" t="s">
        <v>21</v>
      </c>
      <c r="J110" s="18">
        <v>31</v>
      </c>
      <c r="K110" s="17">
        <v>5.0999999999999996</v>
      </c>
      <c r="L110" s="17">
        <v>6.59</v>
      </c>
      <c r="M110" s="17">
        <v>8.98</v>
      </c>
      <c r="N110" s="17">
        <v>6.92</v>
      </c>
      <c r="O110" s="17">
        <v>3.15</v>
      </c>
      <c r="P110" s="17">
        <v>0</v>
      </c>
      <c r="Q110" s="17">
        <v>0</v>
      </c>
      <c r="R110" s="17">
        <v>0.26</v>
      </c>
      <c r="S110" s="20">
        <v>40</v>
      </c>
      <c r="T110" s="20">
        <v>40</v>
      </c>
      <c r="U110" s="20">
        <v>2604.04</v>
      </c>
      <c r="V110" s="17">
        <v>195.98199600000001</v>
      </c>
      <c r="W110" s="20">
        <v>42.3</v>
      </c>
      <c r="X110" s="20">
        <v>2604.04</v>
      </c>
      <c r="Y110" s="17">
        <v>7.85</v>
      </c>
      <c r="Z110" s="19">
        <v>0</v>
      </c>
      <c r="AA110" s="17">
        <v>6.73</v>
      </c>
      <c r="AB110" s="17">
        <v>10.67</v>
      </c>
      <c r="AC110" s="17">
        <v>14</v>
      </c>
      <c r="AD110" s="18">
        <v>654124.80000000005</v>
      </c>
      <c r="AE110" s="17">
        <v>107614.08</v>
      </c>
      <c r="AF110" s="17">
        <v>139054.272</v>
      </c>
      <c r="AG110" s="17">
        <v>189485.18400000001</v>
      </c>
      <c r="AH110" s="17">
        <v>146017.53600000002</v>
      </c>
      <c r="AI110" s="17">
        <v>66467.520000000004</v>
      </c>
      <c r="AJ110" s="17">
        <v>0</v>
      </c>
      <c r="AK110" s="17">
        <v>0</v>
      </c>
      <c r="AL110" s="17">
        <v>5486.2080000000005</v>
      </c>
      <c r="AN110" s="15">
        <v>33.17</v>
      </c>
      <c r="AO110" s="238">
        <v>13.89</v>
      </c>
      <c r="AP110" s="239"/>
      <c r="AQ110" s="15">
        <v>5.9</v>
      </c>
      <c r="AR110" s="15">
        <v>1.53</v>
      </c>
      <c r="AS110" s="15">
        <v>0.32</v>
      </c>
      <c r="AT110" s="15">
        <v>0.6</v>
      </c>
      <c r="AU110" s="15">
        <v>5.01</v>
      </c>
      <c r="AV110" s="15">
        <v>4.99</v>
      </c>
      <c r="AW110" s="15">
        <v>0</v>
      </c>
      <c r="AX110" s="15">
        <v>0</v>
      </c>
      <c r="AY110" s="15">
        <v>0</v>
      </c>
      <c r="AZ110" s="14">
        <v>0.93</v>
      </c>
      <c r="BA110" s="15">
        <v>37.581610000000005</v>
      </c>
      <c r="BB110" s="238">
        <v>15.737370000000004</v>
      </c>
      <c r="BC110" s="239">
        <v>0</v>
      </c>
      <c r="BD110" s="15">
        <v>6.6847000000000012</v>
      </c>
      <c r="BE110" s="15">
        <v>1.7334900000000002</v>
      </c>
      <c r="BF110" s="15">
        <v>0.36256000000000005</v>
      </c>
      <c r="BG110" s="15">
        <v>0.67980000000000007</v>
      </c>
      <c r="BH110" s="15">
        <v>5.6763300000000001</v>
      </c>
      <c r="BI110" s="15">
        <v>5.65367</v>
      </c>
      <c r="BJ110" s="15">
        <v>0</v>
      </c>
      <c r="BK110" s="15">
        <v>0</v>
      </c>
      <c r="BL110" s="15">
        <v>0</v>
      </c>
      <c r="BM110" s="14">
        <v>1.0536900000000002</v>
      </c>
      <c r="BN110" s="13">
        <v>1554974.5724800001</v>
      </c>
      <c r="BO110" s="237">
        <v>651148.53216000018</v>
      </c>
      <c r="BP110" s="237">
        <v>0</v>
      </c>
      <c r="BQ110" s="13">
        <v>276585.76960000006</v>
      </c>
      <c r="BR110" s="13">
        <v>71724.784320000006</v>
      </c>
      <c r="BS110" s="13">
        <v>15001.26208</v>
      </c>
      <c r="BT110" s="13">
        <v>28127.366400000006</v>
      </c>
      <c r="BU110" s="13">
        <v>234863.50943999999</v>
      </c>
      <c r="BV110" s="13">
        <v>233925.93056000001</v>
      </c>
      <c r="BW110" s="13">
        <v>0</v>
      </c>
      <c r="BX110" s="13">
        <v>0</v>
      </c>
      <c r="BY110" s="13">
        <v>0</v>
      </c>
      <c r="BZ110" s="13">
        <v>43597.417920000007</v>
      </c>
    </row>
    <row r="111" spans="1:78" ht="12" customHeight="1" x14ac:dyDescent="0.25">
      <c r="A111" s="22">
        <v>107</v>
      </c>
      <c r="B111" s="24" t="s">
        <v>146</v>
      </c>
      <c r="C111" s="12">
        <v>2721.6000000000008</v>
      </c>
      <c r="D111" s="23">
        <v>2721.6000000000008</v>
      </c>
      <c r="E111" s="23">
        <v>0</v>
      </c>
      <c r="F111" s="23">
        <v>355</v>
      </c>
      <c r="G111" s="22" t="s">
        <v>53</v>
      </c>
      <c r="H111" s="10">
        <v>7</v>
      </c>
      <c r="I111" s="10" t="s">
        <v>21</v>
      </c>
      <c r="J111" s="18">
        <v>31</v>
      </c>
      <c r="K111" s="17">
        <v>5.0999999999999996</v>
      </c>
      <c r="L111" s="17">
        <v>6.59</v>
      </c>
      <c r="M111" s="17">
        <v>8.98</v>
      </c>
      <c r="N111" s="17">
        <v>6.92</v>
      </c>
      <c r="O111" s="17">
        <v>3.15</v>
      </c>
      <c r="P111" s="17">
        <v>0</v>
      </c>
      <c r="Q111" s="17">
        <v>0</v>
      </c>
      <c r="R111" s="17">
        <v>0.26</v>
      </c>
      <c r="S111" s="20">
        <v>40</v>
      </c>
      <c r="T111" s="20">
        <v>40</v>
      </c>
      <c r="U111" s="20">
        <v>2604.04</v>
      </c>
      <c r="V111" s="17">
        <v>195.98199600000001</v>
      </c>
      <c r="W111" s="20">
        <v>42.3</v>
      </c>
      <c r="X111" s="20">
        <v>2604.04</v>
      </c>
      <c r="Y111" s="17">
        <v>7.85</v>
      </c>
      <c r="Z111" s="19">
        <v>0</v>
      </c>
      <c r="AA111" s="17">
        <v>6.73</v>
      </c>
      <c r="AB111" s="17">
        <v>10.67</v>
      </c>
      <c r="AC111" s="17">
        <v>14</v>
      </c>
      <c r="AD111" s="18">
        <v>506217.60000000009</v>
      </c>
      <c r="AE111" s="17">
        <v>83280.960000000021</v>
      </c>
      <c r="AF111" s="17">
        <v>107612.06400000003</v>
      </c>
      <c r="AG111" s="17">
        <v>146639.80800000005</v>
      </c>
      <c r="AH111" s="17">
        <v>113000.83200000002</v>
      </c>
      <c r="AI111" s="17">
        <v>51438.24000000002</v>
      </c>
      <c r="AJ111" s="17">
        <v>0</v>
      </c>
      <c r="AK111" s="17">
        <v>0</v>
      </c>
      <c r="AL111" s="17">
        <v>4245.6960000000017</v>
      </c>
      <c r="AN111" s="15">
        <v>33.17</v>
      </c>
      <c r="AO111" s="238">
        <v>13.89</v>
      </c>
      <c r="AP111" s="239"/>
      <c r="AQ111" s="15">
        <v>5.9</v>
      </c>
      <c r="AR111" s="15">
        <v>1.53</v>
      </c>
      <c r="AS111" s="15">
        <v>0.32</v>
      </c>
      <c r="AT111" s="15">
        <v>0.6</v>
      </c>
      <c r="AU111" s="15">
        <v>5.01</v>
      </c>
      <c r="AV111" s="15">
        <v>4.99</v>
      </c>
      <c r="AW111" s="15">
        <v>0</v>
      </c>
      <c r="AX111" s="15">
        <v>0</v>
      </c>
      <c r="AY111" s="15">
        <v>0</v>
      </c>
      <c r="AZ111" s="14">
        <v>0.93</v>
      </c>
      <c r="BA111" s="15">
        <v>37.581610000000005</v>
      </c>
      <c r="BB111" s="238">
        <v>15.737370000000004</v>
      </c>
      <c r="BC111" s="239">
        <v>0</v>
      </c>
      <c r="BD111" s="15">
        <v>6.6847000000000012</v>
      </c>
      <c r="BE111" s="15">
        <v>1.7334900000000002</v>
      </c>
      <c r="BF111" s="15">
        <v>0.36256000000000005</v>
      </c>
      <c r="BG111" s="15">
        <v>0.67980000000000007</v>
      </c>
      <c r="BH111" s="15">
        <v>5.6763300000000001</v>
      </c>
      <c r="BI111" s="15">
        <v>5.65367</v>
      </c>
      <c r="BJ111" s="15">
        <v>0</v>
      </c>
      <c r="BK111" s="15">
        <v>0</v>
      </c>
      <c r="BL111" s="15">
        <v>0</v>
      </c>
      <c r="BM111" s="14">
        <v>1.0536900000000002</v>
      </c>
      <c r="BN111" s="13">
        <v>1203372.0417600004</v>
      </c>
      <c r="BO111" s="237">
        <v>503914.30992000026</v>
      </c>
      <c r="BP111" s="237">
        <v>0</v>
      </c>
      <c r="BQ111" s="13">
        <v>214045.67520000009</v>
      </c>
      <c r="BR111" s="13">
        <v>55506.759840000013</v>
      </c>
      <c r="BS111" s="13">
        <v>11609.256960000004</v>
      </c>
      <c r="BT111" s="13">
        <v>21767.356800000009</v>
      </c>
      <c r="BU111" s="13">
        <v>181757.42928000004</v>
      </c>
      <c r="BV111" s="13">
        <v>181031.85072000005</v>
      </c>
      <c r="BW111" s="13">
        <v>0</v>
      </c>
      <c r="BX111" s="13">
        <v>0</v>
      </c>
      <c r="BY111" s="13">
        <v>0</v>
      </c>
      <c r="BZ111" s="13">
        <v>33739.403040000019</v>
      </c>
    </row>
    <row r="112" spans="1:78" ht="12" customHeight="1" x14ac:dyDescent="0.25">
      <c r="A112" s="22">
        <v>108</v>
      </c>
      <c r="B112" s="24" t="s">
        <v>145</v>
      </c>
      <c r="C112" s="12">
        <v>3502</v>
      </c>
      <c r="D112" s="23">
        <v>3502</v>
      </c>
      <c r="E112" s="23">
        <v>0</v>
      </c>
      <c r="F112" s="23">
        <v>353.2</v>
      </c>
      <c r="G112" s="22" t="s">
        <v>53</v>
      </c>
      <c r="H112" s="10">
        <v>7</v>
      </c>
      <c r="I112" s="10" t="s">
        <v>21</v>
      </c>
      <c r="J112" s="18">
        <v>31</v>
      </c>
      <c r="K112" s="17">
        <v>5.0999999999999996</v>
      </c>
      <c r="L112" s="17">
        <v>6.59</v>
      </c>
      <c r="M112" s="17">
        <v>8.98</v>
      </c>
      <c r="N112" s="17">
        <v>6.92</v>
      </c>
      <c r="O112" s="17">
        <v>3.15</v>
      </c>
      <c r="P112" s="17">
        <v>0</v>
      </c>
      <c r="Q112" s="17">
        <v>0</v>
      </c>
      <c r="R112" s="17">
        <v>0.26</v>
      </c>
      <c r="S112" s="20">
        <v>40</v>
      </c>
      <c r="T112" s="20">
        <v>40</v>
      </c>
      <c r="U112" s="20">
        <v>2604.04</v>
      </c>
      <c r="V112" s="17">
        <v>195.98199600000001</v>
      </c>
      <c r="W112" s="20">
        <v>42.3</v>
      </c>
      <c r="X112" s="20">
        <v>2604.04</v>
      </c>
      <c r="Y112" s="17">
        <v>7.85</v>
      </c>
      <c r="Z112" s="19">
        <v>0</v>
      </c>
      <c r="AA112" s="17">
        <v>6.73</v>
      </c>
      <c r="AB112" s="17">
        <v>10.67</v>
      </c>
      <c r="AC112" s="17">
        <v>14</v>
      </c>
      <c r="AD112" s="18">
        <v>651372</v>
      </c>
      <c r="AE112" s="17">
        <v>107161.19999999998</v>
      </c>
      <c r="AF112" s="17">
        <v>138469.08000000002</v>
      </c>
      <c r="AG112" s="17">
        <v>188687.76</v>
      </c>
      <c r="AH112" s="17">
        <v>145403.04</v>
      </c>
      <c r="AI112" s="17">
        <v>66187.799999999988</v>
      </c>
      <c r="AJ112" s="17">
        <v>0</v>
      </c>
      <c r="AK112" s="17">
        <v>0</v>
      </c>
      <c r="AL112" s="17">
        <v>5463.12</v>
      </c>
      <c r="AN112" s="15">
        <v>33.17</v>
      </c>
      <c r="AO112" s="238">
        <v>13.89</v>
      </c>
      <c r="AP112" s="239"/>
      <c r="AQ112" s="15">
        <v>5.9</v>
      </c>
      <c r="AR112" s="15">
        <v>1.53</v>
      </c>
      <c r="AS112" s="15">
        <v>0.32</v>
      </c>
      <c r="AT112" s="15">
        <v>0.6</v>
      </c>
      <c r="AU112" s="15">
        <v>5.01</v>
      </c>
      <c r="AV112" s="15">
        <v>4.99</v>
      </c>
      <c r="AW112" s="15">
        <v>0</v>
      </c>
      <c r="AX112" s="15">
        <v>0</v>
      </c>
      <c r="AY112" s="15">
        <v>0</v>
      </c>
      <c r="AZ112" s="14">
        <v>0.93</v>
      </c>
      <c r="BA112" s="15">
        <v>37.581610000000005</v>
      </c>
      <c r="BB112" s="238">
        <v>15.737370000000004</v>
      </c>
      <c r="BC112" s="239">
        <v>0</v>
      </c>
      <c r="BD112" s="15">
        <v>6.6847000000000012</v>
      </c>
      <c r="BE112" s="15">
        <v>1.7334900000000002</v>
      </c>
      <c r="BF112" s="15">
        <v>0.36256000000000005</v>
      </c>
      <c r="BG112" s="15">
        <v>0.67980000000000007</v>
      </c>
      <c r="BH112" s="15">
        <v>5.6763300000000001</v>
      </c>
      <c r="BI112" s="15">
        <v>5.65367</v>
      </c>
      <c r="BJ112" s="15">
        <v>0</v>
      </c>
      <c r="BK112" s="15">
        <v>0</v>
      </c>
      <c r="BL112" s="15">
        <v>0</v>
      </c>
      <c r="BM112" s="14">
        <v>1.0536900000000002</v>
      </c>
      <c r="BN112" s="13">
        <v>1548430.6622000001</v>
      </c>
      <c r="BO112" s="237">
        <v>648408.25740000012</v>
      </c>
      <c r="BP112" s="237">
        <v>0</v>
      </c>
      <c r="BQ112" s="13">
        <v>275421.79399999999</v>
      </c>
      <c r="BR112" s="13">
        <v>71422.939799999993</v>
      </c>
      <c r="BS112" s="13">
        <v>14938.1312</v>
      </c>
      <c r="BT112" s="13">
        <v>28008.996000000003</v>
      </c>
      <c r="BU112" s="13">
        <v>233875.11659999998</v>
      </c>
      <c r="BV112" s="13">
        <v>232941.4834</v>
      </c>
      <c r="BW112" s="13">
        <v>0</v>
      </c>
      <c r="BX112" s="13">
        <v>0</v>
      </c>
      <c r="BY112" s="13">
        <v>0</v>
      </c>
      <c r="BZ112" s="13">
        <v>43413.943800000008</v>
      </c>
    </row>
    <row r="113" spans="1:78" ht="12" customHeight="1" x14ac:dyDescent="0.25">
      <c r="A113" s="22">
        <v>109</v>
      </c>
      <c r="B113" s="24" t="s">
        <v>144</v>
      </c>
      <c r="C113" s="12">
        <v>3432.6</v>
      </c>
      <c r="D113" s="23">
        <v>3432.6</v>
      </c>
      <c r="E113" s="23">
        <v>0</v>
      </c>
      <c r="F113" s="23">
        <v>335.3</v>
      </c>
      <c r="G113" s="22" t="s">
        <v>44</v>
      </c>
      <c r="H113" s="10">
        <v>7</v>
      </c>
      <c r="I113" s="10" t="s">
        <v>21</v>
      </c>
      <c r="J113" s="18">
        <v>31</v>
      </c>
      <c r="K113" s="17">
        <v>5.0999999999999996</v>
      </c>
      <c r="L113" s="17">
        <v>6.59</v>
      </c>
      <c r="M113" s="17">
        <v>8.98</v>
      </c>
      <c r="N113" s="17">
        <v>6.92</v>
      </c>
      <c r="O113" s="17">
        <v>3.15</v>
      </c>
      <c r="P113" s="17">
        <v>0</v>
      </c>
      <c r="Q113" s="17">
        <v>0</v>
      </c>
      <c r="R113" s="17">
        <v>0.26</v>
      </c>
      <c r="S113" s="20">
        <v>40</v>
      </c>
      <c r="T113" s="20">
        <v>40</v>
      </c>
      <c r="U113" s="20">
        <v>2604.04</v>
      </c>
      <c r="V113" s="17">
        <v>195.98199600000001</v>
      </c>
      <c r="W113" s="20">
        <v>42.3</v>
      </c>
      <c r="X113" s="20">
        <v>2604.04</v>
      </c>
      <c r="Y113" s="17">
        <v>7.85</v>
      </c>
      <c r="Z113" s="19">
        <v>0</v>
      </c>
      <c r="AA113" s="17">
        <v>6.73</v>
      </c>
      <c r="AB113" s="17">
        <v>10.67</v>
      </c>
      <c r="AC113" s="17">
        <v>14</v>
      </c>
      <c r="AD113" s="18">
        <v>638463.6</v>
      </c>
      <c r="AE113" s="17">
        <v>105037.56</v>
      </c>
      <c r="AF113" s="17">
        <v>135725.00399999999</v>
      </c>
      <c r="AG113" s="17">
        <v>184948.48800000001</v>
      </c>
      <c r="AH113" s="17">
        <v>142521.552</v>
      </c>
      <c r="AI113" s="17">
        <v>64876.139999999992</v>
      </c>
      <c r="AJ113" s="17">
        <v>0</v>
      </c>
      <c r="AK113" s="17">
        <v>0</v>
      </c>
      <c r="AL113" s="17">
        <v>5354.8559999999998</v>
      </c>
      <c r="AN113" s="15">
        <v>33.17</v>
      </c>
      <c r="AO113" s="238">
        <v>13.89</v>
      </c>
      <c r="AP113" s="239"/>
      <c r="AQ113" s="15">
        <v>5.9</v>
      </c>
      <c r="AR113" s="15">
        <v>1.53</v>
      </c>
      <c r="AS113" s="15">
        <v>0.32</v>
      </c>
      <c r="AT113" s="15">
        <v>0.6</v>
      </c>
      <c r="AU113" s="15">
        <v>5.01</v>
      </c>
      <c r="AV113" s="15">
        <v>4.99</v>
      </c>
      <c r="AW113" s="15">
        <v>0</v>
      </c>
      <c r="AX113" s="15">
        <v>0</v>
      </c>
      <c r="AY113" s="15">
        <v>0</v>
      </c>
      <c r="AZ113" s="14">
        <v>0.93</v>
      </c>
      <c r="BA113" s="15">
        <v>37.581610000000005</v>
      </c>
      <c r="BB113" s="238">
        <v>15.737370000000004</v>
      </c>
      <c r="BC113" s="239">
        <v>0</v>
      </c>
      <c r="BD113" s="15">
        <v>6.6847000000000012</v>
      </c>
      <c r="BE113" s="15">
        <v>1.7334900000000002</v>
      </c>
      <c r="BF113" s="15">
        <v>0.36256000000000005</v>
      </c>
      <c r="BG113" s="15">
        <v>0.67980000000000007</v>
      </c>
      <c r="BH113" s="15">
        <v>5.6763300000000001</v>
      </c>
      <c r="BI113" s="15">
        <v>5.65367</v>
      </c>
      <c r="BJ113" s="15">
        <v>0</v>
      </c>
      <c r="BK113" s="15">
        <v>0</v>
      </c>
      <c r="BL113" s="15">
        <v>0</v>
      </c>
      <c r="BM113" s="14">
        <v>1.0536900000000002</v>
      </c>
      <c r="BN113" s="13">
        <v>1517745.02886</v>
      </c>
      <c r="BO113" s="237">
        <v>635558.59062000015</v>
      </c>
      <c r="BP113" s="237">
        <v>0</v>
      </c>
      <c r="BQ113" s="13">
        <v>269963.69219999999</v>
      </c>
      <c r="BR113" s="13">
        <v>70007.533739999999</v>
      </c>
      <c r="BS113" s="13">
        <v>14642.09856</v>
      </c>
      <c r="BT113" s="13">
        <v>27453.934800000003</v>
      </c>
      <c r="BU113" s="13">
        <v>229240.35557999997</v>
      </c>
      <c r="BV113" s="13">
        <v>228325.22441999998</v>
      </c>
      <c r="BW113" s="13">
        <v>0</v>
      </c>
      <c r="BX113" s="13">
        <v>0</v>
      </c>
      <c r="BY113" s="13">
        <v>0</v>
      </c>
      <c r="BZ113" s="13">
        <v>42553.598940000003</v>
      </c>
    </row>
    <row r="114" spans="1:78" ht="12" customHeight="1" x14ac:dyDescent="0.25">
      <c r="A114" s="22">
        <v>110</v>
      </c>
      <c r="B114" s="24" t="s">
        <v>143</v>
      </c>
      <c r="C114" s="12">
        <v>3485.23</v>
      </c>
      <c r="D114" s="23">
        <v>3485.23</v>
      </c>
      <c r="E114" s="23">
        <v>0</v>
      </c>
      <c r="F114" s="23">
        <v>291.60000000000002</v>
      </c>
      <c r="G114" s="22" t="s">
        <v>44</v>
      </c>
      <c r="H114" s="10">
        <v>7</v>
      </c>
      <c r="I114" s="10" t="s">
        <v>21</v>
      </c>
      <c r="J114" s="18">
        <v>31</v>
      </c>
      <c r="K114" s="17">
        <v>5.0999999999999996</v>
      </c>
      <c r="L114" s="17">
        <v>6.59</v>
      </c>
      <c r="M114" s="17">
        <v>8.98</v>
      </c>
      <c r="N114" s="17">
        <v>6.92</v>
      </c>
      <c r="O114" s="17">
        <v>3.15</v>
      </c>
      <c r="P114" s="17">
        <v>0</v>
      </c>
      <c r="Q114" s="17">
        <v>0</v>
      </c>
      <c r="R114" s="17">
        <v>0.26</v>
      </c>
      <c r="S114" s="20">
        <v>40</v>
      </c>
      <c r="T114" s="20">
        <v>40</v>
      </c>
      <c r="U114" s="20">
        <v>2604.04</v>
      </c>
      <c r="V114" s="17">
        <v>195.98199600000001</v>
      </c>
      <c r="W114" s="20">
        <v>42.3</v>
      </c>
      <c r="X114" s="20">
        <v>2604.04</v>
      </c>
      <c r="Y114" s="17">
        <v>7.85</v>
      </c>
      <c r="Z114" s="19">
        <v>0</v>
      </c>
      <c r="AA114" s="17">
        <v>6.73</v>
      </c>
      <c r="AB114" s="17">
        <v>10.67</v>
      </c>
      <c r="AC114" s="17">
        <v>14</v>
      </c>
      <c r="AD114" s="18">
        <v>648252.78</v>
      </c>
      <c r="AE114" s="17">
        <v>106648.038</v>
      </c>
      <c r="AF114" s="17">
        <v>137805.99420000002</v>
      </c>
      <c r="AG114" s="17">
        <v>187784.1924</v>
      </c>
      <c r="AH114" s="17">
        <v>144706.74960000001</v>
      </c>
      <c r="AI114" s="17">
        <v>65870.847000000009</v>
      </c>
      <c r="AJ114" s="17">
        <v>0</v>
      </c>
      <c r="AK114" s="17">
        <v>0</v>
      </c>
      <c r="AL114" s="17">
        <v>5436.9588000000003</v>
      </c>
      <c r="AN114" s="15">
        <v>33.17</v>
      </c>
      <c r="AO114" s="238">
        <v>13.89</v>
      </c>
      <c r="AP114" s="239"/>
      <c r="AQ114" s="15">
        <v>5.9</v>
      </c>
      <c r="AR114" s="15">
        <v>1.53</v>
      </c>
      <c r="AS114" s="15">
        <v>0.32</v>
      </c>
      <c r="AT114" s="15">
        <v>0.6</v>
      </c>
      <c r="AU114" s="15">
        <v>5.01</v>
      </c>
      <c r="AV114" s="15">
        <v>4.99</v>
      </c>
      <c r="AW114" s="15">
        <v>0</v>
      </c>
      <c r="AX114" s="15">
        <v>0</v>
      </c>
      <c r="AY114" s="15">
        <v>0</v>
      </c>
      <c r="AZ114" s="14">
        <v>0.93</v>
      </c>
      <c r="BA114" s="15">
        <v>37.581610000000005</v>
      </c>
      <c r="BB114" s="238">
        <v>15.737370000000004</v>
      </c>
      <c r="BC114" s="239">
        <v>0</v>
      </c>
      <c r="BD114" s="15">
        <v>6.6847000000000012</v>
      </c>
      <c r="BE114" s="15">
        <v>1.7334900000000002</v>
      </c>
      <c r="BF114" s="15">
        <v>0.36256000000000005</v>
      </c>
      <c r="BG114" s="15">
        <v>0.67980000000000007</v>
      </c>
      <c r="BH114" s="15">
        <v>5.6763300000000001</v>
      </c>
      <c r="BI114" s="15">
        <v>5.65367</v>
      </c>
      <c r="BJ114" s="15">
        <v>0</v>
      </c>
      <c r="BK114" s="15">
        <v>0</v>
      </c>
      <c r="BL114" s="15">
        <v>0</v>
      </c>
      <c r="BM114" s="14">
        <v>1.0536900000000002</v>
      </c>
      <c r="BN114" s="13">
        <v>1541015.704403</v>
      </c>
      <c r="BO114" s="237">
        <v>645303.22985100013</v>
      </c>
      <c r="BP114" s="237">
        <v>0</v>
      </c>
      <c r="BQ114" s="13">
        <v>274102.88381000003</v>
      </c>
      <c r="BR114" s="13">
        <v>71080.917327000003</v>
      </c>
      <c r="BS114" s="13">
        <v>14866.597088</v>
      </c>
      <c r="BT114" s="13">
        <v>27874.869540000003</v>
      </c>
      <c r="BU114" s="13">
        <v>232755.16065899999</v>
      </c>
      <c r="BV114" s="13">
        <v>231825.998341</v>
      </c>
      <c r="BW114" s="13">
        <v>0</v>
      </c>
      <c r="BX114" s="13">
        <v>0</v>
      </c>
      <c r="BY114" s="13">
        <v>0</v>
      </c>
      <c r="BZ114" s="13">
        <v>43206.04778700001</v>
      </c>
    </row>
    <row r="115" spans="1:78" ht="12" customHeight="1" x14ac:dyDescent="0.25">
      <c r="A115" s="22">
        <v>111</v>
      </c>
      <c r="B115" s="24" t="s">
        <v>142</v>
      </c>
      <c r="C115" s="12">
        <v>3012.52</v>
      </c>
      <c r="D115" s="23">
        <v>2702.9</v>
      </c>
      <c r="E115" s="23">
        <v>309.62</v>
      </c>
      <c r="F115" s="23">
        <v>314.25</v>
      </c>
      <c r="G115" s="22" t="s">
        <v>44</v>
      </c>
      <c r="H115" s="10">
        <v>3</v>
      </c>
      <c r="I115" s="10" t="s">
        <v>21</v>
      </c>
      <c r="J115" s="18">
        <v>45.06</v>
      </c>
      <c r="K115" s="17">
        <v>5.0999999999999996</v>
      </c>
      <c r="L115" s="17">
        <v>8.6300000000000008</v>
      </c>
      <c r="M115" s="17">
        <v>13.43</v>
      </c>
      <c r="N115" s="17">
        <v>6.91</v>
      </c>
      <c r="O115" s="17">
        <v>3.15</v>
      </c>
      <c r="P115" s="17">
        <v>1.81</v>
      </c>
      <c r="Q115" s="17">
        <v>5.77</v>
      </c>
      <c r="R115" s="17">
        <v>0.26</v>
      </c>
      <c r="S115" s="20">
        <v>40</v>
      </c>
      <c r="T115" s="20">
        <v>40</v>
      </c>
      <c r="U115" s="20">
        <v>2604.04</v>
      </c>
      <c r="V115" s="17">
        <v>195.98199600000001</v>
      </c>
      <c r="W115" s="20">
        <v>42.3</v>
      </c>
      <c r="X115" s="20">
        <v>2604.04</v>
      </c>
      <c r="Y115" s="17">
        <v>7.85</v>
      </c>
      <c r="Z115" s="19">
        <v>0</v>
      </c>
      <c r="AA115" s="17">
        <v>6.73</v>
      </c>
      <c r="AB115" s="17">
        <v>10.67</v>
      </c>
      <c r="AC115" s="17">
        <v>14</v>
      </c>
      <c r="AD115" s="18">
        <v>814464.90720000002</v>
      </c>
      <c r="AE115" s="17">
        <v>92183.111999999994</v>
      </c>
      <c r="AF115" s="17">
        <v>155988.2856</v>
      </c>
      <c r="AG115" s="17">
        <v>242748.86159999997</v>
      </c>
      <c r="AH115" s="17">
        <v>124899.07920000001</v>
      </c>
      <c r="AI115" s="17">
        <v>56936.627999999997</v>
      </c>
      <c r="AJ115" s="17">
        <v>32715.967200000003</v>
      </c>
      <c r="AK115" s="17">
        <v>104293.4424</v>
      </c>
      <c r="AL115" s="17">
        <v>4699.5312000000004</v>
      </c>
      <c r="AN115" s="15">
        <v>48.44</v>
      </c>
      <c r="AO115" s="238">
        <v>18.489999999999998</v>
      </c>
      <c r="AP115" s="239"/>
      <c r="AQ115" s="15">
        <v>6.67</v>
      </c>
      <c r="AR115" s="15">
        <v>1.53</v>
      </c>
      <c r="AS115" s="15">
        <v>0.32</v>
      </c>
      <c r="AT115" s="15">
        <v>0.87</v>
      </c>
      <c r="AU115" s="15">
        <v>5.01</v>
      </c>
      <c r="AV115" s="15">
        <v>4.99</v>
      </c>
      <c r="AW115" s="15">
        <v>2.7</v>
      </c>
      <c r="AX115" s="15">
        <v>6.46</v>
      </c>
      <c r="AY115" s="15">
        <v>0.47</v>
      </c>
      <c r="AZ115" s="14">
        <v>0.93</v>
      </c>
      <c r="BA115" s="15">
        <v>54.88252</v>
      </c>
      <c r="BB115" s="238">
        <v>20.949169999999999</v>
      </c>
      <c r="BC115" s="239">
        <v>0</v>
      </c>
      <c r="BD115" s="15">
        <v>7.5571100000000007</v>
      </c>
      <c r="BE115" s="15">
        <v>1.7334900000000002</v>
      </c>
      <c r="BF115" s="15">
        <v>0.36256000000000005</v>
      </c>
      <c r="BG115" s="15">
        <v>0.98571000000000009</v>
      </c>
      <c r="BH115" s="15">
        <v>5.6763300000000001</v>
      </c>
      <c r="BI115" s="15">
        <v>5.65367</v>
      </c>
      <c r="BJ115" s="15">
        <v>3.0591000000000004</v>
      </c>
      <c r="BK115" s="15">
        <v>7.3191800000000002</v>
      </c>
      <c r="BL115" s="15">
        <v>0.53250999999999993</v>
      </c>
      <c r="BM115" s="14">
        <v>1.05369</v>
      </c>
      <c r="BN115" s="13">
        <v>1945199.8291039998</v>
      </c>
      <c r="BO115" s="237">
        <v>742500.9256839999</v>
      </c>
      <c r="BP115" s="237">
        <v>0</v>
      </c>
      <c r="BQ115" s="13">
        <v>267846.46697200002</v>
      </c>
      <c r="BR115" s="13">
        <v>61440.044148000001</v>
      </c>
      <c r="BS115" s="13">
        <v>12850.205312</v>
      </c>
      <c r="BT115" s="13">
        <v>34936.495692000004</v>
      </c>
      <c r="BU115" s="13">
        <v>201186.026916</v>
      </c>
      <c r="BV115" s="13">
        <v>200382.88908399999</v>
      </c>
      <c r="BW115" s="13">
        <v>108423.60732000002</v>
      </c>
      <c r="BX115" s="13">
        <v>259413.51973600002</v>
      </c>
      <c r="BY115" s="13">
        <v>18873.739051999997</v>
      </c>
      <c r="BZ115" s="13">
        <v>37345.909187999998</v>
      </c>
    </row>
    <row r="116" spans="1:78" ht="12" customHeight="1" x14ac:dyDescent="0.25">
      <c r="A116" s="22">
        <v>112</v>
      </c>
      <c r="B116" s="24" t="s">
        <v>141</v>
      </c>
      <c r="C116" s="12">
        <v>3374</v>
      </c>
      <c r="D116" s="23">
        <v>3027.22</v>
      </c>
      <c r="E116" s="23">
        <v>346.78</v>
      </c>
      <c r="F116" s="23">
        <v>351.95</v>
      </c>
      <c r="G116" s="22" t="s">
        <v>44</v>
      </c>
      <c r="H116" s="10">
        <v>3</v>
      </c>
      <c r="I116" s="10" t="s">
        <v>21</v>
      </c>
      <c r="J116" s="18">
        <v>45.06</v>
      </c>
      <c r="K116" s="17">
        <v>5.0999999999999996</v>
      </c>
      <c r="L116" s="17">
        <v>8.6300000000000008</v>
      </c>
      <c r="M116" s="17">
        <v>13.43</v>
      </c>
      <c r="N116" s="17">
        <v>6.91</v>
      </c>
      <c r="O116" s="17">
        <v>3.15</v>
      </c>
      <c r="P116" s="17">
        <v>1.81</v>
      </c>
      <c r="Q116" s="17">
        <v>5.77</v>
      </c>
      <c r="R116" s="17">
        <v>0.26</v>
      </c>
      <c r="S116" s="20">
        <v>40</v>
      </c>
      <c r="T116" s="20">
        <v>40</v>
      </c>
      <c r="U116" s="20">
        <v>2604.04</v>
      </c>
      <c r="V116" s="17">
        <v>195.98199600000001</v>
      </c>
      <c r="W116" s="20">
        <v>42.3</v>
      </c>
      <c r="X116" s="20">
        <v>2604.04</v>
      </c>
      <c r="Y116" s="17">
        <v>7.85</v>
      </c>
      <c r="Z116" s="19">
        <v>0</v>
      </c>
      <c r="AA116" s="17">
        <v>6.73</v>
      </c>
      <c r="AB116" s="17">
        <v>10.67</v>
      </c>
      <c r="AC116" s="17">
        <v>14</v>
      </c>
      <c r="AD116" s="18">
        <v>912194.64</v>
      </c>
      <c r="AE116" s="17">
        <v>103244.4</v>
      </c>
      <c r="AF116" s="17">
        <v>174705.72000000003</v>
      </c>
      <c r="AG116" s="17">
        <v>271876.92</v>
      </c>
      <c r="AH116" s="17">
        <v>139886.04</v>
      </c>
      <c r="AI116" s="17">
        <v>63768.600000000006</v>
      </c>
      <c r="AJ116" s="17">
        <v>36641.64</v>
      </c>
      <c r="AK116" s="17">
        <v>116807.88</v>
      </c>
      <c r="AL116" s="17">
        <v>5263.4400000000005</v>
      </c>
      <c r="AN116" s="15">
        <v>48.44</v>
      </c>
      <c r="AO116" s="238">
        <v>18.489999999999998</v>
      </c>
      <c r="AP116" s="239"/>
      <c r="AQ116" s="15">
        <v>6.67</v>
      </c>
      <c r="AR116" s="15">
        <v>1.53</v>
      </c>
      <c r="AS116" s="15">
        <v>0.32</v>
      </c>
      <c r="AT116" s="15">
        <v>0.87</v>
      </c>
      <c r="AU116" s="15">
        <v>5.01</v>
      </c>
      <c r="AV116" s="15">
        <v>4.99</v>
      </c>
      <c r="AW116" s="15">
        <v>2.7</v>
      </c>
      <c r="AX116" s="15">
        <v>6.46</v>
      </c>
      <c r="AY116" s="15">
        <v>0.47</v>
      </c>
      <c r="AZ116" s="14">
        <v>0.93</v>
      </c>
      <c r="BA116" s="15">
        <v>54.88252</v>
      </c>
      <c r="BB116" s="238">
        <v>20.949169999999999</v>
      </c>
      <c r="BC116" s="239">
        <v>0</v>
      </c>
      <c r="BD116" s="15">
        <v>7.5571100000000007</v>
      </c>
      <c r="BE116" s="15">
        <v>1.7334900000000002</v>
      </c>
      <c r="BF116" s="15">
        <v>0.36256000000000005</v>
      </c>
      <c r="BG116" s="15">
        <v>0.98571000000000009</v>
      </c>
      <c r="BH116" s="15">
        <v>5.6763300000000001</v>
      </c>
      <c r="BI116" s="15">
        <v>5.65367</v>
      </c>
      <c r="BJ116" s="15">
        <v>3.0591000000000004</v>
      </c>
      <c r="BK116" s="15">
        <v>7.3191800000000002</v>
      </c>
      <c r="BL116" s="15">
        <v>0.53250999999999993</v>
      </c>
      <c r="BM116" s="14">
        <v>1.05369</v>
      </c>
      <c r="BN116" s="13">
        <v>2178609.3448000001</v>
      </c>
      <c r="BO116" s="237">
        <v>831595.51579999994</v>
      </c>
      <c r="BP116" s="237">
        <v>0</v>
      </c>
      <c r="BQ116" s="13">
        <v>299986.0514</v>
      </c>
      <c r="BR116" s="13">
        <v>68812.392600000006</v>
      </c>
      <c r="BS116" s="13">
        <v>14392.134400000001</v>
      </c>
      <c r="BT116" s="13">
        <v>39128.615400000002</v>
      </c>
      <c r="BU116" s="13">
        <v>225326.8542</v>
      </c>
      <c r="BV116" s="13">
        <v>224427.34580000001</v>
      </c>
      <c r="BW116" s="13">
        <v>121433.63400000002</v>
      </c>
      <c r="BX116" s="13">
        <v>290541.2132</v>
      </c>
      <c r="BY116" s="13">
        <v>21138.447399999994</v>
      </c>
      <c r="BZ116" s="13">
        <v>41827.140599999999</v>
      </c>
    </row>
    <row r="117" spans="1:78" ht="12" customHeight="1" x14ac:dyDescent="0.25">
      <c r="A117" s="22">
        <v>113</v>
      </c>
      <c r="B117" s="24" t="s">
        <v>140</v>
      </c>
      <c r="C117" s="12">
        <v>3025.3999999999996</v>
      </c>
      <c r="D117" s="23">
        <v>2989.7</v>
      </c>
      <c r="E117" s="23">
        <v>35.700000000000003</v>
      </c>
      <c r="F117" s="23">
        <v>325.35000000000002</v>
      </c>
      <c r="G117" s="22" t="s">
        <v>44</v>
      </c>
      <c r="H117" s="10">
        <v>3</v>
      </c>
      <c r="I117" s="10" t="s">
        <v>21</v>
      </c>
      <c r="J117" s="18">
        <v>45.06</v>
      </c>
      <c r="K117" s="17">
        <v>5.0999999999999996</v>
      </c>
      <c r="L117" s="17">
        <v>8.6300000000000008</v>
      </c>
      <c r="M117" s="17">
        <v>13.43</v>
      </c>
      <c r="N117" s="17">
        <v>6.91</v>
      </c>
      <c r="O117" s="17">
        <v>3.15</v>
      </c>
      <c r="P117" s="17">
        <v>1.81</v>
      </c>
      <c r="Q117" s="17">
        <v>5.77</v>
      </c>
      <c r="R117" s="17">
        <v>0.26</v>
      </c>
      <c r="S117" s="20">
        <v>40</v>
      </c>
      <c r="T117" s="20">
        <v>40</v>
      </c>
      <c r="U117" s="20">
        <v>2604.04</v>
      </c>
      <c r="V117" s="17">
        <v>195.98199600000001</v>
      </c>
      <c r="W117" s="20">
        <v>42.3</v>
      </c>
      <c r="X117" s="20">
        <v>2604.04</v>
      </c>
      <c r="Y117" s="17">
        <v>7.85</v>
      </c>
      <c r="Z117" s="19">
        <v>0</v>
      </c>
      <c r="AA117" s="17">
        <v>6.73</v>
      </c>
      <c r="AB117" s="17">
        <v>10.67</v>
      </c>
      <c r="AC117" s="17">
        <v>14</v>
      </c>
      <c r="AD117" s="18">
        <v>817947.14400000009</v>
      </c>
      <c r="AE117" s="17">
        <v>92577.239999999991</v>
      </c>
      <c r="AF117" s="17">
        <v>156655.212</v>
      </c>
      <c r="AG117" s="17">
        <v>243786.73199999996</v>
      </c>
      <c r="AH117" s="17">
        <v>125433.084</v>
      </c>
      <c r="AI117" s="17">
        <v>57180.05999999999</v>
      </c>
      <c r="AJ117" s="17">
        <v>32855.843999999997</v>
      </c>
      <c r="AK117" s="17">
        <v>104739.34799999998</v>
      </c>
      <c r="AL117" s="17">
        <v>4719.6239999999998</v>
      </c>
      <c r="AN117" s="15">
        <v>48.44</v>
      </c>
      <c r="AO117" s="238">
        <v>18.489999999999998</v>
      </c>
      <c r="AP117" s="239"/>
      <c r="AQ117" s="15">
        <v>6.67</v>
      </c>
      <c r="AR117" s="15">
        <v>1.53</v>
      </c>
      <c r="AS117" s="15">
        <v>0.32</v>
      </c>
      <c r="AT117" s="15">
        <v>0.87</v>
      </c>
      <c r="AU117" s="15">
        <v>5.01</v>
      </c>
      <c r="AV117" s="15">
        <v>4.99</v>
      </c>
      <c r="AW117" s="15">
        <v>2.7</v>
      </c>
      <c r="AX117" s="15">
        <v>6.46</v>
      </c>
      <c r="AY117" s="15">
        <v>0.47</v>
      </c>
      <c r="AZ117" s="14">
        <v>0.93</v>
      </c>
      <c r="BA117" s="15">
        <v>54.88252</v>
      </c>
      <c r="BB117" s="238">
        <v>20.949169999999999</v>
      </c>
      <c r="BC117" s="239">
        <v>0</v>
      </c>
      <c r="BD117" s="15">
        <v>7.5571100000000007</v>
      </c>
      <c r="BE117" s="15">
        <v>1.7334900000000002</v>
      </c>
      <c r="BF117" s="15">
        <v>0.36256000000000005</v>
      </c>
      <c r="BG117" s="15">
        <v>0.98571000000000009</v>
      </c>
      <c r="BH117" s="15">
        <v>5.6763300000000001</v>
      </c>
      <c r="BI117" s="15">
        <v>5.65367</v>
      </c>
      <c r="BJ117" s="15">
        <v>3.0591000000000004</v>
      </c>
      <c r="BK117" s="15">
        <v>7.3191800000000002</v>
      </c>
      <c r="BL117" s="15">
        <v>0.53250999999999993</v>
      </c>
      <c r="BM117" s="14">
        <v>1.05369</v>
      </c>
      <c r="BN117" s="13">
        <v>1953516.5120799995</v>
      </c>
      <c r="BO117" s="237">
        <v>745675.48117999977</v>
      </c>
      <c r="BP117" s="237">
        <v>0</v>
      </c>
      <c r="BQ117" s="13">
        <v>268991.64194</v>
      </c>
      <c r="BR117" s="13">
        <v>61702.730459999992</v>
      </c>
      <c r="BS117" s="13">
        <v>12905.146239999998</v>
      </c>
      <c r="BT117" s="13">
        <v>35085.86634</v>
      </c>
      <c r="BU117" s="13">
        <v>202046.19581999996</v>
      </c>
      <c r="BV117" s="13">
        <v>201239.62417999998</v>
      </c>
      <c r="BW117" s="13">
        <v>108887.17140000001</v>
      </c>
      <c r="BX117" s="13">
        <v>260522.63971999998</v>
      </c>
      <c r="BY117" s="13">
        <v>18954.433539999995</v>
      </c>
      <c r="BZ117" s="13">
        <v>37505.581259999992</v>
      </c>
    </row>
    <row r="118" spans="1:78" ht="12" customHeight="1" x14ac:dyDescent="0.25">
      <c r="A118" s="22">
        <v>114</v>
      </c>
      <c r="B118" s="24" t="s">
        <v>139</v>
      </c>
      <c r="C118" s="12">
        <v>3054.3</v>
      </c>
      <c r="D118" s="23">
        <v>3054.3</v>
      </c>
      <c r="E118" s="23">
        <v>0</v>
      </c>
      <c r="F118" s="23">
        <v>328.45</v>
      </c>
      <c r="G118" s="22" t="s">
        <v>44</v>
      </c>
      <c r="H118" s="10">
        <v>3</v>
      </c>
      <c r="I118" s="10" t="s">
        <v>21</v>
      </c>
      <c r="J118" s="18">
        <v>45.06</v>
      </c>
      <c r="K118" s="17">
        <v>5.0999999999999996</v>
      </c>
      <c r="L118" s="17">
        <v>8.6300000000000008</v>
      </c>
      <c r="M118" s="17">
        <v>13.43</v>
      </c>
      <c r="N118" s="17">
        <v>6.91</v>
      </c>
      <c r="O118" s="17">
        <v>3.15</v>
      </c>
      <c r="P118" s="17">
        <v>1.81</v>
      </c>
      <c r="Q118" s="17">
        <v>5.77</v>
      </c>
      <c r="R118" s="17">
        <v>0.26</v>
      </c>
      <c r="S118" s="20">
        <v>40</v>
      </c>
      <c r="T118" s="20">
        <v>40</v>
      </c>
      <c r="U118" s="20">
        <v>2604.04</v>
      </c>
      <c r="V118" s="17">
        <v>195.98199600000001</v>
      </c>
      <c r="W118" s="20">
        <v>42.3</v>
      </c>
      <c r="X118" s="20">
        <v>2604.04</v>
      </c>
      <c r="Y118" s="17">
        <v>7.85</v>
      </c>
      <c r="Z118" s="19">
        <v>0</v>
      </c>
      <c r="AA118" s="17">
        <v>6.73</v>
      </c>
      <c r="AB118" s="17">
        <v>10.67</v>
      </c>
      <c r="AC118" s="17">
        <v>14</v>
      </c>
      <c r="AD118" s="18">
        <v>825760.54799999995</v>
      </c>
      <c r="AE118" s="17">
        <v>93461.58</v>
      </c>
      <c r="AF118" s="17">
        <v>158151.65400000004</v>
      </c>
      <c r="AG118" s="17">
        <v>246115.49400000001</v>
      </c>
      <c r="AH118" s="17">
        <v>126631.27800000002</v>
      </c>
      <c r="AI118" s="17">
        <v>57726.270000000004</v>
      </c>
      <c r="AJ118" s="17">
        <v>33169.698000000004</v>
      </c>
      <c r="AK118" s="17">
        <v>105739.86600000001</v>
      </c>
      <c r="AL118" s="17">
        <v>4764.7080000000005</v>
      </c>
      <c r="AN118" s="15">
        <v>48.44</v>
      </c>
      <c r="AO118" s="238">
        <v>18.489999999999998</v>
      </c>
      <c r="AP118" s="239"/>
      <c r="AQ118" s="15">
        <v>6.67</v>
      </c>
      <c r="AR118" s="15">
        <v>1.53</v>
      </c>
      <c r="AS118" s="15">
        <v>0.32</v>
      </c>
      <c r="AT118" s="15">
        <v>0.87</v>
      </c>
      <c r="AU118" s="15">
        <v>5.01</v>
      </c>
      <c r="AV118" s="15">
        <v>4.99</v>
      </c>
      <c r="AW118" s="15">
        <v>2.7</v>
      </c>
      <c r="AX118" s="15">
        <v>6.46</v>
      </c>
      <c r="AY118" s="15">
        <v>0.47</v>
      </c>
      <c r="AZ118" s="14">
        <v>0.93</v>
      </c>
      <c r="BA118" s="15">
        <v>54.88252</v>
      </c>
      <c r="BB118" s="238">
        <v>20.949169999999999</v>
      </c>
      <c r="BC118" s="239">
        <v>0</v>
      </c>
      <c r="BD118" s="15">
        <v>7.5571100000000007</v>
      </c>
      <c r="BE118" s="15">
        <v>1.7334900000000002</v>
      </c>
      <c r="BF118" s="15">
        <v>0.36256000000000005</v>
      </c>
      <c r="BG118" s="15">
        <v>0.98571000000000009</v>
      </c>
      <c r="BH118" s="15">
        <v>5.6763300000000001</v>
      </c>
      <c r="BI118" s="15">
        <v>5.65367</v>
      </c>
      <c r="BJ118" s="15">
        <v>3.0591000000000004</v>
      </c>
      <c r="BK118" s="15">
        <v>7.3191800000000002</v>
      </c>
      <c r="BL118" s="15">
        <v>0.53250999999999993</v>
      </c>
      <c r="BM118" s="14">
        <v>1.05369</v>
      </c>
      <c r="BN118" s="13">
        <v>1972177.3923599999</v>
      </c>
      <c r="BO118" s="237">
        <v>752798.51330999995</v>
      </c>
      <c r="BP118" s="237">
        <v>0</v>
      </c>
      <c r="BQ118" s="13">
        <v>271561.17273000005</v>
      </c>
      <c r="BR118" s="13">
        <v>62292.143070000006</v>
      </c>
      <c r="BS118" s="13">
        <v>13028.42208</v>
      </c>
      <c r="BT118" s="13">
        <v>35421.022530000002</v>
      </c>
      <c r="BU118" s="13">
        <v>203976.23319</v>
      </c>
      <c r="BV118" s="13">
        <v>203161.95681</v>
      </c>
      <c r="BW118" s="13">
        <v>109927.31130000003</v>
      </c>
      <c r="BX118" s="13">
        <v>263011.27074000001</v>
      </c>
      <c r="BY118" s="13">
        <v>19135.494929999997</v>
      </c>
      <c r="BZ118" s="13">
        <v>37863.851669999996</v>
      </c>
    </row>
    <row r="119" spans="1:78" ht="12" customHeight="1" x14ac:dyDescent="0.25">
      <c r="A119" s="22">
        <v>115</v>
      </c>
      <c r="B119" s="24" t="s">
        <v>138</v>
      </c>
      <c r="C119" s="12">
        <v>7564.7</v>
      </c>
      <c r="D119" s="23">
        <v>6815.8</v>
      </c>
      <c r="E119" s="23">
        <v>748.9</v>
      </c>
      <c r="F119" s="23">
        <v>613.20000000000005</v>
      </c>
      <c r="G119" s="22" t="s">
        <v>44</v>
      </c>
      <c r="H119" s="10">
        <v>3</v>
      </c>
      <c r="I119" s="10" t="s">
        <v>21</v>
      </c>
      <c r="J119" s="18">
        <v>45.06</v>
      </c>
      <c r="K119" s="17">
        <v>5.0999999999999996</v>
      </c>
      <c r="L119" s="17">
        <v>8.6300000000000008</v>
      </c>
      <c r="M119" s="17">
        <v>13.43</v>
      </c>
      <c r="N119" s="17">
        <v>6.91</v>
      </c>
      <c r="O119" s="17">
        <v>3.15</v>
      </c>
      <c r="P119" s="17">
        <v>1.81</v>
      </c>
      <c r="Q119" s="17">
        <v>5.77</v>
      </c>
      <c r="R119" s="17">
        <v>0.26</v>
      </c>
      <c r="S119" s="20">
        <v>40</v>
      </c>
      <c r="T119" s="20">
        <v>40</v>
      </c>
      <c r="U119" s="20">
        <v>2604.04</v>
      </c>
      <c r="V119" s="17">
        <v>195.98199600000001</v>
      </c>
      <c r="W119" s="20">
        <v>42.3</v>
      </c>
      <c r="X119" s="20">
        <v>2604.04</v>
      </c>
      <c r="Y119" s="17">
        <v>7.85</v>
      </c>
      <c r="Z119" s="19">
        <v>0</v>
      </c>
      <c r="AA119" s="17">
        <v>6.73</v>
      </c>
      <c r="AB119" s="17">
        <v>10.67</v>
      </c>
      <c r="AC119" s="17">
        <v>14</v>
      </c>
      <c r="AD119" s="18">
        <v>2045192.2919999999</v>
      </c>
      <c r="AE119" s="17">
        <v>231479.81999999995</v>
      </c>
      <c r="AF119" s="17">
        <v>391700.16600000003</v>
      </c>
      <c r="AG119" s="17">
        <v>609563.52600000007</v>
      </c>
      <c r="AH119" s="17">
        <v>313632.462</v>
      </c>
      <c r="AI119" s="17">
        <v>142972.83000000002</v>
      </c>
      <c r="AJ119" s="17">
        <v>82152.641999999993</v>
      </c>
      <c r="AK119" s="17">
        <v>261889.91399999999</v>
      </c>
      <c r="AL119" s="17">
        <v>11800.932000000001</v>
      </c>
      <c r="AN119" s="15">
        <v>48.44</v>
      </c>
      <c r="AO119" s="238">
        <v>18.489999999999998</v>
      </c>
      <c r="AP119" s="239"/>
      <c r="AQ119" s="15">
        <v>6.67</v>
      </c>
      <c r="AR119" s="15">
        <v>1.53</v>
      </c>
      <c r="AS119" s="15">
        <v>0.32</v>
      </c>
      <c r="AT119" s="15">
        <v>0.87</v>
      </c>
      <c r="AU119" s="15">
        <v>5.01</v>
      </c>
      <c r="AV119" s="15">
        <v>4.99</v>
      </c>
      <c r="AW119" s="15">
        <v>2.7</v>
      </c>
      <c r="AX119" s="15">
        <v>6.46</v>
      </c>
      <c r="AY119" s="15">
        <v>0.47</v>
      </c>
      <c r="AZ119" s="14">
        <v>0.93</v>
      </c>
      <c r="BA119" s="15">
        <v>54.88252</v>
      </c>
      <c r="BB119" s="238">
        <v>20.949169999999999</v>
      </c>
      <c r="BC119" s="239">
        <v>0</v>
      </c>
      <c r="BD119" s="15">
        <v>7.5571100000000007</v>
      </c>
      <c r="BE119" s="15">
        <v>1.7334900000000002</v>
      </c>
      <c r="BF119" s="15">
        <v>0.36256000000000005</v>
      </c>
      <c r="BG119" s="15">
        <v>0.98571000000000009</v>
      </c>
      <c r="BH119" s="15">
        <v>5.6763300000000001</v>
      </c>
      <c r="BI119" s="15">
        <v>5.65367</v>
      </c>
      <c r="BJ119" s="15">
        <v>3.0591000000000004</v>
      </c>
      <c r="BK119" s="15">
        <v>7.3191800000000002</v>
      </c>
      <c r="BL119" s="15">
        <v>0.53250999999999993</v>
      </c>
      <c r="BM119" s="14">
        <v>1.05369</v>
      </c>
      <c r="BN119" s="13">
        <v>4884566.1264399998</v>
      </c>
      <c r="BO119" s="237">
        <v>1864484.4689899997</v>
      </c>
      <c r="BP119" s="237">
        <v>0</v>
      </c>
      <c r="BQ119" s="13">
        <v>672585.79816999997</v>
      </c>
      <c r="BR119" s="13">
        <v>154281.30002999998</v>
      </c>
      <c r="BS119" s="13">
        <v>32267.98432</v>
      </c>
      <c r="BT119" s="13">
        <v>87728.582370000004</v>
      </c>
      <c r="BU119" s="13">
        <v>505195.62950999994</v>
      </c>
      <c r="BV119" s="13">
        <v>503178.88049000001</v>
      </c>
      <c r="BW119" s="13">
        <v>272261.11770000006</v>
      </c>
      <c r="BX119" s="13">
        <v>651409.93345999997</v>
      </c>
      <c r="BY119" s="13">
        <v>47393.601969999989</v>
      </c>
      <c r="BZ119" s="13">
        <v>93778.829429999983</v>
      </c>
    </row>
    <row r="120" spans="1:78" ht="12" customHeight="1" x14ac:dyDescent="0.25">
      <c r="A120" s="22">
        <v>116</v>
      </c>
      <c r="B120" s="24" t="s">
        <v>137</v>
      </c>
      <c r="C120" s="12">
        <v>3463.8</v>
      </c>
      <c r="D120" s="23">
        <v>3463.8</v>
      </c>
      <c r="E120" s="23">
        <v>0</v>
      </c>
      <c r="F120" s="23">
        <v>299.2</v>
      </c>
      <c r="G120" s="22" t="s">
        <v>44</v>
      </c>
      <c r="H120" s="10">
        <v>7</v>
      </c>
      <c r="I120" s="10" t="s">
        <v>21</v>
      </c>
      <c r="J120" s="18">
        <v>31</v>
      </c>
      <c r="K120" s="17">
        <v>5.0999999999999996</v>
      </c>
      <c r="L120" s="17">
        <v>6.59</v>
      </c>
      <c r="M120" s="17">
        <v>8.98</v>
      </c>
      <c r="N120" s="17">
        <v>6.92</v>
      </c>
      <c r="O120" s="17">
        <v>3.15</v>
      </c>
      <c r="P120" s="17">
        <v>0</v>
      </c>
      <c r="Q120" s="17">
        <v>0</v>
      </c>
      <c r="R120" s="17">
        <v>0.26</v>
      </c>
      <c r="S120" s="20">
        <v>40</v>
      </c>
      <c r="T120" s="20">
        <v>40</v>
      </c>
      <c r="U120" s="20">
        <v>2604.04</v>
      </c>
      <c r="V120" s="17">
        <v>195.98199600000001</v>
      </c>
      <c r="W120" s="20">
        <v>42.3</v>
      </c>
      <c r="X120" s="20">
        <v>2604.04</v>
      </c>
      <c r="Y120" s="17">
        <v>7.85</v>
      </c>
      <c r="Z120" s="19">
        <v>0</v>
      </c>
      <c r="AA120" s="17">
        <v>6.73</v>
      </c>
      <c r="AB120" s="17">
        <v>10.67</v>
      </c>
      <c r="AC120" s="17">
        <v>14</v>
      </c>
      <c r="AD120" s="18">
        <v>644266.80000000005</v>
      </c>
      <c r="AE120" s="17">
        <v>105992.28</v>
      </c>
      <c r="AF120" s="17">
        <v>136958.652</v>
      </c>
      <c r="AG120" s="17">
        <v>186629.54400000002</v>
      </c>
      <c r="AH120" s="17">
        <v>143816.97600000002</v>
      </c>
      <c r="AI120" s="17">
        <v>65465.820000000007</v>
      </c>
      <c r="AJ120" s="17">
        <v>0</v>
      </c>
      <c r="AK120" s="17">
        <v>0</v>
      </c>
      <c r="AL120" s="17">
        <v>5403.5280000000002</v>
      </c>
      <c r="AN120" s="15">
        <v>33.17</v>
      </c>
      <c r="AO120" s="238">
        <v>13.89</v>
      </c>
      <c r="AP120" s="239"/>
      <c r="AQ120" s="15">
        <v>5.9</v>
      </c>
      <c r="AR120" s="15">
        <v>1.53</v>
      </c>
      <c r="AS120" s="15">
        <v>0.32</v>
      </c>
      <c r="AT120" s="15">
        <v>0.6</v>
      </c>
      <c r="AU120" s="15">
        <v>5.01</v>
      </c>
      <c r="AV120" s="15">
        <v>4.99</v>
      </c>
      <c r="AW120" s="15">
        <v>0</v>
      </c>
      <c r="AX120" s="15">
        <v>0</v>
      </c>
      <c r="AY120" s="15">
        <v>0</v>
      </c>
      <c r="AZ120" s="14">
        <v>0.93</v>
      </c>
      <c r="BA120" s="15">
        <v>37.581610000000005</v>
      </c>
      <c r="BB120" s="238">
        <v>15.737370000000004</v>
      </c>
      <c r="BC120" s="239">
        <v>0</v>
      </c>
      <c r="BD120" s="15">
        <v>6.6847000000000012</v>
      </c>
      <c r="BE120" s="15">
        <v>1.7334900000000002</v>
      </c>
      <c r="BF120" s="15">
        <v>0.36256000000000005</v>
      </c>
      <c r="BG120" s="15">
        <v>0.67980000000000007</v>
      </c>
      <c r="BH120" s="15">
        <v>5.6763300000000001</v>
      </c>
      <c r="BI120" s="15">
        <v>5.65367</v>
      </c>
      <c r="BJ120" s="15">
        <v>0</v>
      </c>
      <c r="BK120" s="15">
        <v>0</v>
      </c>
      <c r="BL120" s="15">
        <v>0</v>
      </c>
      <c r="BM120" s="14">
        <v>1.0536900000000002</v>
      </c>
      <c r="BN120" s="13">
        <v>1531540.2991800001</v>
      </c>
      <c r="BO120" s="237">
        <v>641335.38606000016</v>
      </c>
      <c r="BP120" s="237">
        <v>0</v>
      </c>
      <c r="BQ120" s="13">
        <v>272417.47860000003</v>
      </c>
      <c r="BR120" s="13">
        <v>70643.854619999998</v>
      </c>
      <c r="BS120" s="13">
        <v>14775.185280000002</v>
      </c>
      <c r="BT120" s="13">
        <v>27703.472400000006</v>
      </c>
      <c r="BU120" s="13">
        <v>231323.99454000001</v>
      </c>
      <c r="BV120" s="13">
        <v>230400.54546000002</v>
      </c>
      <c r="BW120" s="13">
        <v>0</v>
      </c>
      <c r="BX120" s="13">
        <v>0</v>
      </c>
      <c r="BY120" s="13">
        <v>0</v>
      </c>
      <c r="BZ120" s="13">
        <v>42940.382220000007</v>
      </c>
    </row>
    <row r="121" spans="1:78" ht="12" customHeight="1" x14ac:dyDescent="0.25">
      <c r="A121" s="22">
        <v>117</v>
      </c>
      <c r="B121" s="24" t="s">
        <v>136</v>
      </c>
      <c r="C121" s="12">
        <v>3497.98</v>
      </c>
      <c r="D121" s="23">
        <v>3497.98</v>
      </c>
      <c r="E121" s="23">
        <v>0</v>
      </c>
      <c r="F121" s="23">
        <v>483</v>
      </c>
      <c r="G121" s="22" t="s">
        <v>44</v>
      </c>
      <c r="H121" s="10">
        <v>7</v>
      </c>
      <c r="I121" s="10" t="s">
        <v>21</v>
      </c>
      <c r="J121" s="18">
        <v>31</v>
      </c>
      <c r="K121" s="17">
        <v>5.0999999999999996</v>
      </c>
      <c r="L121" s="17">
        <v>6.59</v>
      </c>
      <c r="M121" s="17">
        <v>8.98</v>
      </c>
      <c r="N121" s="17">
        <v>6.92</v>
      </c>
      <c r="O121" s="17">
        <v>3.15</v>
      </c>
      <c r="P121" s="17">
        <v>0</v>
      </c>
      <c r="Q121" s="17">
        <v>0</v>
      </c>
      <c r="R121" s="17">
        <v>0.26</v>
      </c>
      <c r="S121" s="20">
        <v>40</v>
      </c>
      <c r="T121" s="20">
        <v>40</v>
      </c>
      <c r="U121" s="20">
        <v>2604.04</v>
      </c>
      <c r="V121" s="17">
        <v>195.98199600000001</v>
      </c>
      <c r="W121" s="20">
        <v>42.3</v>
      </c>
      <c r="X121" s="20">
        <v>2604.04</v>
      </c>
      <c r="Y121" s="17">
        <v>7.85</v>
      </c>
      <c r="Z121" s="19">
        <v>0</v>
      </c>
      <c r="AA121" s="17">
        <v>6.73</v>
      </c>
      <c r="AB121" s="17">
        <v>10.67</v>
      </c>
      <c r="AC121" s="17">
        <v>14</v>
      </c>
      <c r="AD121" s="18">
        <v>650624.28</v>
      </c>
      <c r="AE121" s="17">
        <v>107038.18799999999</v>
      </c>
      <c r="AF121" s="17">
        <v>138310.1292</v>
      </c>
      <c r="AG121" s="17">
        <v>188471.1624</v>
      </c>
      <c r="AH121" s="17">
        <v>145236.12959999999</v>
      </c>
      <c r="AI121" s="17">
        <v>66111.822</v>
      </c>
      <c r="AJ121" s="17">
        <v>0</v>
      </c>
      <c r="AK121" s="17">
        <v>0</v>
      </c>
      <c r="AL121" s="17">
        <v>5456.8488000000007</v>
      </c>
      <c r="AN121" s="15">
        <v>33.17</v>
      </c>
      <c r="AO121" s="238">
        <v>13.89</v>
      </c>
      <c r="AP121" s="239"/>
      <c r="AQ121" s="15">
        <v>5.9</v>
      </c>
      <c r="AR121" s="15">
        <v>1.53</v>
      </c>
      <c r="AS121" s="15">
        <v>0.32</v>
      </c>
      <c r="AT121" s="15">
        <v>0.6</v>
      </c>
      <c r="AU121" s="15">
        <v>5.01</v>
      </c>
      <c r="AV121" s="15">
        <v>4.99</v>
      </c>
      <c r="AW121" s="15">
        <v>0</v>
      </c>
      <c r="AX121" s="15">
        <v>0</v>
      </c>
      <c r="AY121" s="15">
        <v>0</v>
      </c>
      <c r="AZ121" s="14">
        <v>0.93</v>
      </c>
      <c r="BA121" s="15">
        <v>37.581610000000005</v>
      </c>
      <c r="BB121" s="238">
        <v>15.737370000000004</v>
      </c>
      <c r="BC121" s="239">
        <v>0</v>
      </c>
      <c r="BD121" s="15">
        <v>6.6847000000000012</v>
      </c>
      <c r="BE121" s="15">
        <v>1.7334900000000002</v>
      </c>
      <c r="BF121" s="15">
        <v>0.36256000000000005</v>
      </c>
      <c r="BG121" s="15">
        <v>0.67980000000000007</v>
      </c>
      <c r="BH121" s="15">
        <v>5.6763300000000001</v>
      </c>
      <c r="BI121" s="15">
        <v>5.65367</v>
      </c>
      <c r="BJ121" s="15">
        <v>0</v>
      </c>
      <c r="BK121" s="15">
        <v>0</v>
      </c>
      <c r="BL121" s="15">
        <v>0</v>
      </c>
      <c r="BM121" s="14">
        <v>1.0536900000000002</v>
      </c>
      <c r="BN121" s="13">
        <v>1546653.1946780002</v>
      </c>
      <c r="BO121" s="237">
        <v>647663.93952600018</v>
      </c>
      <c r="BP121" s="237">
        <v>0</v>
      </c>
      <c r="BQ121" s="13">
        <v>275105.63306000002</v>
      </c>
      <c r="BR121" s="13">
        <v>71340.952302000005</v>
      </c>
      <c r="BS121" s="13">
        <v>14920.983488</v>
      </c>
      <c r="BT121" s="13">
        <v>27976.844040000004</v>
      </c>
      <c r="BU121" s="13">
        <v>233606.647734</v>
      </c>
      <c r="BV121" s="13">
        <v>232674.086266</v>
      </c>
      <c r="BW121" s="13">
        <v>0</v>
      </c>
      <c r="BX121" s="13">
        <v>0</v>
      </c>
      <c r="BY121" s="13">
        <v>0</v>
      </c>
      <c r="BZ121" s="13">
        <v>43364.108262000009</v>
      </c>
    </row>
    <row r="122" spans="1:78" ht="12" customHeight="1" x14ac:dyDescent="0.25">
      <c r="A122" s="22">
        <v>118</v>
      </c>
      <c r="B122" s="24" t="s">
        <v>135</v>
      </c>
      <c r="C122" s="12">
        <v>7018.23</v>
      </c>
      <c r="D122" s="23">
        <v>7018.23</v>
      </c>
      <c r="E122" s="23">
        <v>0</v>
      </c>
      <c r="F122" s="23">
        <v>983.6</v>
      </c>
      <c r="G122" s="22" t="s">
        <v>44</v>
      </c>
      <c r="H122" s="10">
        <v>7</v>
      </c>
      <c r="I122" s="10" t="s">
        <v>21</v>
      </c>
      <c r="J122" s="18">
        <v>31</v>
      </c>
      <c r="K122" s="17">
        <v>5.0999999999999996</v>
      </c>
      <c r="L122" s="17">
        <v>6.59</v>
      </c>
      <c r="M122" s="17">
        <v>8.98</v>
      </c>
      <c r="N122" s="17">
        <v>6.92</v>
      </c>
      <c r="O122" s="17">
        <v>3.15</v>
      </c>
      <c r="P122" s="17">
        <v>0</v>
      </c>
      <c r="Q122" s="17">
        <v>0</v>
      </c>
      <c r="R122" s="17">
        <v>0.26</v>
      </c>
      <c r="S122" s="20">
        <v>40</v>
      </c>
      <c r="T122" s="20">
        <v>40</v>
      </c>
      <c r="U122" s="20">
        <v>2604.04</v>
      </c>
      <c r="V122" s="17">
        <v>195.98199600000001</v>
      </c>
      <c r="W122" s="20">
        <v>42.3</v>
      </c>
      <c r="X122" s="20">
        <v>2604.04</v>
      </c>
      <c r="Y122" s="17">
        <v>7.85</v>
      </c>
      <c r="Z122" s="19">
        <v>0</v>
      </c>
      <c r="AA122" s="17">
        <v>6.73</v>
      </c>
      <c r="AB122" s="17">
        <v>10.67</v>
      </c>
      <c r="AC122" s="17">
        <v>14</v>
      </c>
      <c r="AD122" s="18">
        <v>1305390.7799999998</v>
      </c>
      <c r="AE122" s="17">
        <v>214757.83799999999</v>
      </c>
      <c r="AF122" s="17">
        <v>277500.81420000002</v>
      </c>
      <c r="AG122" s="17">
        <v>378142.23239999998</v>
      </c>
      <c r="AH122" s="17">
        <v>291396.90960000001</v>
      </c>
      <c r="AI122" s="17">
        <v>132644.54699999999</v>
      </c>
      <c r="AJ122" s="17">
        <v>0</v>
      </c>
      <c r="AK122" s="17">
        <v>0</v>
      </c>
      <c r="AL122" s="17">
        <v>10948.4388</v>
      </c>
      <c r="AN122" s="15">
        <v>33.17</v>
      </c>
      <c r="AO122" s="238">
        <v>13.89</v>
      </c>
      <c r="AP122" s="239"/>
      <c r="AQ122" s="15">
        <v>5.9</v>
      </c>
      <c r="AR122" s="15">
        <v>1.53</v>
      </c>
      <c r="AS122" s="15">
        <v>0.32</v>
      </c>
      <c r="AT122" s="15">
        <v>0.6</v>
      </c>
      <c r="AU122" s="15">
        <v>5.01</v>
      </c>
      <c r="AV122" s="15">
        <v>4.99</v>
      </c>
      <c r="AW122" s="15">
        <v>0</v>
      </c>
      <c r="AX122" s="15">
        <v>0</v>
      </c>
      <c r="AY122" s="15">
        <v>0</v>
      </c>
      <c r="AZ122" s="14">
        <v>0.93</v>
      </c>
      <c r="BA122" s="15">
        <v>37.581610000000005</v>
      </c>
      <c r="BB122" s="238">
        <v>15.737370000000004</v>
      </c>
      <c r="BC122" s="239">
        <v>0</v>
      </c>
      <c r="BD122" s="15">
        <v>6.6847000000000012</v>
      </c>
      <c r="BE122" s="15">
        <v>1.7334900000000002</v>
      </c>
      <c r="BF122" s="15">
        <v>0.36256000000000005</v>
      </c>
      <c r="BG122" s="15">
        <v>0.67980000000000007</v>
      </c>
      <c r="BH122" s="15">
        <v>5.6763300000000001</v>
      </c>
      <c r="BI122" s="15">
        <v>5.65367</v>
      </c>
      <c r="BJ122" s="15">
        <v>0</v>
      </c>
      <c r="BK122" s="15">
        <v>0</v>
      </c>
      <c r="BL122" s="15">
        <v>0</v>
      </c>
      <c r="BM122" s="14">
        <v>1.0536900000000002</v>
      </c>
      <c r="BN122" s="13">
        <v>3103153.2057030005</v>
      </c>
      <c r="BO122" s="237">
        <v>1299451.2519510002</v>
      </c>
      <c r="BP122" s="237">
        <v>0</v>
      </c>
      <c r="BQ122" s="13">
        <v>551962.73481000005</v>
      </c>
      <c r="BR122" s="13">
        <v>143136.09902699999</v>
      </c>
      <c r="BS122" s="13">
        <v>29936.961887999998</v>
      </c>
      <c r="BT122" s="13">
        <v>56131.803540000001</v>
      </c>
      <c r="BU122" s="13">
        <v>468700.55955899996</v>
      </c>
      <c r="BV122" s="13">
        <v>466829.49944099999</v>
      </c>
      <c r="BW122" s="13">
        <v>0</v>
      </c>
      <c r="BX122" s="13">
        <v>0</v>
      </c>
      <c r="BY122" s="13">
        <v>0</v>
      </c>
      <c r="BZ122" s="13">
        <v>87004.29548700001</v>
      </c>
    </row>
    <row r="123" spans="1:78" ht="12" customHeight="1" x14ac:dyDescent="0.25">
      <c r="A123" s="22">
        <v>119</v>
      </c>
      <c r="B123" s="24" t="s">
        <v>134</v>
      </c>
      <c r="C123" s="12">
        <v>3521.8</v>
      </c>
      <c r="D123" s="23">
        <v>3521.8</v>
      </c>
      <c r="E123" s="23">
        <v>0</v>
      </c>
      <c r="F123" s="23">
        <v>491.8</v>
      </c>
      <c r="G123" s="22" t="s">
        <v>44</v>
      </c>
      <c r="H123" s="10">
        <v>7</v>
      </c>
      <c r="I123" s="10" t="s">
        <v>21</v>
      </c>
      <c r="J123" s="18">
        <v>31</v>
      </c>
      <c r="K123" s="17">
        <v>5.0999999999999996</v>
      </c>
      <c r="L123" s="17">
        <v>6.59</v>
      </c>
      <c r="M123" s="17">
        <v>8.98</v>
      </c>
      <c r="N123" s="17">
        <v>6.92</v>
      </c>
      <c r="O123" s="17">
        <v>3.15</v>
      </c>
      <c r="P123" s="17">
        <v>0</v>
      </c>
      <c r="Q123" s="17">
        <v>0</v>
      </c>
      <c r="R123" s="17">
        <v>0.26</v>
      </c>
      <c r="S123" s="20">
        <v>40</v>
      </c>
      <c r="T123" s="20">
        <v>40</v>
      </c>
      <c r="U123" s="20">
        <v>2604.04</v>
      </c>
      <c r="V123" s="17">
        <v>195.98199600000001</v>
      </c>
      <c r="W123" s="20">
        <v>42.3</v>
      </c>
      <c r="X123" s="20">
        <v>2604.04</v>
      </c>
      <c r="Y123" s="17">
        <v>7.85</v>
      </c>
      <c r="Z123" s="19">
        <v>0</v>
      </c>
      <c r="AA123" s="17">
        <v>6.73</v>
      </c>
      <c r="AB123" s="17">
        <v>10.67</v>
      </c>
      <c r="AC123" s="17">
        <v>14</v>
      </c>
      <c r="AD123" s="18">
        <v>655054.80000000005</v>
      </c>
      <c r="AE123" s="17">
        <v>107767.08</v>
      </c>
      <c r="AF123" s="17">
        <v>139251.97200000001</v>
      </c>
      <c r="AG123" s="17">
        <v>189754.58400000003</v>
      </c>
      <c r="AH123" s="17">
        <v>146225.136</v>
      </c>
      <c r="AI123" s="17">
        <v>66562.02</v>
      </c>
      <c r="AJ123" s="17">
        <v>0</v>
      </c>
      <c r="AK123" s="17">
        <v>0</v>
      </c>
      <c r="AL123" s="17">
        <v>5494.0080000000007</v>
      </c>
      <c r="AN123" s="15">
        <v>33.17</v>
      </c>
      <c r="AO123" s="238">
        <v>13.89</v>
      </c>
      <c r="AP123" s="239"/>
      <c r="AQ123" s="15">
        <v>5.9</v>
      </c>
      <c r="AR123" s="15">
        <v>1.53</v>
      </c>
      <c r="AS123" s="15">
        <v>0.32</v>
      </c>
      <c r="AT123" s="15">
        <v>0.6</v>
      </c>
      <c r="AU123" s="15">
        <v>5.01</v>
      </c>
      <c r="AV123" s="15">
        <v>4.99</v>
      </c>
      <c r="AW123" s="15">
        <v>0</v>
      </c>
      <c r="AX123" s="15">
        <v>0</v>
      </c>
      <c r="AY123" s="15">
        <v>0</v>
      </c>
      <c r="AZ123" s="14">
        <v>0.93</v>
      </c>
      <c r="BA123" s="15">
        <v>37.581610000000005</v>
      </c>
      <c r="BB123" s="238">
        <v>15.737370000000004</v>
      </c>
      <c r="BC123" s="239">
        <v>0</v>
      </c>
      <c r="BD123" s="15">
        <v>6.6847000000000012</v>
      </c>
      <c r="BE123" s="15">
        <v>1.7334900000000002</v>
      </c>
      <c r="BF123" s="15">
        <v>0.36256000000000005</v>
      </c>
      <c r="BG123" s="15">
        <v>0.67980000000000007</v>
      </c>
      <c r="BH123" s="15">
        <v>5.6763300000000001</v>
      </c>
      <c r="BI123" s="15">
        <v>5.65367</v>
      </c>
      <c r="BJ123" s="15">
        <v>0</v>
      </c>
      <c r="BK123" s="15">
        <v>0</v>
      </c>
      <c r="BL123" s="15">
        <v>0</v>
      </c>
      <c r="BM123" s="14">
        <v>1.0536900000000002</v>
      </c>
      <c r="BN123" s="13">
        <v>1557185.3529800002</v>
      </c>
      <c r="BO123" s="237">
        <v>652074.30066000018</v>
      </c>
      <c r="BP123" s="237">
        <v>0</v>
      </c>
      <c r="BQ123" s="13">
        <v>276979.00460000004</v>
      </c>
      <c r="BR123" s="13">
        <v>71826.758820000003</v>
      </c>
      <c r="BS123" s="13">
        <v>15022.590080000002</v>
      </c>
      <c r="BT123" s="13">
        <v>28167.356400000004</v>
      </c>
      <c r="BU123" s="13">
        <v>235197.42594000002</v>
      </c>
      <c r="BV123" s="13">
        <v>234258.51406000002</v>
      </c>
      <c r="BW123" s="13">
        <v>0</v>
      </c>
      <c r="BX123" s="13">
        <v>0</v>
      </c>
      <c r="BY123" s="13">
        <v>0</v>
      </c>
      <c r="BZ123" s="13">
        <v>43659.402420000013</v>
      </c>
    </row>
    <row r="124" spans="1:78" ht="12" customHeight="1" x14ac:dyDescent="0.25">
      <c r="A124" s="22">
        <v>120</v>
      </c>
      <c r="B124" s="24" t="s">
        <v>133</v>
      </c>
      <c r="C124" s="12">
        <v>3540.1</v>
      </c>
      <c r="D124" s="23">
        <v>3540.1</v>
      </c>
      <c r="E124" s="23">
        <v>0</v>
      </c>
      <c r="F124" s="23">
        <v>317.60000000000002</v>
      </c>
      <c r="G124" s="22" t="s">
        <v>44</v>
      </c>
      <c r="H124" s="10">
        <v>7</v>
      </c>
      <c r="I124" s="10" t="s">
        <v>21</v>
      </c>
      <c r="J124" s="18">
        <v>31</v>
      </c>
      <c r="K124" s="17">
        <v>5.0999999999999996</v>
      </c>
      <c r="L124" s="17">
        <v>6.59</v>
      </c>
      <c r="M124" s="17">
        <v>8.98</v>
      </c>
      <c r="N124" s="17">
        <v>6.92</v>
      </c>
      <c r="O124" s="17">
        <v>3.15</v>
      </c>
      <c r="P124" s="17">
        <v>0</v>
      </c>
      <c r="Q124" s="17">
        <v>0</v>
      </c>
      <c r="R124" s="17">
        <v>0.26</v>
      </c>
      <c r="S124" s="20">
        <v>40</v>
      </c>
      <c r="T124" s="20">
        <v>40</v>
      </c>
      <c r="U124" s="20">
        <v>2604.04</v>
      </c>
      <c r="V124" s="17">
        <v>195.98199600000001</v>
      </c>
      <c r="W124" s="20">
        <v>42.3</v>
      </c>
      <c r="X124" s="20">
        <v>2604.04</v>
      </c>
      <c r="Y124" s="17">
        <v>7.85</v>
      </c>
      <c r="Z124" s="19">
        <v>0</v>
      </c>
      <c r="AA124" s="17">
        <v>6.73</v>
      </c>
      <c r="AB124" s="17">
        <v>10.67</v>
      </c>
      <c r="AC124" s="17">
        <v>14</v>
      </c>
      <c r="AD124" s="18">
        <v>658458.6</v>
      </c>
      <c r="AE124" s="17">
        <v>108327.06</v>
      </c>
      <c r="AF124" s="17">
        <v>139975.554</v>
      </c>
      <c r="AG124" s="17">
        <v>190740.58800000002</v>
      </c>
      <c r="AH124" s="17">
        <v>146984.95199999999</v>
      </c>
      <c r="AI124" s="17">
        <v>66907.889999999985</v>
      </c>
      <c r="AJ124" s="17">
        <v>0</v>
      </c>
      <c r="AK124" s="17">
        <v>0</v>
      </c>
      <c r="AL124" s="17">
        <v>5522.5560000000005</v>
      </c>
      <c r="AN124" s="15">
        <v>33.17</v>
      </c>
      <c r="AO124" s="238">
        <v>13.89</v>
      </c>
      <c r="AP124" s="239"/>
      <c r="AQ124" s="15">
        <v>5.9</v>
      </c>
      <c r="AR124" s="15">
        <v>1.53</v>
      </c>
      <c r="AS124" s="15">
        <v>0.32</v>
      </c>
      <c r="AT124" s="15">
        <v>0.6</v>
      </c>
      <c r="AU124" s="15">
        <v>5.01</v>
      </c>
      <c r="AV124" s="15">
        <v>4.99</v>
      </c>
      <c r="AW124" s="15">
        <v>0</v>
      </c>
      <c r="AX124" s="15">
        <v>0</v>
      </c>
      <c r="AY124" s="15">
        <v>0</v>
      </c>
      <c r="AZ124" s="14">
        <v>0.93</v>
      </c>
      <c r="BA124" s="15">
        <v>37.581610000000005</v>
      </c>
      <c r="BB124" s="238">
        <v>15.737370000000004</v>
      </c>
      <c r="BC124" s="239">
        <v>0</v>
      </c>
      <c r="BD124" s="15">
        <v>6.6847000000000012</v>
      </c>
      <c r="BE124" s="15">
        <v>1.7334900000000002</v>
      </c>
      <c r="BF124" s="15">
        <v>0.36256000000000005</v>
      </c>
      <c r="BG124" s="15">
        <v>0.67980000000000007</v>
      </c>
      <c r="BH124" s="15">
        <v>5.6763300000000001</v>
      </c>
      <c r="BI124" s="15">
        <v>5.65367</v>
      </c>
      <c r="BJ124" s="15">
        <v>0</v>
      </c>
      <c r="BK124" s="15">
        <v>0</v>
      </c>
      <c r="BL124" s="15">
        <v>0</v>
      </c>
      <c r="BM124" s="14">
        <v>1.0536900000000002</v>
      </c>
      <c r="BN124" s="13">
        <v>1565276.8096100003</v>
      </c>
      <c r="BO124" s="237">
        <v>655462.61337000015</v>
      </c>
      <c r="BP124" s="237">
        <v>0</v>
      </c>
      <c r="BQ124" s="13">
        <v>278418.24470000004</v>
      </c>
      <c r="BR124" s="13">
        <v>72199.985489999992</v>
      </c>
      <c r="BS124" s="13">
        <v>15100.65056</v>
      </c>
      <c r="BT124" s="13">
        <v>28313.719800000003</v>
      </c>
      <c r="BU124" s="13">
        <v>236419.56032999998</v>
      </c>
      <c r="BV124" s="13">
        <v>235475.76967000001</v>
      </c>
      <c r="BW124" s="13">
        <v>0</v>
      </c>
      <c r="BX124" s="13">
        <v>0</v>
      </c>
      <c r="BY124" s="13">
        <v>0</v>
      </c>
      <c r="BZ124" s="13">
        <v>43886.265690000007</v>
      </c>
    </row>
    <row r="125" spans="1:78" ht="12" customHeight="1" x14ac:dyDescent="0.25">
      <c r="A125" s="22">
        <v>121</v>
      </c>
      <c r="B125" s="24" t="s">
        <v>132</v>
      </c>
      <c r="C125" s="12">
        <v>3334.9</v>
      </c>
      <c r="D125" s="23">
        <v>3334.9</v>
      </c>
      <c r="E125" s="23">
        <v>0</v>
      </c>
      <c r="F125" s="23">
        <v>327.10000000000002</v>
      </c>
      <c r="G125" s="22" t="s">
        <v>44</v>
      </c>
      <c r="H125" s="10">
        <v>7</v>
      </c>
      <c r="I125" s="10" t="s">
        <v>21</v>
      </c>
      <c r="J125" s="18">
        <v>31</v>
      </c>
      <c r="K125" s="17">
        <v>5.0999999999999996</v>
      </c>
      <c r="L125" s="17">
        <v>6.59</v>
      </c>
      <c r="M125" s="17">
        <v>8.98</v>
      </c>
      <c r="N125" s="17">
        <v>6.92</v>
      </c>
      <c r="O125" s="17">
        <v>3.15</v>
      </c>
      <c r="P125" s="17">
        <v>0</v>
      </c>
      <c r="Q125" s="17">
        <v>0</v>
      </c>
      <c r="R125" s="17">
        <v>0.26</v>
      </c>
      <c r="S125" s="20">
        <v>40</v>
      </c>
      <c r="T125" s="20">
        <v>40</v>
      </c>
      <c r="U125" s="20">
        <v>2604.04</v>
      </c>
      <c r="V125" s="17">
        <v>195.98199600000001</v>
      </c>
      <c r="W125" s="20">
        <v>42.3</v>
      </c>
      <c r="X125" s="20">
        <v>2604.04</v>
      </c>
      <c r="Y125" s="17">
        <v>7.85</v>
      </c>
      <c r="Z125" s="19">
        <v>0</v>
      </c>
      <c r="AA125" s="17">
        <v>6.73</v>
      </c>
      <c r="AB125" s="17">
        <v>10.67</v>
      </c>
      <c r="AC125" s="17">
        <v>14</v>
      </c>
      <c r="AD125" s="18">
        <v>620291.4</v>
      </c>
      <c r="AE125" s="17">
        <v>102047.93999999999</v>
      </c>
      <c r="AF125" s="17">
        <v>131861.946</v>
      </c>
      <c r="AG125" s="17">
        <v>179684.41200000001</v>
      </c>
      <c r="AH125" s="17">
        <v>138465.04800000001</v>
      </c>
      <c r="AI125" s="17">
        <v>63029.61</v>
      </c>
      <c r="AJ125" s="17">
        <v>0</v>
      </c>
      <c r="AK125" s="17">
        <v>0</v>
      </c>
      <c r="AL125" s="17">
        <v>5202.4440000000004</v>
      </c>
      <c r="AN125" s="15">
        <v>33.17</v>
      </c>
      <c r="AO125" s="238">
        <v>13.89</v>
      </c>
      <c r="AP125" s="239"/>
      <c r="AQ125" s="15">
        <v>5.9</v>
      </c>
      <c r="AR125" s="15">
        <v>1.53</v>
      </c>
      <c r="AS125" s="15">
        <v>0.32</v>
      </c>
      <c r="AT125" s="15">
        <v>0.6</v>
      </c>
      <c r="AU125" s="15">
        <v>5.01</v>
      </c>
      <c r="AV125" s="15">
        <v>4.99</v>
      </c>
      <c r="AW125" s="15">
        <v>0</v>
      </c>
      <c r="AX125" s="15">
        <v>0</v>
      </c>
      <c r="AY125" s="15">
        <v>0</v>
      </c>
      <c r="AZ125" s="14">
        <v>0.93</v>
      </c>
      <c r="BA125" s="15">
        <v>37.581610000000005</v>
      </c>
      <c r="BB125" s="238">
        <v>15.737370000000004</v>
      </c>
      <c r="BC125" s="239">
        <v>0</v>
      </c>
      <c r="BD125" s="15">
        <v>6.6847000000000012</v>
      </c>
      <c r="BE125" s="15">
        <v>1.7334900000000002</v>
      </c>
      <c r="BF125" s="15">
        <v>0.36256000000000005</v>
      </c>
      <c r="BG125" s="15">
        <v>0.67980000000000007</v>
      </c>
      <c r="BH125" s="15">
        <v>5.6763300000000001</v>
      </c>
      <c r="BI125" s="15">
        <v>5.65367</v>
      </c>
      <c r="BJ125" s="15">
        <v>0</v>
      </c>
      <c r="BK125" s="15">
        <v>0</v>
      </c>
      <c r="BL125" s="15">
        <v>0</v>
      </c>
      <c r="BM125" s="14">
        <v>1.0536900000000002</v>
      </c>
      <c r="BN125" s="13">
        <v>1474546.3778900001</v>
      </c>
      <c r="BO125" s="237">
        <v>617469.0741300002</v>
      </c>
      <c r="BP125" s="237">
        <v>0</v>
      </c>
      <c r="BQ125" s="13">
        <v>262279.88030000002</v>
      </c>
      <c r="BR125" s="13">
        <v>68014.952010000008</v>
      </c>
      <c r="BS125" s="13">
        <v>14225.34944</v>
      </c>
      <c r="BT125" s="13">
        <v>26672.530200000005</v>
      </c>
      <c r="BU125" s="13">
        <v>222715.62716999999</v>
      </c>
      <c r="BV125" s="13">
        <v>221826.54283000002</v>
      </c>
      <c r="BW125" s="13">
        <v>0</v>
      </c>
      <c r="BX125" s="13">
        <v>0</v>
      </c>
      <c r="BY125" s="13">
        <v>0</v>
      </c>
      <c r="BZ125" s="13">
        <v>41342.421810000007</v>
      </c>
    </row>
    <row r="126" spans="1:78" ht="12" customHeight="1" x14ac:dyDescent="0.25">
      <c r="A126" s="22">
        <v>122</v>
      </c>
      <c r="B126" s="24" t="s">
        <v>131</v>
      </c>
      <c r="C126" s="12">
        <v>3185.2</v>
      </c>
      <c r="D126" s="23">
        <v>3185.2</v>
      </c>
      <c r="E126" s="23">
        <v>0</v>
      </c>
      <c r="F126" s="23">
        <v>255.5</v>
      </c>
      <c r="G126" s="22" t="s">
        <v>44</v>
      </c>
      <c r="H126" s="10">
        <v>7</v>
      </c>
      <c r="I126" s="10" t="s">
        <v>21</v>
      </c>
      <c r="J126" s="18">
        <v>31</v>
      </c>
      <c r="K126" s="17">
        <v>5.0999999999999996</v>
      </c>
      <c r="L126" s="17">
        <v>6.59</v>
      </c>
      <c r="M126" s="17">
        <v>8.98</v>
      </c>
      <c r="N126" s="17">
        <v>6.92</v>
      </c>
      <c r="O126" s="17">
        <v>3.15</v>
      </c>
      <c r="P126" s="17">
        <v>0</v>
      </c>
      <c r="Q126" s="17">
        <v>0</v>
      </c>
      <c r="R126" s="17">
        <v>0.26</v>
      </c>
      <c r="S126" s="20">
        <v>40</v>
      </c>
      <c r="T126" s="20">
        <v>40</v>
      </c>
      <c r="U126" s="20">
        <v>2604.04</v>
      </c>
      <c r="V126" s="17">
        <v>195.98199600000001</v>
      </c>
      <c r="W126" s="20">
        <v>42.3</v>
      </c>
      <c r="X126" s="20">
        <v>2604.04</v>
      </c>
      <c r="Y126" s="17">
        <v>7.85</v>
      </c>
      <c r="Z126" s="19">
        <v>0</v>
      </c>
      <c r="AA126" s="17">
        <v>6.73</v>
      </c>
      <c r="AB126" s="17">
        <v>10.67</v>
      </c>
      <c r="AC126" s="17">
        <v>14</v>
      </c>
      <c r="AD126" s="18">
        <v>592447.19999999995</v>
      </c>
      <c r="AE126" s="17">
        <v>97467.12</v>
      </c>
      <c r="AF126" s="17">
        <v>125942.80799999999</v>
      </c>
      <c r="AG126" s="17">
        <v>171618.576</v>
      </c>
      <c r="AH126" s="17">
        <v>132249.50399999999</v>
      </c>
      <c r="AI126" s="17">
        <v>60200.28</v>
      </c>
      <c r="AJ126" s="17">
        <v>0</v>
      </c>
      <c r="AK126" s="17">
        <v>0</v>
      </c>
      <c r="AL126" s="17">
        <v>4968.9119999999994</v>
      </c>
      <c r="AN126" s="15">
        <v>33.17</v>
      </c>
      <c r="AO126" s="238">
        <v>13.89</v>
      </c>
      <c r="AP126" s="239"/>
      <c r="AQ126" s="15">
        <v>5.9</v>
      </c>
      <c r="AR126" s="15">
        <v>1.53</v>
      </c>
      <c r="AS126" s="15">
        <v>0.32</v>
      </c>
      <c r="AT126" s="15">
        <v>0.6</v>
      </c>
      <c r="AU126" s="15">
        <v>5.01</v>
      </c>
      <c r="AV126" s="15">
        <v>4.99</v>
      </c>
      <c r="AW126" s="15">
        <v>0</v>
      </c>
      <c r="AX126" s="15">
        <v>0</v>
      </c>
      <c r="AY126" s="15">
        <v>0</v>
      </c>
      <c r="AZ126" s="14">
        <v>0.93</v>
      </c>
      <c r="BA126" s="15">
        <v>37.581610000000005</v>
      </c>
      <c r="BB126" s="238">
        <v>15.737370000000004</v>
      </c>
      <c r="BC126" s="239">
        <v>0</v>
      </c>
      <c r="BD126" s="15">
        <v>6.6847000000000012</v>
      </c>
      <c r="BE126" s="15">
        <v>1.7334900000000002</v>
      </c>
      <c r="BF126" s="15">
        <v>0.36256000000000005</v>
      </c>
      <c r="BG126" s="15">
        <v>0.67980000000000007</v>
      </c>
      <c r="BH126" s="15">
        <v>5.6763300000000001</v>
      </c>
      <c r="BI126" s="15">
        <v>5.65367</v>
      </c>
      <c r="BJ126" s="15">
        <v>0</v>
      </c>
      <c r="BK126" s="15">
        <v>0</v>
      </c>
      <c r="BL126" s="15">
        <v>0</v>
      </c>
      <c r="BM126" s="14">
        <v>1.0536900000000002</v>
      </c>
      <c r="BN126" s="13">
        <v>1408355.6097200001</v>
      </c>
      <c r="BO126" s="237">
        <v>589751.56524000014</v>
      </c>
      <c r="BP126" s="237">
        <v>0</v>
      </c>
      <c r="BQ126" s="13">
        <v>250506.42439999999</v>
      </c>
      <c r="BR126" s="13">
        <v>64961.835479999994</v>
      </c>
      <c r="BS126" s="13">
        <v>13586.789119999999</v>
      </c>
      <c r="BT126" s="13">
        <v>25475.229600000002</v>
      </c>
      <c r="BU126" s="13">
        <v>212718.16715999998</v>
      </c>
      <c r="BV126" s="13">
        <v>211868.99283999999</v>
      </c>
      <c r="BW126" s="13">
        <v>0</v>
      </c>
      <c r="BX126" s="13">
        <v>0</v>
      </c>
      <c r="BY126" s="13">
        <v>0</v>
      </c>
      <c r="BZ126" s="13">
        <v>39486.605880000003</v>
      </c>
    </row>
    <row r="127" spans="1:78" ht="12" customHeight="1" x14ac:dyDescent="0.25">
      <c r="A127" s="22">
        <v>123</v>
      </c>
      <c r="B127" s="24" t="s">
        <v>130</v>
      </c>
      <c r="C127" s="12">
        <v>6130.9800000000005</v>
      </c>
      <c r="D127" s="23">
        <v>5060.8</v>
      </c>
      <c r="E127" s="23">
        <v>1070.18</v>
      </c>
      <c r="F127" s="23">
        <v>1137.2</v>
      </c>
      <c r="G127" s="22" t="s">
        <v>44</v>
      </c>
      <c r="H127" s="10">
        <v>1</v>
      </c>
      <c r="I127" s="10" t="s">
        <v>21</v>
      </c>
      <c r="J127" s="18">
        <v>44.8</v>
      </c>
      <c r="K127" s="17">
        <v>5.0999999999999996</v>
      </c>
      <c r="L127" s="17">
        <v>8.6300000000000008</v>
      </c>
      <c r="M127" s="17">
        <v>13.43</v>
      </c>
      <c r="N127" s="17">
        <v>6.91</v>
      </c>
      <c r="O127" s="17">
        <v>3.15</v>
      </c>
      <c r="P127" s="17">
        <v>1.81</v>
      </c>
      <c r="Q127" s="17">
        <v>5.77</v>
      </c>
      <c r="R127" s="17">
        <v>0</v>
      </c>
      <c r="S127" s="20">
        <v>40</v>
      </c>
      <c r="T127" s="20">
        <v>40</v>
      </c>
      <c r="U127" s="20">
        <v>2604.04</v>
      </c>
      <c r="V127" s="17">
        <v>195.98199600000001</v>
      </c>
      <c r="W127" s="20">
        <v>42.3</v>
      </c>
      <c r="X127" s="20">
        <v>2604.04</v>
      </c>
      <c r="Y127" s="17">
        <v>0</v>
      </c>
      <c r="Z127" s="19">
        <v>0</v>
      </c>
      <c r="AA127" s="17">
        <v>5.05</v>
      </c>
      <c r="AB127" s="17">
        <v>10.67</v>
      </c>
      <c r="AC127" s="17">
        <v>14</v>
      </c>
      <c r="AD127" s="18">
        <v>1648007.4239999999</v>
      </c>
      <c r="AE127" s="17">
        <v>187607.98800000001</v>
      </c>
      <c r="AF127" s="17">
        <v>317462.14440000005</v>
      </c>
      <c r="AG127" s="17">
        <v>494034.36840000004</v>
      </c>
      <c r="AH127" s="17">
        <v>254190.43080000003</v>
      </c>
      <c r="AI127" s="17">
        <v>115875.522</v>
      </c>
      <c r="AJ127" s="17">
        <v>66582.442800000019</v>
      </c>
      <c r="AK127" s="17">
        <v>212254.5276</v>
      </c>
      <c r="AL127" s="17">
        <v>0</v>
      </c>
      <c r="AN127" s="15">
        <v>48.16</v>
      </c>
      <c r="AO127" s="238">
        <v>18.649999999999999</v>
      </c>
      <c r="AP127" s="239"/>
      <c r="AQ127" s="15">
        <v>7.16</v>
      </c>
      <c r="AR127" s="15">
        <v>1.53</v>
      </c>
      <c r="AS127" s="15">
        <v>0.32</v>
      </c>
      <c r="AT127" s="15">
        <v>0.87</v>
      </c>
      <c r="AU127" s="15">
        <v>5.01</v>
      </c>
      <c r="AV127" s="15">
        <v>4.99</v>
      </c>
      <c r="AW127" s="15">
        <v>2.7</v>
      </c>
      <c r="AX127" s="15">
        <v>6.46</v>
      </c>
      <c r="AY127" s="15">
        <v>0.47</v>
      </c>
      <c r="AZ127" s="14">
        <v>0</v>
      </c>
      <c r="BA127" s="15">
        <v>54.565279999999994</v>
      </c>
      <c r="BB127" s="238">
        <v>21.130449999999996</v>
      </c>
      <c r="BC127" s="239">
        <v>0</v>
      </c>
      <c r="BD127" s="15">
        <v>8.1122800000000002</v>
      </c>
      <c r="BE127" s="15">
        <v>1.7334900000000002</v>
      </c>
      <c r="BF127" s="15">
        <v>0.36255999999999999</v>
      </c>
      <c r="BG127" s="15">
        <v>0.98570999999999998</v>
      </c>
      <c r="BH127" s="15">
        <v>5.6763299999999992</v>
      </c>
      <c r="BI127" s="15">
        <v>5.6536700000000009</v>
      </c>
      <c r="BJ127" s="15">
        <v>3.0591000000000004</v>
      </c>
      <c r="BK127" s="15">
        <v>7.3191800000000002</v>
      </c>
      <c r="BL127" s="15">
        <v>0.53250999999999993</v>
      </c>
      <c r="BM127" s="14">
        <v>0</v>
      </c>
      <c r="BN127" s="13">
        <v>3935922.3973440002</v>
      </c>
      <c r="BO127" s="237">
        <v>1524189.21741</v>
      </c>
      <c r="BP127" s="237">
        <v>0</v>
      </c>
      <c r="BQ127" s="13">
        <v>585157.89794400008</v>
      </c>
      <c r="BR127" s="13">
        <v>125040.724002</v>
      </c>
      <c r="BS127" s="13">
        <v>26152.308288000004</v>
      </c>
      <c r="BT127" s="13">
        <v>71101.588157999999</v>
      </c>
      <c r="BU127" s="13">
        <v>409447.076634</v>
      </c>
      <c r="BV127" s="13">
        <v>407812.55736600014</v>
      </c>
      <c r="BW127" s="13">
        <v>220660.10118000006</v>
      </c>
      <c r="BX127" s="13">
        <v>527949.7235640001</v>
      </c>
      <c r="BY127" s="13">
        <v>38411.202797999991</v>
      </c>
      <c r="BZ127" s="13">
        <v>0</v>
      </c>
    </row>
    <row r="128" spans="1:78" ht="12" customHeight="1" x14ac:dyDescent="0.25">
      <c r="A128" s="22">
        <v>124</v>
      </c>
      <c r="B128" s="24" t="s">
        <v>129</v>
      </c>
      <c r="C128" s="12">
        <v>3498.95</v>
      </c>
      <c r="D128" s="23">
        <v>3498.95</v>
      </c>
      <c r="E128" s="23">
        <v>0</v>
      </c>
      <c r="F128" s="23">
        <v>384</v>
      </c>
      <c r="G128" s="22" t="s">
        <v>53</v>
      </c>
      <c r="H128" s="10">
        <v>7</v>
      </c>
      <c r="I128" s="10" t="s">
        <v>21</v>
      </c>
      <c r="J128" s="18">
        <v>31</v>
      </c>
      <c r="K128" s="17">
        <v>5.0999999999999996</v>
      </c>
      <c r="L128" s="17">
        <v>6.59</v>
      </c>
      <c r="M128" s="17">
        <v>8.98</v>
      </c>
      <c r="N128" s="17">
        <v>6.92</v>
      </c>
      <c r="O128" s="17">
        <v>3.15</v>
      </c>
      <c r="P128" s="17">
        <v>0</v>
      </c>
      <c r="Q128" s="17">
        <v>0</v>
      </c>
      <c r="R128" s="17">
        <v>0.26</v>
      </c>
      <c r="S128" s="20">
        <v>40</v>
      </c>
      <c r="T128" s="20">
        <v>40</v>
      </c>
      <c r="U128" s="20">
        <v>2604.04</v>
      </c>
      <c r="V128" s="17">
        <v>195.98199600000001</v>
      </c>
      <c r="W128" s="20">
        <v>42.3</v>
      </c>
      <c r="X128" s="20">
        <v>2604.04</v>
      </c>
      <c r="Y128" s="17">
        <v>7.85</v>
      </c>
      <c r="Z128" s="19">
        <v>0</v>
      </c>
      <c r="AA128" s="17">
        <v>6.73</v>
      </c>
      <c r="AB128" s="17">
        <v>10.67</v>
      </c>
      <c r="AC128" s="17">
        <v>14</v>
      </c>
      <c r="AD128" s="18">
        <v>650804.69999999995</v>
      </c>
      <c r="AE128" s="17">
        <v>107067.86999999998</v>
      </c>
      <c r="AF128" s="17">
        <v>138348.48300000001</v>
      </c>
      <c r="AG128" s="17">
        <v>188523.42600000001</v>
      </c>
      <c r="AH128" s="17">
        <v>145276.40399999998</v>
      </c>
      <c r="AI128" s="17">
        <v>66130.154999999999</v>
      </c>
      <c r="AJ128" s="17">
        <v>0</v>
      </c>
      <c r="AK128" s="17">
        <v>0</v>
      </c>
      <c r="AL128" s="17">
        <v>5458.3620000000001</v>
      </c>
      <c r="AN128" s="15">
        <v>33.17</v>
      </c>
      <c r="AO128" s="238">
        <v>13.89</v>
      </c>
      <c r="AP128" s="239"/>
      <c r="AQ128" s="15">
        <v>5.9</v>
      </c>
      <c r="AR128" s="15">
        <v>1.53</v>
      </c>
      <c r="AS128" s="15">
        <v>0.32</v>
      </c>
      <c r="AT128" s="15">
        <v>0.6</v>
      </c>
      <c r="AU128" s="15">
        <v>5.01</v>
      </c>
      <c r="AV128" s="15">
        <v>4.99</v>
      </c>
      <c r="AW128" s="15">
        <v>0</v>
      </c>
      <c r="AX128" s="15">
        <v>0</v>
      </c>
      <c r="AY128" s="15">
        <v>0</v>
      </c>
      <c r="AZ128" s="14">
        <v>0.93</v>
      </c>
      <c r="BA128" s="15">
        <v>37.581610000000005</v>
      </c>
      <c r="BB128" s="238">
        <v>15.737370000000004</v>
      </c>
      <c r="BC128" s="239">
        <v>0</v>
      </c>
      <c r="BD128" s="15">
        <v>6.6847000000000012</v>
      </c>
      <c r="BE128" s="15">
        <v>1.7334900000000002</v>
      </c>
      <c r="BF128" s="15">
        <v>0.36256000000000005</v>
      </c>
      <c r="BG128" s="15">
        <v>0.67980000000000007</v>
      </c>
      <c r="BH128" s="15">
        <v>5.6763300000000001</v>
      </c>
      <c r="BI128" s="15">
        <v>5.65367</v>
      </c>
      <c r="BJ128" s="15">
        <v>0</v>
      </c>
      <c r="BK128" s="15">
        <v>0</v>
      </c>
      <c r="BL128" s="15">
        <v>0</v>
      </c>
      <c r="BM128" s="14">
        <v>1.0536900000000002</v>
      </c>
      <c r="BN128" s="13">
        <v>1547082.0860949999</v>
      </c>
      <c r="BO128" s="237">
        <v>647843.53861500008</v>
      </c>
      <c r="BP128" s="237">
        <v>0</v>
      </c>
      <c r="BQ128" s="13">
        <v>275181.92064999999</v>
      </c>
      <c r="BR128" s="13">
        <v>71360.735354999997</v>
      </c>
      <c r="BS128" s="13">
        <v>14925.12112</v>
      </c>
      <c r="BT128" s="13">
        <v>27984.602100000004</v>
      </c>
      <c r="BU128" s="13">
        <v>233671.42753499997</v>
      </c>
      <c r="BV128" s="13">
        <v>232738.60746499998</v>
      </c>
      <c r="BW128" s="13">
        <v>0</v>
      </c>
      <c r="BX128" s="13">
        <v>0</v>
      </c>
      <c r="BY128" s="13">
        <v>0</v>
      </c>
      <c r="BZ128" s="13">
        <v>43376.133255000008</v>
      </c>
    </row>
    <row r="129" spans="1:78" ht="12" customHeight="1" x14ac:dyDescent="0.25">
      <c r="A129" s="22">
        <v>125</v>
      </c>
      <c r="B129" s="24" t="s">
        <v>128</v>
      </c>
      <c r="C129" s="12">
        <v>3162.6</v>
      </c>
      <c r="D129" s="23">
        <v>3162.6</v>
      </c>
      <c r="E129" s="23">
        <v>0</v>
      </c>
      <c r="F129" s="23">
        <v>297.60000000000002</v>
      </c>
      <c r="G129" s="22" t="s">
        <v>53</v>
      </c>
      <c r="H129" s="10">
        <v>7</v>
      </c>
      <c r="I129" s="10" t="s">
        <v>21</v>
      </c>
      <c r="J129" s="18">
        <v>31</v>
      </c>
      <c r="K129" s="17">
        <v>5.0999999999999996</v>
      </c>
      <c r="L129" s="17">
        <v>6.59</v>
      </c>
      <c r="M129" s="17">
        <v>8.98</v>
      </c>
      <c r="N129" s="17">
        <v>6.92</v>
      </c>
      <c r="O129" s="17">
        <v>3.15</v>
      </c>
      <c r="P129" s="17">
        <v>0</v>
      </c>
      <c r="Q129" s="17">
        <v>0</v>
      </c>
      <c r="R129" s="17">
        <v>0.26</v>
      </c>
      <c r="S129" s="20">
        <v>40</v>
      </c>
      <c r="T129" s="20">
        <v>40</v>
      </c>
      <c r="U129" s="20">
        <v>2604.04</v>
      </c>
      <c r="V129" s="17">
        <v>195.98199600000001</v>
      </c>
      <c r="W129" s="20">
        <v>42.3</v>
      </c>
      <c r="X129" s="20">
        <v>2604.04</v>
      </c>
      <c r="Y129" s="17">
        <v>7.85</v>
      </c>
      <c r="Z129" s="19">
        <v>0</v>
      </c>
      <c r="AA129" s="17">
        <v>6.73</v>
      </c>
      <c r="AB129" s="17">
        <v>10.67</v>
      </c>
      <c r="AC129" s="17">
        <v>14</v>
      </c>
      <c r="AD129" s="18">
        <v>588243.6</v>
      </c>
      <c r="AE129" s="17">
        <v>96775.56</v>
      </c>
      <c r="AF129" s="17">
        <v>125049.204</v>
      </c>
      <c r="AG129" s="17">
        <v>170400.88800000001</v>
      </c>
      <c r="AH129" s="17">
        <v>131311.152</v>
      </c>
      <c r="AI129" s="17">
        <v>59773.139999999992</v>
      </c>
      <c r="AJ129" s="17">
        <v>0</v>
      </c>
      <c r="AK129" s="17">
        <v>0</v>
      </c>
      <c r="AL129" s="17">
        <v>4933.6559999999999</v>
      </c>
      <c r="AN129" s="15">
        <v>33.17</v>
      </c>
      <c r="AO129" s="238">
        <v>13.89</v>
      </c>
      <c r="AP129" s="239"/>
      <c r="AQ129" s="15">
        <v>5.9</v>
      </c>
      <c r="AR129" s="15">
        <v>1.53</v>
      </c>
      <c r="AS129" s="15">
        <v>0.32</v>
      </c>
      <c r="AT129" s="15">
        <v>0.6</v>
      </c>
      <c r="AU129" s="15">
        <v>5.01</v>
      </c>
      <c r="AV129" s="15">
        <v>4.99</v>
      </c>
      <c r="AW129" s="15">
        <v>0</v>
      </c>
      <c r="AX129" s="15">
        <v>0</v>
      </c>
      <c r="AY129" s="15">
        <v>0</v>
      </c>
      <c r="AZ129" s="14">
        <v>0.93</v>
      </c>
      <c r="BA129" s="15">
        <v>37.581610000000005</v>
      </c>
      <c r="BB129" s="238">
        <v>15.737370000000004</v>
      </c>
      <c r="BC129" s="239">
        <v>0</v>
      </c>
      <c r="BD129" s="15">
        <v>6.6847000000000012</v>
      </c>
      <c r="BE129" s="15">
        <v>1.7334900000000002</v>
      </c>
      <c r="BF129" s="15">
        <v>0.36256000000000005</v>
      </c>
      <c r="BG129" s="15">
        <v>0.67980000000000007</v>
      </c>
      <c r="BH129" s="15">
        <v>5.6763300000000001</v>
      </c>
      <c r="BI129" s="15">
        <v>5.65367</v>
      </c>
      <c r="BJ129" s="15">
        <v>0</v>
      </c>
      <c r="BK129" s="15">
        <v>0</v>
      </c>
      <c r="BL129" s="15">
        <v>0</v>
      </c>
      <c r="BM129" s="14">
        <v>1.0536900000000002</v>
      </c>
      <c r="BN129" s="13">
        <v>1398362.8818600001</v>
      </c>
      <c r="BO129" s="237">
        <v>585567.09162000008</v>
      </c>
      <c r="BP129" s="237">
        <v>0</v>
      </c>
      <c r="BQ129" s="13">
        <v>248729.00220000002</v>
      </c>
      <c r="BR129" s="13">
        <v>64500.910739999999</v>
      </c>
      <c r="BS129" s="13">
        <v>13490.386559999999</v>
      </c>
      <c r="BT129" s="13">
        <v>25294.474800000004</v>
      </c>
      <c r="BU129" s="13">
        <v>211208.86457999999</v>
      </c>
      <c r="BV129" s="13">
        <v>210365.71541999999</v>
      </c>
      <c r="BW129" s="13">
        <v>0</v>
      </c>
      <c r="BX129" s="13">
        <v>0</v>
      </c>
      <c r="BY129" s="13">
        <v>0</v>
      </c>
      <c r="BZ129" s="13">
        <v>39206.435940000003</v>
      </c>
    </row>
    <row r="130" spans="1:78" ht="12" customHeight="1" x14ac:dyDescent="0.25">
      <c r="A130" s="22">
        <v>126</v>
      </c>
      <c r="B130" s="24" t="s">
        <v>127</v>
      </c>
      <c r="C130" s="12">
        <v>3544.3</v>
      </c>
      <c r="D130" s="23">
        <v>3544.3</v>
      </c>
      <c r="E130" s="23">
        <v>0</v>
      </c>
      <c r="F130" s="23">
        <v>310</v>
      </c>
      <c r="G130" s="22" t="s">
        <v>53</v>
      </c>
      <c r="H130" s="10">
        <v>7</v>
      </c>
      <c r="I130" s="10" t="s">
        <v>21</v>
      </c>
      <c r="J130" s="18">
        <v>31</v>
      </c>
      <c r="K130" s="17">
        <v>5.0999999999999996</v>
      </c>
      <c r="L130" s="17">
        <v>6.59</v>
      </c>
      <c r="M130" s="17">
        <v>8.98</v>
      </c>
      <c r="N130" s="17">
        <v>6.92</v>
      </c>
      <c r="O130" s="17">
        <v>3.15</v>
      </c>
      <c r="P130" s="17">
        <v>0</v>
      </c>
      <c r="Q130" s="17">
        <v>0</v>
      </c>
      <c r="R130" s="17">
        <v>0.26</v>
      </c>
      <c r="S130" s="20">
        <v>40</v>
      </c>
      <c r="T130" s="20">
        <v>40</v>
      </c>
      <c r="U130" s="20">
        <v>2604.04</v>
      </c>
      <c r="V130" s="17">
        <v>195.98199600000001</v>
      </c>
      <c r="W130" s="20">
        <v>42.3</v>
      </c>
      <c r="X130" s="20">
        <v>2604.04</v>
      </c>
      <c r="Y130" s="17">
        <v>7.85</v>
      </c>
      <c r="Z130" s="19">
        <v>0</v>
      </c>
      <c r="AA130" s="17">
        <v>6.73</v>
      </c>
      <c r="AB130" s="17">
        <v>10.67</v>
      </c>
      <c r="AC130" s="17">
        <v>14</v>
      </c>
      <c r="AD130" s="18">
        <v>659239.80000000005</v>
      </c>
      <c r="AE130" s="17">
        <v>108455.58</v>
      </c>
      <c r="AF130" s="17">
        <v>140141.622</v>
      </c>
      <c r="AG130" s="17">
        <v>190966.88400000002</v>
      </c>
      <c r="AH130" s="17">
        <v>147159.33600000001</v>
      </c>
      <c r="AI130" s="17">
        <v>66987.27</v>
      </c>
      <c r="AJ130" s="17">
        <v>0</v>
      </c>
      <c r="AK130" s="17">
        <v>0</v>
      </c>
      <c r="AL130" s="17">
        <v>5529.1080000000002</v>
      </c>
      <c r="AN130" s="15">
        <v>33.17</v>
      </c>
      <c r="AO130" s="238">
        <v>13.89</v>
      </c>
      <c r="AP130" s="239"/>
      <c r="AQ130" s="15">
        <v>5.9</v>
      </c>
      <c r="AR130" s="15">
        <v>1.53</v>
      </c>
      <c r="AS130" s="15">
        <v>0.32</v>
      </c>
      <c r="AT130" s="15">
        <v>0.6</v>
      </c>
      <c r="AU130" s="15">
        <v>5.01</v>
      </c>
      <c r="AV130" s="15">
        <v>4.99</v>
      </c>
      <c r="AW130" s="15">
        <v>0</v>
      </c>
      <c r="AX130" s="15">
        <v>0</v>
      </c>
      <c r="AY130" s="15">
        <v>0</v>
      </c>
      <c r="AZ130" s="14">
        <v>0.93</v>
      </c>
      <c r="BA130" s="15">
        <v>37.581610000000005</v>
      </c>
      <c r="BB130" s="238">
        <v>15.737370000000004</v>
      </c>
      <c r="BC130" s="239">
        <v>0</v>
      </c>
      <c r="BD130" s="15">
        <v>6.6847000000000012</v>
      </c>
      <c r="BE130" s="15">
        <v>1.7334900000000002</v>
      </c>
      <c r="BF130" s="15">
        <v>0.36256000000000005</v>
      </c>
      <c r="BG130" s="15">
        <v>0.67980000000000007</v>
      </c>
      <c r="BH130" s="15">
        <v>5.6763300000000001</v>
      </c>
      <c r="BI130" s="15">
        <v>5.65367</v>
      </c>
      <c r="BJ130" s="15">
        <v>0</v>
      </c>
      <c r="BK130" s="15">
        <v>0</v>
      </c>
      <c r="BL130" s="15">
        <v>0</v>
      </c>
      <c r="BM130" s="14">
        <v>1.0536900000000002</v>
      </c>
      <c r="BN130" s="13">
        <v>1567133.8652300003</v>
      </c>
      <c r="BO130" s="237">
        <v>656240.25891000021</v>
      </c>
      <c r="BP130" s="237">
        <v>0</v>
      </c>
      <c r="BQ130" s="13">
        <v>278748.56210000004</v>
      </c>
      <c r="BR130" s="13">
        <v>72285.644070000009</v>
      </c>
      <c r="BS130" s="13">
        <v>15118.566080000001</v>
      </c>
      <c r="BT130" s="13">
        <v>28347.311400000006</v>
      </c>
      <c r="BU130" s="13">
        <v>236700.05019000001</v>
      </c>
      <c r="BV130" s="13">
        <v>235755.13981000002</v>
      </c>
      <c r="BW130" s="13">
        <v>0</v>
      </c>
      <c r="BX130" s="13">
        <v>0</v>
      </c>
      <c r="BY130" s="13">
        <v>0</v>
      </c>
      <c r="BZ130" s="13">
        <v>43938.332670000011</v>
      </c>
    </row>
    <row r="131" spans="1:78" ht="12" customHeight="1" x14ac:dyDescent="0.25">
      <c r="A131" s="22">
        <v>127</v>
      </c>
      <c r="B131" s="24" t="s">
        <v>126</v>
      </c>
      <c r="C131" s="12">
        <v>3332.0000000000005</v>
      </c>
      <c r="D131" s="23">
        <v>3332.0000000000005</v>
      </c>
      <c r="E131" s="23">
        <v>0</v>
      </c>
      <c r="F131" s="23">
        <v>246</v>
      </c>
      <c r="G131" s="22" t="s">
        <v>42</v>
      </c>
      <c r="H131" s="10">
        <v>7</v>
      </c>
      <c r="I131" s="10" t="s">
        <v>21</v>
      </c>
      <c r="J131" s="18">
        <v>31</v>
      </c>
      <c r="K131" s="17">
        <v>5.0999999999999996</v>
      </c>
      <c r="L131" s="17">
        <v>6.59</v>
      </c>
      <c r="M131" s="17">
        <v>8.98</v>
      </c>
      <c r="N131" s="17">
        <v>6.92</v>
      </c>
      <c r="O131" s="17">
        <v>3.15</v>
      </c>
      <c r="P131" s="17">
        <v>0</v>
      </c>
      <c r="Q131" s="17">
        <v>0</v>
      </c>
      <c r="R131" s="17">
        <v>0.26</v>
      </c>
      <c r="S131" s="20">
        <v>40</v>
      </c>
      <c r="T131" s="20">
        <v>40</v>
      </c>
      <c r="U131" s="20">
        <v>2604.04</v>
      </c>
      <c r="V131" s="17">
        <v>195.98199600000001</v>
      </c>
      <c r="W131" s="20">
        <v>42.3</v>
      </c>
      <c r="X131" s="20">
        <v>2604.04</v>
      </c>
      <c r="Y131" s="17">
        <v>7.85</v>
      </c>
      <c r="Z131" s="19">
        <v>0</v>
      </c>
      <c r="AA131" s="17">
        <v>6.73</v>
      </c>
      <c r="AB131" s="17">
        <v>10.67</v>
      </c>
      <c r="AC131" s="17">
        <v>14</v>
      </c>
      <c r="AD131" s="18">
        <v>619752.00000000012</v>
      </c>
      <c r="AE131" s="17">
        <v>101959.20000000001</v>
      </c>
      <c r="AF131" s="17">
        <v>131747.28</v>
      </c>
      <c r="AG131" s="17">
        <v>179528.16000000003</v>
      </c>
      <c r="AH131" s="17">
        <v>138344.64000000001</v>
      </c>
      <c r="AI131" s="17">
        <v>62974.8</v>
      </c>
      <c r="AJ131" s="17">
        <v>0</v>
      </c>
      <c r="AK131" s="17">
        <v>0</v>
      </c>
      <c r="AL131" s="17">
        <v>5197.920000000001</v>
      </c>
      <c r="AN131" s="15">
        <v>33.17</v>
      </c>
      <c r="AO131" s="238">
        <v>13.89</v>
      </c>
      <c r="AP131" s="239"/>
      <c r="AQ131" s="15">
        <v>5.9</v>
      </c>
      <c r="AR131" s="15">
        <v>1.53</v>
      </c>
      <c r="AS131" s="15">
        <v>0.32</v>
      </c>
      <c r="AT131" s="15">
        <v>0.6</v>
      </c>
      <c r="AU131" s="15">
        <v>5.01</v>
      </c>
      <c r="AV131" s="15">
        <v>4.99</v>
      </c>
      <c r="AW131" s="15">
        <v>0</v>
      </c>
      <c r="AX131" s="15">
        <v>0</v>
      </c>
      <c r="AY131" s="15">
        <v>0</v>
      </c>
      <c r="AZ131" s="14">
        <v>0.93</v>
      </c>
      <c r="BA131" s="15">
        <v>37.581610000000005</v>
      </c>
      <c r="BB131" s="238">
        <v>15.737370000000004</v>
      </c>
      <c r="BC131" s="239">
        <v>0</v>
      </c>
      <c r="BD131" s="15">
        <v>6.6847000000000012</v>
      </c>
      <c r="BE131" s="15">
        <v>1.7334900000000002</v>
      </c>
      <c r="BF131" s="15">
        <v>0.36256000000000005</v>
      </c>
      <c r="BG131" s="15">
        <v>0.67980000000000007</v>
      </c>
      <c r="BH131" s="15">
        <v>5.6763300000000001</v>
      </c>
      <c r="BI131" s="15">
        <v>5.65367</v>
      </c>
      <c r="BJ131" s="15">
        <v>0</v>
      </c>
      <c r="BK131" s="15">
        <v>0</v>
      </c>
      <c r="BL131" s="15">
        <v>0</v>
      </c>
      <c r="BM131" s="14">
        <v>1.0536900000000002</v>
      </c>
      <c r="BN131" s="13">
        <v>1473264.1252000006</v>
      </c>
      <c r="BO131" s="237">
        <v>616932.12840000028</v>
      </c>
      <c r="BP131" s="237">
        <v>0</v>
      </c>
      <c r="BQ131" s="13">
        <v>262051.80400000006</v>
      </c>
      <c r="BR131" s="13">
        <v>67955.806800000006</v>
      </c>
      <c r="BS131" s="13">
        <v>14212.979200000002</v>
      </c>
      <c r="BT131" s="13">
        <v>26649.336000000007</v>
      </c>
      <c r="BU131" s="13">
        <v>222521.95560000002</v>
      </c>
      <c r="BV131" s="13">
        <v>221633.64440000002</v>
      </c>
      <c r="BW131" s="13">
        <v>0</v>
      </c>
      <c r="BX131" s="13">
        <v>0</v>
      </c>
      <c r="BY131" s="13">
        <v>0</v>
      </c>
      <c r="BZ131" s="13">
        <v>41306.47080000001</v>
      </c>
    </row>
    <row r="132" spans="1:78" ht="12" customHeight="1" x14ac:dyDescent="0.25">
      <c r="A132" s="22">
        <v>128</v>
      </c>
      <c r="B132" s="24" t="s">
        <v>125</v>
      </c>
      <c r="C132" s="12">
        <v>3359.2</v>
      </c>
      <c r="D132" s="23">
        <v>3359.2</v>
      </c>
      <c r="E132" s="23">
        <v>0</v>
      </c>
      <c r="F132" s="23">
        <v>382.8</v>
      </c>
      <c r="G132" s="22" t="s">
        <v>42</v>
      </c>
      <c r="H132" s="10">
        <v>7</v>
      </c>
      <c r="I132" s="10" t="s">
        <v>21</v>
      </c>
      <c r="J132" s="18">
        <v>31</v>
      </c>
      <c r="K132" s="17">
        <v>5.0999999999999996</v>
      </c>
      <c r="L132" s="17">
        <v>6.59</v>
      </c>
      <c r="M132" s="17">
        <v>8.98</v>
      </c>
      <c r="N132" s="17">
        <v>6.92</v>
      </c>
      <c r="O132" s="17">
        <v>3.15</v>
      </c>
      <c r="P132" s="17">
        <v>0</v>
      </c>
      <c r="Q132" s="17">
        <v>0</v>
      </c>
      <c r="R132" s="17">
        <v>0.26</v>
      </c>
      <c r="S132" s="20">
        <v>40</v>
      </c>
      <c r="T132" s="20">
        <v>40</v>
      </c>
      <c r="U132" s="20">
        <v>2604.04</v>
      </c>
      <c r="V132" s="17">
        <v>195.98199600000001</v>
      </c>
      <c r="W132" s="20">
        <v>42.3</v>
      </c>
      <c r="X132" s="20">
        <v>2604.04</v>
      </c>
      <c r="Y132" s="17">
        <v>7.85</v>
      </c>
      <c r="Z132" s="19">
        <v>0</v>
      </c>
      <c r="AA132" s="17">
        <v>6.73</v>
      </c>
      <c r="AB132" s="17">
        <v>10.67</v>
      </c>
      <c r="AC132" s="17">
        <v>14</v>
      </c>
      <c r="AD132" s="18">
        <v>624811.19999999995</v>
      </c>
      <c r="AE132" s="17">
        <v>102791.51999999999</v>
      </c>
      <c r="AF132" s="17">
        <v>132822.76799999998</v>
      </c>
      <c r="AG132" s="17">
        <v>180993.696</v>
      </c>
      <c r="AH132" s="17">
        <v>139473.984</v>
      </c>
      <c r="AI132" s="17">
        <v>63488.88</v>
      </c>
      <c r="AJ132" s="17">
        <v>0</v>
      </c>
      <c r="AK132" s="17">
        <v>0</v>
      </c>
      <c r="AL132" s="17">
        <v>5240.3519999999999</v>
      </c>
      <c r="AN132" s="15">
        <v>33.17</v>
      </c>
      <c r="AO132" s="238">
        <v>13.89</v>
      </c>
      <c r="AP132" s="239"/>
      <c r="AQ132" s="15">
        <v>5.9</v>
      </c>
      <c r="AR132" s="15">
        <v>1.53</v>
      </c>
      <c r="AS132" s="15">
        <v>0.32</v>
      </c>
      <c r="AT132" s="15">
        <v>0.6</v>
      </c>
      <c r="AU132" s="15">
        <v>5.01</v>
      </c>
      <c r="AV132" s="15">
        <v>4.99</v>
      </c>
      <c r="AW132" s="15">
        <v>0</v>
      </c>
      <c r="AX132" s="15">
        <v>0</v>
      </c>
      <c r="AY132" s="15">
        <v>0</v>
      </c>
      <c r="AZ132" s="14">
        <v>0.93</v>
      </c>
      <c r="BA132" s="15">
        <v>37.581610000000005</v>
      </c>
      <c r="BB132" s="238">
        <v>15.737370000000004</v>
      </c>
      <c r="BC132" s="239">
        <v>0</v>
      </c>
      <c r="BD132" s="15">
        <v>6.6847000000000012</v>
      </c>
      <c r="BE132" s="15">
        <v>1.7334900000000002</v>
      </c>
      <c r="BF132" s="15">
        <v>0.36256000000000005</v>
      </c>
      <c r="BG132" s="15">
        <v>0.67980000000000007</v>
      </c>
      <c r="BH132" s="15">
        <v>5.6763300000000001</v>
      </c>
      <c r="BI132" s="15">
        <v>5.65367</v>
      </c>
      <c r="BJ132" s="15">
        <v>0</v>
      </c>
      <c r="BK132" s="15">
        <v>0</v>
      </c>
      <c r="BL132" s="15">
        <v>0</v>
      </c>
      <c r="BM132" s="14">
        <v>1.0536900000000002</v>
      </c>
      <c r="BN132" s="13">
        <v>1485290.7711199999</v>
      </c>
      <c r="BO132" s="237">
        <v>621968.30904000008</v>
      </c>
      <c r="BP132" s="237">
        <v>0</v>
      </c>
      <c r="BQ132" s="13">
        <v>264191.0024</v>
      </c>
      <c r="BR132" s="13">
        <v>68510.548079999993</v>
      </c>
      <c r="BS132" s="13">
        <v>14329.00352</v>
      </c>
      <c r="BT132" s="13">
        <v>26866.881600000001</v>
      </c>
      <c r="BU132" s="13">
        <v>224338.46135999999</v>
      </c>
      <c r="BV132" s="13">
        <v>223442.89864</v>
      </c>
      <c r="BW132" s="13">
        <v>0</v>
      </c>
      <c r="BX132" s="13">
        <v>0</v>
      </c>
      <c r="BY132" s="13">
        <v>0</v>
      </c>
      <c r="BZ132" s="13">
        <v>41643.666480000007</v>
      </c>
    </row>
    <row r="133" spans="1:78" ht="12" customHeight="1" x14ac:dyDescent="0.25">
      <c r="A133" s="22">
        <v>129</v>
      </c>
      <c r="B133" s="24" t="s">
        <v>124</v>
      </c>
      <c r="C133" s="12">
        <v>6399.3</v>
      </c>
      <c r="D133" s="23">
        <v>6399.3</v>
      </c>
      <c r="E133" s="23">
        <v>0</v>
      </c>
      <c r="F133" s="23">
        <v>1625.4</v>
      </c>
      <c r="G133" s="22" t="s">
        <v>42</v>
      </c>
      <c r="H133" s="10">
        <v>3</v>
      </c>
      <c r="I133" s="10" t="s">
        <v>21</v>
      </c>
      <c r="J133" s="18">
        <v>45.06</v>
      </c>
      <c r="K133" s="17">
        <v>5.0999999999999996</v>
      </c>
      <c r="L133" s="17">
        <v>8.6300000000000008</v>
      </c>
      <c r="M133" s="17">
        <v>13.43</v>
      </c>
      <c r="N133" s="17">
        <v>6.91</v>
      </c>
      <c r="O133" s="17">
        <v>3.15</v>
      </c>
      <c r="P133" s="17">
        <v>1.81</v>
      </c>
      <c r="Q133" s="17">
        <v>5.77</v>
      </c>
      <c r="R133" s="17">
        <v>0.26</v>
      </c>
      <c r="S133" s="20">
        <v>40</v>
      </c>
      <c r="T133" s="20">
        <v>40</v>
      </c>
      <c r="U133" s="20">
        <v>2604.04</v>
      </c>
      <c r="V133" s="17">
        <v>195.98199600000001</v>
      </c>
      <c r="W133" s="20">
        <v>42.3</v>
      </c>
      <c r="X133" s="20">
        <v>2604.04</v>
      </c>
      <c r="Y133" s="17">
        <v>7.85</v>
      </c>
      <c r="Z133" s="19">
        <v>0</v>
      </c>
      <c r="AA133" s="17">
        <v>6.73</v>
      </c>
      <c r="AB133" s="17">
        <v>10.67</v>
      </c>
      <c r="AC133" s="17">
        <v>14</v>
      </c>
      <c r="AD133" s="18">
        <v>1730114.7480000001</v>
      </c>
      <c r="AE133" s="17">
        <v>195818.58000000002</v>
      </c>
      <c r="AF133" s="17">
        <v>331355.75400000007</v>
      </c>
      <c r="AG133" s="17">
        <v>515655.59400000004</v>
      </c>
      <c r="AH133" s="17">
        <v>265314.978</v>
      </c>
      <c r="AI133" s="17">
        <v>120946.76999999999</v>
      </c>
      <c r="AJ133" s="17">
        <v>69496.398000000001</v>
      </c>
      <c r="AK133" s="17">
        <v>221543.76599999997</v>
      </c>
      <c r="AL133" s="17">
        <v>9982.9080000000013</v>
      </c>
      <c r="AN133" s="15">
        <v>48.44</v>
      </c>
      <c r="AO133" s="238">
        <v>18.489999999999998</v>
      </c>
      <c r="AP133" s="239"/>
      <c r="AQ133" s="15">
        <v>6.67</v>
      </c>
      <c r="AR133" s="15">
        <v>1.53</v>
      </c>
      <c r="AS133" s="15">
        <v>0.32</v>
      </c>
      <c r="AT133" s="15">
        <v>0.87</v>
      </c>
      <c r="AU133" s="15">
        <v>5.01</v>
      </c>
      <c r="AV133" s="15">
        <v>4.99</v>
      </c>
      <c r="AW133" s="15">
        <v>2.7</v>
      </c>
      <c r="AX133" s="15">
        <v>6.46</v>
      </c>
      <c r="AY133" s="15">
        <v>0.47</v>
      </c>
      <c r="AZ133" s="14">
        <v>0.93</v>
      </c>
      <c r="BA133" s="15">
        <v>54.88252</v>
      </c>
      <c r="BB133" s="238">
        <v>20.949169999999999</v>
      </c>
      <c r="BC133" s="239">
        <v>0</v>
      </c>
      <c r="BD133" s="15">
        <v>7.5571100000000007</v>
      </c>
      <c r="BE133" s="15">
        <v>1.7334900000000002</v>
      </c>
      <c r="BF133" s="15">
        <v>0.36256000000000005</v>
      </c>
      <c r="BG133" s="15">
        <v>0.98571000000000009</v>
      </c>
      <c r="BH133" s="15">
        <v>5.6763300000000001</v>
      </c>
      <c r="BI133" s="15">
        <v>5.65367</v>
      </c>
      <c r="BJ133" s="15">
        <v>3.0591000000000004</v>
      </c>
      <c r="BK133" s="15">
        <v>7.3191800000000002</v>
      </c>
      <c r="BL133" s="15">
        <v>0.53250999999999993</v>
      </c>
      <c r="BM133" s="14">
        <v>1.05369</v>
      </c>
      <c r="BN133" s="13">
        <v>4132061.2863600003</v>
      </c>
      <c r="BO133" s="237">
        <v>1577246.3498099998</v>
      </c>
      <c r="BP133" s="237">
        <v>0</v>
      </c>
      <c r="BQ133" s="13">
        <v>568968.80223000003</v>
      </c>
      <c r="BR133" s="13">
        <v>130513.08357</v>
      </c>
      <c r="BS133" s="13">
        <v>27296.854080000001</v>
      </c>
      <c r="BT133" s="13">
        <v>74213.32203000001</v>
      </c>
      <c r="BU133" s="13">
        <v>427366.37169</v>
      </c>
      <c r="BV133" s="13">
        <v>425660.31831</v>
      </c>
      <c r="BW133" s="13">
        <v>230317.20630000005</v>
      </c>
      <c r="BX133" s="13">
        <v>551055.24174000008</v>
      </c>
      <c r="BY133" s="13">
        <v>40092.254429999994</v>
      </c>
      <c r="BZ133" s="13">
        <v>79331.482169999988</v>
      </c>
    </row>
    <row r="134" spans="1:78" ht="12" customHeight="1" x14ac:dyDescent="0.25">
      <c r="A134" s="22">
        <v>130</v>
      </c>
      <c r="B134" s="24" t="s">
        <v>123</v>
      </c>
      <c r="C134" s="12">
        <v>4686.3</v>
      </c>
      <c r="D134" s="23">
        <v>3481.8</v>
      </c>
      <c r="E134" s="23">
        <v>1204.5</v>
      </c>
      <c r="F134" s="23">
        <v>477.7</v>
      </c>
      <c r="G134" s="22" t="s">
        <v>42</v>
      </c>
      <c r="H134" s="10">
        <v>3</v>
      </c>
      <c r="I134" s="10" t="s">
        <v>21</v>
      </c>
      <c r="J134" s="18">
        <v>45.06</v>
      </c>
      <c r="K134" s="17">
        <v>5.0999999999999996</v>
      </c>
      <c r="L134" s="17">
        <v>8.6300000000000008</v>
      </c>
      <c r="M134" s="17">
        <v>13.43</v>
      </c>
      <c r="N134" s="17">
        <v>6.91</v>
      </c>
      <c r="O134" s="17">
        <v>3.15</v>
      </c>
      <c r="P134" s="17">
        <v>1.81</v>
      </c>
      <c r="Q134" s="17">
        <v>5.77</v>
      </c>
      <c r="R134" s="17">
        <v>0.26</v>
      </c>
      <c r="S134" s="20">
        <v>40</v>
      </c>
      <c r="T134" s="20">
        <v>40</v>
      </c>
      <c r="U134" s="20">
        <v>2604.04</v>
      </c>
      <c r="V134" s="17">
        <v>195.98199600000001</v>
      </c>
      <c r="W134" s="20">
        <v>42.3</v>
      </c>
      <c r="X134" s="20">
        <v>2604.04</v>
      </c>
      <c r="Y134" s="17">
        <v>7.85</v>
      </c>
      <c r="Z134" s="19">
        <v>0</v>
      </c>
      <c r="AA134" s="17">
        <v>6.73</v>
      </c>
      <c r="AB134" s="17">
        <v>10.67</v>
      </c>
      <c r="AC134" s="17">
        <v>14</v>
      </c>
      <c r="AD134" s="18">
        <v>1266988.068</v>
      </c>
      <c r="AE134" s="17">
        <v>143400.78</v>
      </c>
      <c r="AF134" s="17">
        <v>242656.61400000006</v>
      </c>
      <c r="AG134" s="17">
        <v>377622.054</v>
      </c>
      <c r="AH134" s="17">
        <v>194293.99800000002</v>
      </c>
      <c r="AI134" s="17">
        <v>88571.069999999992</v>
      </c>
      <c r="AJ134" s="17">
        <v>50893.218000000008</v>
      </c>
      <c r="AK134" s="17">
        <v>162239.70599999998</v>
      </c>
      <c r="AL134" s="17">
        <v>7310.6280000000006</v>
      </c>
      <c r="AN134" s="15">
        <v>48.44</v>
      </c>
      <c r="AO134" s="238">
        <v>18.489999999999998</v>
      </c>
      <c r="AP134" s="239"/>
      <c r="AQ134" s="15">
        <v>6.67</v>
      </c>
      <c r="AR134" s="15">
        <v>1.53</v>
      </c>
      <c r="AS134" s="15">
        <v>0.32</v>
      </c>
      <c r="AT134" s="15">
        <v>0.87</v>
      </c>
      <c r="AU134" s="15">
        <v>5.01</v>
      </c>
      <c r="AV134" s="15">
        <v>4.99</v>
      </c>
      <c r="AW134" s="15">
        <v>2.7</v>
      </c>
      <c r="AX134" s="15">
        <v>6.46</v>
      </c>
      <c r="AY134" s="15">
        <v>0.47</v>
      </c>
      <c r="AZ134" s="14">
        <v>0.93</v>
      </c>
      <c r="BA134" s="15">
        <v>54.88252</v>
      </c>
      <c r="BB134" s="238">
        <v>20.949169999999999</v>
      </c>
      <c r="BC134" s="239">
        <v>0</v>
      </c>
      <c r="BD134" s="15">
        <v>7.5571100000000007</v>
      </c>
      <c r="BE134" s="15">
        <v>1.7334900000000002</v>
      </c>
      <c r="BF134" s="15">
        <v>0.36256000000000005</v>
      </c>
      <c r="BG134" s="15">
        <v>0.98571000000000009</v>
      </c>
      <c r="BH134" s="15">
        <v>5.6763300000000001</v>
      </c>
      <c r="BI134" s="15">
        <v>5.65367</v>
      </c>
      <c r="BJ134" s="15">
        <v>3.0591000000000004</v>
      </c>
      <c r="BK134" s="15">
        <v>7.3191800000000002</v>
      </c>
      <c r="BL134" s="15">
        <v>0.53250999999999993</v>
      </c>
      <c r="BM134" s="14">
        <v>1.05369</v>
      </c>
      <c r="BN134" s="13">
        <v>3025968.2787599997</v>
      </c>
      <c r="BO134" s="237">
        <v>1155040.3277099999</v>
      </c>
      <c r="BP134" s="237">
        <v>0</v>
      </c>
      <c r="BQ134" s="13">
        <v>416664.08793000004</v>
      </c>
      <c r="BR134" s="13">
        <v>95576.61987000001</v>
      </c>
      <c r="BS134" s="13">
        <v>19989.881280000001</v>
      </c>
      <c r="BT134" s="13">
        <v>54347.489730000008</v>
      </c>
      <c r="BU134" s="13">
        <v>312966.57879</v>
      </c>
      <c r="BV134" s="13">
        <v>311717.21121000004</v>
      </c>
      <c r="BW134" s="13">
        <v>168664.62330000004</v>
      </c>
      <c r="BX134" s="13">
        <v>403545.72834000003</v>
      </c>
      <c r="BY134" s="13">
        <v>29360.138129999996</v>
      </c>
      <c r="BZ134" s="13">
        <v>58095.592469999996</v>
      </c>
    </row>
    <row r="135" spans="1:78" ht="12" customHeight="1" x14ac:dyDescent="0.25">
      <c r="A135" s="22">
        <v>131</v>
      </c>
      <c r="B135" s="24" t="s">
        <v>122</v>
      </c>
      <c r="C135" s="12">
        <v>6395.7</v>
      </c>
      <c r="D135" s="23">
        <v>6395.7</v>
      </c>
      <c r="E135" s="23">
        <v>0</v>
      </c>
      <c r="F135" s="23">
        <v>654.4</v>
      </c>
      <c r="G135" s="22" t="s">
        <v>42</v>
      </c>
      <c r="H135" s="10">
        <v>7</v>
      </c>
      <c r="I135" s="10" t="s">
        <v>21</v>
      </c>
      <c r="J135" s="18">
        <v>31</v>
      </c>
      <c r="K135" s="17">
        <v>5.0999999999999996</v>
      </c>
      <c r="L135" s="17">
        <v>6.59</v>
      </c>
      <c r="M135" s="17">
        <v>8.98</v>
      </c>
      <c r="N135" s="17">
        <v>6.92</v>
      </c>
      <c r="O135" s="17">
        <v>3.15</v>
      </c>
      <c r="P135" s="17">
        <v>0</v>
      </c>
      <c r="Q135" s="17">
        <v>0</v>
      </c>
      <c r="R135" s="17">
        <v>0.26</v>
      </c>
      <c r="S135" s="20">
        <v>40</v>
      </c>
      <c r="T135" s="20">
        <v>40</v>
      </c>
      <c r="U135" s="20">
        <v>2604.04</v>
      </c>
      <c r="V135" s="17">
        <v>195.98199600000001</v>
      </c>
      <c r="W135" s="20">
        <v>42.3</v>
      </c>
      <c r="X135" s="20">
        <v>2604.04</v>
      </c>
      <c r="Y135" s="17">
        <v>7.85</v>
      </c>
      <c r="Z135" s="19">
        <v>0</v>
      </c>
      <c r="AA135" s="17">
        <v>6.73</v>
      </c>
      <c r="AB135" s="17">
        <v>10.67</v>
      </c>
      <c r="AC135" s="17">
        <v>14</v>
      </c>
      <c r="AD135" s="18">
        <v>1189600.2</v>
      </c>
      <c r="AE135" s="17">
        <v>195708.41999999998</v>
      </c>
      <c r="AF135" s="17">
        <v>252885.978</v>
      </c>
      <c r="AG135" s="17">
        <v>344600.31599999999</v>
      </c>
      <c r="AH135" s="17">
        <v>265549.46399999998</v>
      </c>
      <c r="AI135" s="17">
        <v>120878.72999999998</v>
      </c>
      <c r="AJ135" s="17">
        <v>0</v>
      </c>
      <c r="AK135" s="17">
        <v>0</v>
      </c>
      <c r="AL135" s="17">
        <v>9977.2920000000013</v>
      </c>
      <c r="AN135" s="15">
        <v>33.17</v>
      </c>
      <c r="AO135" s="238">
        <v>13.89</v>
      </c>
      <c r="AP135" s="239"/>
      <c r="AQ135" s="15">
        <v>5.9</v>
      </c>
      <c r="AR135" s="15">
        <v>1.53</v>
      </c>
      <c r="AS135" s="15">
        <v>0.32</v>
      </c>
      <c r="AT135" s="15">
        <v>0.6</v>
      </c>
      <c r="AU135" s="15">
        <v>5.01</v>
      </c>
      <c r="AV135" s="15">
        <v>4.99</v>
      </c>
      <c r="AW135" s="15">
        <v>0</v>
      </c>
      <c r="AX135" s="15">
        <v>0</v>
      </c>
      <c r="AY135" s="15">
        <v>0</v>
      </c>
      <c r="AZ135" s="14">
        <v>0.93</v>
      </c>
      <c r="BA135" s="15">
        <v>37.581610000000005</v>
      </c>
      <c r="BB135" s="238">
        <v>15.737370000000004</v>
      </c>
      <c r="BC135" s="239">
        <v>0</v>
      </c>
      <c r="BD135" s="15">
        <v>6.6847000000000012</v>
      </c>
      <c r="BE135" s="15">
        <v>1.7334900000000002</v>
      </c>
      <c r="BF135" s="15">
        <v>0.36256000000000005</v>
      </c>
      <c r="BG135" s="15">
        <v>0.67980000000000007</v>
      </c>
      <c r="BH135" s="15">
        <v>5.6763300000000001</v>
      </c>
      <c r="BI135" s="15">
        <v>5.65367</v>
      </c>
      <c r="BJ135" s="15">
        <v>0</v>
      </c>
      <c r="BK135" s="15">
        <v>0</v>
      </c>
      <c r="BL135" s="15">
        <v>0</v>
      </c>
      <c r="BM135" s="14">
        <v>1.0536900000000002</v>
      </c>
      <c r="BN135" s="13">
        <v>2827897.76877</v>
      </c>
      <c r="BO135" s="237">
        <v>1184187.5190900003</v>
      </c>
      <c r="BP135" s="237">
        <v>0</v>
      </c>
      <c r="BQ135" s="13">
        <v>503002.61790000001</v>
      </c>
      <c r="BR135" s="13">
        <v>130439.66193</v>
      </c>
      <c r="BS135" s="13">
        <v>27281.497919999998</v>
      </c>
      <c r="BT135" s="13">
        <v>51152.808600000004</v>
      </c>
      <c r="BU135" s="13">
        <v>427125.95180999994</v>
      </c>
      <c r="BV135" s="13">
        <v>425420.85819</v>
      </c>
      <c r="BW135" s="13">
        <v>0</v>
      </c>
      <c r="BX135" s="13">
        <v>0</v>
      </c>
      <c r="BY135" s="13">
        <v>0</v>
      </c>
      <c r="BZ135" s="13">
        <v>79286.853330000013</v>
      </c>
    </row>
    <row r="136" spans="1:78" ht="12" customHeight="1" x14ac:dyDescent="0.25">
      <c r="A136" s="22">
        <v>132</v>
      </c>
      <c r="B136" s="24" t="s">
        <v>121</v>
      </c>
      <c r="C136" s="12">
        <v>4049.3</v>
      </c>
      <c r="D136" s="23">
        <v>3428</v>
      </c>
      <c r="E136" s="23">
        <v>621.29999999999995</v>
      </c>
      <c r="F136" s="23">
        <v>540.6</v>
      </c>
      <c r="G136" s="22" t="s">
        <v>42</v>
      </c>
      <c r="H136" s="10">
        <v>3</v>
      </c>
      <c r="I136" s="10" t="s">
        <v>21</v>
      </c>
      <c r="J136" s="18">
        <v>45.06</v>
      </c>
      <c r="K136" s="17">
        <v>5.0999999999999996</v>
      </c>
      <c r="L136" s="17">
        <v>8.6300000000000008</v>
      </c>
      <c r="M136" s="17">
        <v>13.43</v>
      </c>
      <c r="N136" s="17">
        <v>6.91</v>
      </c>
      <c r="O136" s="17">
        <v>3.15</v>
      </c>
      <c r="P136" s="17">
        <v>1.81</v>
      </c>
      <c r="Q136" s="17">
        <v>5.77</v>
      </c>
      <c r="R136" s="17">
        <v>0.26</v>
      </c>
      <c r="S136" s="20">
        <v>40</v>
      </c>
      <c r="T136" s="20">
        <v>40</v>
      </c>
      <c r="U136" s="20">
        <v>2604.04</v>
      </c>
      <c r="V136" s="17">
        <v>195.98199600000001</v>
      </c>
      <c r="W136" s="20">
        <v>42.3</v>
      </c>
      <c r="X136" s="20">
        <v>2604.04</v>
      </c>
      <c r="Y136" s="17">
        <v>7.85</v>
      </c>
      <c r="Z136" s="19">
        <v>0</v>
      </c>
      <c r="AA136" s="17">
        <v>6.73</v>
      </c>
      <c r="AB136" s="17">
        <v>10.67</v>
      </c>
      <c r="AC136" s="17">
        <v>14</v>
      </c>
      <c r="AD136" s="18">
        <v>1094768.7480000001</v>
      </c>
      <c r="AE136" s="17">
        <v>123908.58</v>
      </c>
      <c r="AF136" s="17">
        <v>209672.75400000002</v>
      </c>
      <c r="AG136" s="17">
        <v>326292.59400000004</v>
      </c>
      <c r="AH136" s="17">
        <v>167883.978</v>
      </c>
      <c r="AI136" s="17">
        <v>76531.77</v>
      </c>
      <c r="AJ136" s="17">
        <v>43975.398000000001</v>
      </c>
      <c r="AK136" s="17">
        <v>140186.766</v>
      </c>
      <c r="AL136" s="17">
        <v>6316.9079999999994</v>
      </c>
      <c r="AN136" s="15">
        <v>48.44</v>
      </c>
      <c r="AO136" s="238">
        <v>18.489999999999998</v>
      </c>
      <c r="AP136" s="239"/>
      <c r="AQ136" s="15">
        <v>6.67</v>
      </c>
      <c r="AR136" s="15">
        <v>1.53</v>
      </c>
      <c r="AS136" s="15">
        <v>0.32</v>
      </c>
      <c r="AT136" s="15">
        <v>0.87</v>
      </c>
      <c r="AU136" s="15">
        <v>5.01</v>
      </c>
      <c r="AV136" s="15">
        <v>4.99</v>
      </c>
      <c r="AW136" s="15">
        <v>2.7</v>
      </c>
      <c r="AX136" s="15">
        <v>6.46</v>
      </c>
      <c r="AY136" s="15">
        <v>0.47</v>
      </c>
      <c r="AZ136" s="14">
        <v>0.93</v>
      </c>
      <c r="BA136" s="15">
        <v>54.88252</v>
      </c>
      <c r="BB136" s="238">
        <v>20.949169999999999</v>
      </c>
      <c r="BC136" s="239">
        <v>0</v>
      </c>
      <c r="BD136" s="15">
        <v>7.5571100000000007</v>
      </c>
      <c r="BE136" s="15">
        <v>1.7334900000000002</v>
      </c>
      <c r="BF136" s="15">
        <v>0.36256000000000005</v>
      </c>
      <c r="BG136" s="15">
        <v>0.98571000000000009</v>
      </c>
      <c r="BH136" s="15">
        <v>5.6763300000000001</v>
      </c>
      <c r="BI136" s="15">
        <v>5.65367</v>
      </c>
      <c r="BJ136" s="15">
        <v>3.0591000000000004</v>
      </c>
      <c r="BK136" s="15">
        <v>7.3191800000000002</v>
      </c>
      <c r="BL136" s="15">
        <v>0.53250999999999993</v>
      </c>
      <c r="BM136" s="14">
        <v>1.05369</v>
      </c>
      <c r="BN136" s="13">
        <v>2614654.0663600001</v>
      </c>
      <c r="BO136" s="237">
        <v>998037.85480999993</v>
      </c>
      <c r="BP136" s="237">
        <v>0</v>
      </c>
      <c r="BQ136" s="13">
        <v>360027.71723000001</v>
      </c>
      <c r="BR136" s="13">
        <v>82585.068570000003</v>
      </c>
      <c r="BS136" s="13">
        <v>17272.694080000001</v>
      </c>
      <c r="BT136" s="13">
        <v>46960.137030000005</v>
      </c>
      <c r="BU136" s="13">
        <v>270425.61669</v>
      </c>
      <c r="BV136" s="13">
        <v>269346.07331000001</v>
      </c>
      <c r="BW136" s="13">
        <v>145738.35630000004</v>
      </c>
      <c r="BX136" s="13">
        <v>348692.51174000005</v>
      </c>
      <c r="BY136" s="13">
        <v>25369.269429999997</v>
      </c>
      <c r="BZ136" s="13">
        <v>50198.767169999999</v>
      </c>
    </row>
    <row r="137" spans="1:78" ht="12" customHeight="1" x14ac:dyDescent="0.25">
      <c r="A137" s="22">
        <v>133</v>
      </c>
      <c r="B137" s="24" t="s">
        <v>120</v>
      </c>
      <c r="C137" s="12">
        <v>3494.8</v>
      </c>
      <c r="D137" s="23">
        <v>3494.8</v>
      </c>
      <c r="E137" s="23">
        <v>0</v>
      </c>
      <c r="F137" s="23">
        <v>393.2</v>
      </c>
      <c r="G137" s="22" t="s">
        <v>53</v>
      </c>
      <c r="H137" s="10">
        <v>7</v>
      </c>
      <c r="I137" s="10" t="s">
        <v>21</v>
      </c>
      <c r="J137" s="18">
        <v>31</v>
      </c>
      <c r="K137" s="17">
        <v>5.0999999999999996</v>
      </c>
      <c r="L137" s="17">
        <v>6.59</v>
      </c>
      <c r="M137" s="17">
        <v>8.98</v>
      </c>
      <c r="N137" s="17">
        <v>6.92</v>
      </c>
      <c r="O137" s="17">
        <v>3.15</v>
      </c>
      <c r="P137" s="17">
        <v>0</v>
      </c>
      <c r="Q137" s="17">
        <v>0</v>
      </c>
      <c r="R137" s="17">
        <v>0.26</v>
      </c>
      <c r="S137" s="20">
        <v>40</v>
      </c>
      <c r="T137" s="20">
        <v>40</v>
      </c>
      <c r="U137" s="20">
        <v>2604.04</v>
      </c>
      <c r="V137" s="17">
        <v>195.98199600000001</v>
      </c>
      <c r="W137" s="20">
        <v>42.3</v>
      </c>
      <c r="X137" s="20">
        <v>2604.04</v>
      </c>
      <c r="Y137" s="17">
        <v>7.85</v>
      </c>
      <c r="Z137" s="19">
        <v>0</v>
      </c>
      <c r="AA137" s="17">
        <v>6.73</v>
      </c>
      <c r="AB137" s="17">
        <v>10.67</v>
      </c>
      <c r="AC137" s="17">
        <v>14</v>
      </c>
      <c r="AD137" s="18">
        <v>650032.80000000005</v>
      </c>
      <c r="AE137" s="17">
        <v>106940.88</v>
      </c>
      <c r="AF137" s="17">
        <v>138184.39199999999</v>
      </c>
      <c r="AG137" s="17">
        <v>188299.82400000002</v>
      </c>
      <c r="AH137" s="17">
        <v>145104.09599999999</v>
      </c>
      <c r="AI137" s="17">
        <v>66051.72</v>
      </c>
      <c r="AJ137" s="17">
        <v>0</v>
      </c>
      <c r="AK137" s="17">
        <v>0</v>
      </c>
      <c r="AL137" s="17">
        <v>5451.8879999999999</v>
      </c>
      <c r="AN137" s="15">
        <v>33.17</v>
      </c>
      <c r="AO137" s="238">
        <v>13.89</v>
      </c>
      <c r="AP137" s="239"/>
      <c r="AQ137" s="15">
        <v>5.9</v>
      </c>
      <c r="AR137" s="15">
        <v>1.53</v>
      </c>
      <c r="AS137" s="15">
        <v>0.32</v>
      </c>
      <c r="AT137" s="15">
        <v>0.6</v>
      </c>
      <c r="AU137" s="15">
        <v>5.01</v>
      </c>
      <c r="AV137" s="15">
        <v>4.99</v>
      </c>
      <c r="AW137" s="15">
        <v>0</v>
      </c>
      <c r="AX137" s="15">
        <v>0</v>
      </c>
      <c r="AY137" s="15">
        <v>0</v>
      </c>
      <c r="AZ137" s="14">
        <v>0.93</v>
      </c>
      <c r="BA137" s="15">
        <v>37.581610000000005</v>
      </c>
      <c r="BB137" s="238">
        <v>15.737370000000004</v>
      </c>
      <c r="BC137" s="239">
        <v>0</v>
      </c>
      <c r="BD137" s="15">
        <v>6.6847000000000012</v>
      </c>
      <c r="BE137" s="15">
        <v>1.7334900000000002</v>
      </c>
      <c r="BF137" s="15">
        <v>0.36256000000000005</v>
      </c>
      <c r="BG137" s="15">
        <v>0.67980000000000007</v>
      </c>
      <c r="BH137" s="15">
        <v>5.6763300000000001</v>
      </c>
      <c r="BI137" s="15">
        <v>5.65367</v>
      </c>
      <c r="BJ137" s="15">
        <v>0</v>
      </c>
      <c r="BK137" s="15">
        <v>0</v>
      </c>
      <c r="BL137" s="15">
        <v>0</v>
      </c>
      <c r="BM137" s="14">
        <v>1.0536900000000002</v>
      </c>
      <c r="BN137" s="13">
        <v>1545247.1382800003</v>
      </c>
      <c r="BO137" s="237">
        <v>647075.15076000022</v>
      </c>
      <c r="BP137" s="237">
        <v>0</v>
      </c>
      <c r="BQ137" s="13">
        <v>274855.53560000006</v>
      </c>
      <c r="BR137" s="13">
        <v>71276.096520000006</v>
      </c>
      <c r="BS137" s="13">
        <v>14907.418880000001</v>
      </c>
      <c r="BT137" s="13">
        <v>27951.410400000004</v>
      </c>
      <c r="BU137" s="13">
        <v>233394.27684000001</v>
      </c>
      <c r="BV137" s="13">
        <v>232462.56316000002</v>
      </c>
      <c r="BW137" s="13">
        <v>0</v>
      </c>
      <c r="BX137" s="13">
        <v>0</v>
      </c>
      <c r="BY137" s="13">
        <v>0</v>
      </c>
      <c r="BZ137" s="13">
        <v>43324.686120000013</v>
      </c>
    </row>
    <row r="138" spans="1:78" ht="12" customHeight="1" x14ac:dyDescent="0.25">
      <c r="A138" s="22">
        <v>134</v>
      </c>
      <c r="B138" s="24" t="s">
        <v>119</v>
      </c>
      <c r="C138" s="12">
        <v>7614.56</v>
      </c>
      <c r="D138" s="23">
        <v>7614.56</v>
      </c>
      <c r="E138" s="23">
        <v>0</v>
      </c>
      <c r="F138" s="23">
        <v>1937.4</v>
      </c>
      <c r="G138" s="22" t="s">
        <v>42</v>
      </c>
      <c r="H138" s="10">
        <v>3</v>
      </c>
      <c r="I138" s="10" t="s">
        <v>21</v>
      </c>
      <c r="J138" s="18">
        <v>45.06</v>
      </c>
      <c r="K138" s="17">
        <v>5.0999999999999996</v>
      </c>
      <c r="L138" s="17">
        <v>8.6300000000000008</v>
      </c>
      <c r="M138" s="17">
        <v>13.43</v>
      </c>
      <c r="N138" s="17">
        <v>6.91</v>
      </c>
      <c r="O138" s="17">
        <v>3.15</v>
      </c>
      <c r="P138" s="17">
        <v>1.81</v>
      </c>
      <c r="Q138" s="17">
        <v>5.77</v>
      </c>
      <c r="R138" s="17">
        <v>0.26</v>
      </c>
      <c r="S138" s="20">
        <v>40</v>
      </c>
      <c r="T138" s="20">
        <v>40</v>
      </c>
      <c r="U138" s="20">
        <v>2604.04</v>
      </c>
      <c r="V138" s="17">
        <v>195.98199600000001</v>
      </c>
      <c r="W138" s="20">
        <v>42.3</v>
      </c>
      <c r="X138" s="20">
        <v>2604.04</v>
      </c>
      <c r="Y138" s="17">
        <v>7.85</v>
      </c>
      <c r="Z138" s="19">
        <v>0</v>
      </c>
      <c r="AA138" s="17">
        <v>6.73</v>
      </c>
      <c r="AB138" s="17">
        <v>10.67</v>
      </c>
      <c r="AC138" s="17">
        <v>14</v>
      </c>
      <c r="AD138" s="18">
        <v>2058672.4416000005</v>
      </c>
      <c r="AE138" s="17">
        <v>233005.53600000002</v>
      </c>
      <c r="AF138" s="17">
        <v>394281.91680000006</v>
      </c>
      <c r="AG138" s="17">
        <v>613581.24479999999</v>
      </c>
      <c r="AH138" s="17">
        <v>315699.65760000004</v>
      </c>
      <c r="AI138" s="17">
        <v>143915.18400000001</v>
      </c>
      <c r="AJ138" s="17">
        <v>82694.121599999999</v>
      </c>
      <c r="AK138" s="17">
        <v>263616.06719999999</v>
      </c>
      <c r="AL138" s="17">
        <v>11878.713600000001</v>
      </c>
      <c r="AN138" s="15">
        <v>48.44</v>
      </c>
      <c r="AO138" s="238">
        <v>18.489999999999998</v>
      </c>
      <c r="AP138" s="239"/>
      <c r="AQ138" s="15">
        <v>6.67</v>
      </c>
      <c r="AR138" s="15">
        <v>1.53</v>
      </c>
      <c r="AS138" s="15">
        <v>0.32</v>
      </c>
      <c r="AT138" s="15">
        <v>0.87</v>
      </c>
      <c r="AU138" s="15">
        <v>5.01</v>
      </c>
      <c r="AV138" s="15">
        <v>4.99</v>
      </c>
      <c r="AW138" s="15">
        <v>2.7</v>
      </c>
      <c r="AX138" s="15">
        <v>6.46</v>
      </c>
      <c r="AY138" s="15">
        <v>0.47</v>
      </c>
      <c r="AZ138" s="14">
        <v>0.93</v>
      </c>
      <c r="BA138" s="15">
        <v>54.88252</v>
      </c>
      <c r="BB138" s="238">
        <v>20.949169999999999</v>
      </c>
      <c r="BC138" s="239">
        <v>0</v>
      </c>
      <c r="BD138" s="15">
        <v>7.5571100000000007</v>
      </c>
      <c r="BE138" s="15">
        <v>1.7334900000000002</v>
      </c>
      <c r="BF138" s="15">
        <v>0.36256000000000005</v>
      </c>
      <c r="BG138" s="15">
        <v>0.98571000000000009</v>
      </c>
      <c r="BH138" s="15">
        <v>5.6763300000000001</v>
      </c>
      <c r="BI138" s="15">
        <v>5.65367</v>
      </c>
      <c r="BJ138" s="15">
        <v>3.0591000000000004</v>
      </c>
      <c r="BK138" s="15">
        <v>7.3191800000000002</v>
      </c>
      <c r="BL138" s="15">
        <v>0.53250999999999993</v>
      </c>
      <c r="BM138" s="14">
        <v>1.05369</v>
      </c>
      <c r="BN138" s="13">
        <v>4916760.9877120005</v>
      </c>
      <c r="BO138" s="237">
        <v>1876773.5479519998</v>
      </c>
      <c r="BP138" s="237">
        <v>0</v>
      </c>
      <c r="BQ138" s="13">
        <v>677018.90561600006</v>
      </c>
      <c r="BR138" s="13">
        <v>155298.189744</v>
      </c>
      <c r="BS138" s="13">
        <v>32480.667136000004</v>
      </c>
      <c r="BT138" s="13">
        <v>88306.81377600001</v>
      </c>
      <c r="BU138" s="13">
        <v>508525.44484800001</v>
      </c>
      <c r="BV138" s="13">
        <v>506495.40315200004</v>
      </c>
      <c r="BW138" s="13">
        <v>274055.62896000006</v>
      </c>
      <c r="BX138" s="13">
        <v>655703.46780800004</v>
      </c>
      <c r="BY138" s="13">
        <v>47705.979855999991</v>
      </c>
      <c r="BZ138" s="13">
        <v>94396.938863999996</v>
      </c>
    </row>
    <row r="139" spans="1:78" ht="12" customHeight="1" x14ac:dyDescent="0.25">
      <c r="A139" s="22">
        <v>135</v>
      </c>
      <c r="B139" s="24" t="s">
        <v>118</v>
      </c>
      <c r="C139" s="12">
        <v>5017.28</v>
      </c>
      <c r="D139" s="23">
        <v>5017.28</v>
      </c>
      <c r="E139" s="23">
        <v>0</v>
      </c>
      <c r="F139" s="23">
        <v>860.8</v>
      </c>
      <c r="G139" s="22" t="s">
        <v>42</v>
      </c>
      <c r="H139" s="10">
        <v>1</v>
      </c>
      <c r="I139" s="10" t="s">
        <v>21</v>
      </c>
      <c r="J139" s="18">
        <v>44.8</v>
      </c>
      <c r="K139" s="17">
        <v>5.0999999999999996</v>
      </c>
      <c r="L139" s="17">
        <v>8.6300000000000008</v>
      </c>
      <c r="M139" s="17">
        <v>13.43</v>
      </c>
      <c r="N139" s="17">
        <v>6.91</v>
      </c>
      <c r="O139" s="17">
        <v>3.15</v>
      </c>
      <c r="P139" s="17">
        <v>1.81</v>
      </c>
      <c r="Q139" s="17">
        <v>5.77</v>
      </c>
      <c r="R139" s="17">
        <v>0</v>
      </c>
      <c r="S139" s="20">
        <v>40</v>
      </c>
      <c r="T139" s="20">
        <v>40</v>
      </c>
      <c r="U139" s="20">
        <v>2604.04</v>
      </c>
      <c r="V139" s="17">
        <v>195.98199600000001</v>
      </c>
      <c r="W139" s="20">
        <v>42.3</v>
      </c>
      <c r="X139" s="20">
        <v>2604.04</v>
      </c>
      <c r="Y139" s="17">
        <v>0</v>
      </c>
      <c r="Z139" s="19">
        <v>0</v>
      </c>
      <c r="AA139" s="17">
        <v>5.05</v>
      </c>
      <c r="AB139" s="17">
        <v>10.67</v>
      </c>
      <c r="AC139" s="17">
        <v>14</v>
      </c>
      <c r="AD139" s="18">
        <v>1348644.8639999998</v>
      </c>
      <c r="AE139" s="17">
        <v>153528.76799999998</v>
      </c>
      <c r="AF139" s="17">
        <v>259794.75839999999</v>
      </c>
      <c r="AG139" s="17">
        <v>404292.42239999998</v>
      </c>
      <c r="AH139" s="17">
        <v>208016.42879999999</v>
      </c>
      <c r="AI139" s="17">
        <v>94826.59199999999</v>
      </c>
      <c r="AJ139" s="17">
        <v>54487.660799999998</v>
      </c>
      <c r="AK139" s="17">
        <v>173698.23359999998</v>
      </c>
      <c r="AL139" s="17">
        <v>0</v>
      </c>
      <c r="AN139" s="15">
        <v>48.16</v>
      </c>
      <c r="AO139" s="238">
        <v>18.649999999999999</v>
      </c>
      <c r="AP139" s="239"/>
      <c r="AQ139" s="15">
        <v>7.16</v>
      </c>
      <c r="AR139" s="15">
        <v>1.53</v>
      </c>
      <c r="AS139" s="15">
        <v>0.32</v>
      </c>
      <c r="AT139" s="15">
        <v>0.87</v>
      </c>
      <c r="AU139" s="15">
        <v>5.01</v>
      </c>
      <c r="AV139" s="15">
        <v>4.99</v>
      </c>
      <c r="AW139" s="15">
        <v>2.7</v>
      </c>
      <c r="AX139" s="15">
        <v>6.46</v>
      </c>
      <c r="AY139" s="15">
        <v>0.47</v>
      </c>
      <c r="AZ139" s="14">
        <v>0</v>
      </c>
      <c r="BA139" s="15">
        <v>54.565279999999994</v>
      </c>
      <c r="BB139" s="238">
        <v>21.130449999999996</v>
      </c>
      <c r="BC139" s="239">
        <v>0</v>
      </c>
      <c r="BD139" s="15">
        <v>8.1122800000000002</v>
      </c>
      <c r="BE139" s="15">
        <v>1.7334900000000002</v>
      </c>
      <c r="BF139" s="15">
        <v>0.36255999999999999</v>
      </c>
      <c r="BG139" s="15">
        <v>0.98570999999999998</v>
      </c>
      <c r="BH139" s="15">
        <v>5.6763299999999992</v>
      </c>
      <c r="BI139" s="15">
        <v>5.6536700000000009</v>
      </c>
      <c r="BJ139" s="15">
        <v>3.0591000000000004</v>
      </c>
      <c r="BK139" s="15">
        <v>7.3191800000000002</v>
      </c>
      <c r="BL139" s="15">
        <v>0.53250999999999993</v>
      </c>
      <c r="BM139" s="14">
        <v>0</v>
      </c>
      <c r="BN139" s="13">
        <v>3220957.2899839994</v>
      </c>
      <c r="BO139" s="237">
        <v>1247318.3857599997</v>
      </c>
      <c r="BP139" s="237">
        <v>0</v>
      </c>
      <c r="BQ139" s="13">
        <v>478863.25158400001</v>
      </c>
      <c r="BR139" s="13">
        <v>102326.923872</v>
      </c>
      <c r="BS139" s="13">
        <v>21401.709567999998</v>
      </c>
      <c r="BT139" s="13">
        <v>58185.897887999992</v>
      </c>
      <c r="BU139" s="13">
        <v>335070.51542399998</v>
      </c>
      <c r="BV139" s="13">
        <v>333732.90857600007</v>
      </c>
      <c r="BW139" s="13">
        <v>180576.92448000002</v>
      </c>
      <c r="BX139" s="13">
        <v>432047.01190400001</v>
      </c>
      <c r="BY139" s="13">
        <v>31433.760927999992</v>
      </c>
      <c r="BZ139" s="13">
        <v>0</v>
      </c>
    </row>
    <row r="140" spans="1:78" ht="12" customHeight="1" x14ac:dyDescent="0.25">
      <c r="A140" s="22">
        <v>136</v>
      </c>
      <c r="B140" s="24" t="s">
        <v>117</v>
      </c>
      <c r="C140" s="12">
        <v>9584.2799999999916</v>
      </c>
      <c r="D140" s="23">
        <v>9508.9799999999923</v>
      </c>
      <c r="E140" s="23">
        <v>75.3</v>
      </c>
      <c r="F140" s="23">
        <v>1379.8</v>
      </c>
      <c r="G140" s="22" t="s">
        <v>42</v>
      </c>
      <c r="H140" s="10">
        <v>3</v>
      </c>
      <c r="I140" s="10" t="s">
        <v>21</v>
      </c>
      <c r="J140" s="18">
        <v>45.06</v>
      </c>
      <c r="K140" s="17">
        <v>5.0999999999999996</v>
      </c>
      <c r="L140" s="17">
        <v>8.6300000000000008</v>
      </c>
      <c r="M140" s="17">
        <v>13.43</v>
      </c>
      <c r="N140" s="17">
        <v>6.91</v>
      </c>
      <c r="O140" s="17">
        <v>3.15</v>
      </c>
      <c r="P140" s="17">
        <v>1.81</v>
      </c>
      <c r="Q140" s="17">
        <v>5.77</v>
      </c>
      <c r="R140" s="17">
        <v>0.26</v>
      </c>
      <c r="S140" s="20">
        <v>40</v>
      </c>
      <c r="T140" s="20">
        <v>40</v>
      </c>
      <c r="U140" s="20">
        <v>2604.04</v>
      </c>
      <c r="V140" s="17">
        <v>195.98199600000001</v>
      </c>
      <c r="W140" s="20">
        <v>42.3</v>
      </c>
      <c r="X140" s="20">
        <v>2604.04</v>
      </c>
      <c r="Y140" s="17">
        <v>7.85</v>
      </c>
      <c r="Z140" s="19">
        <v>0</v>
      </c>
      <c r="AA140" s="17">
        <v>6.73</v>
      </c>
      <c r="AB140" s="17">
        <v>10.67</v>
      </c>
      <c r="AC140" s="17">
        <v>14</v>
      </c>
      <c r="AD140" s="18">
        <v>2591205.9407999981</v>
      </c>
      <c r="AE140" s="17">
        <v>293278.9679999997</v>
      </c>
      <c r="AF140" s="17">
        <v>496274.01839999965</v>
      </c>
      <c r="AG140" s="17">
        <v>772301.28239999921</v>
      </c>
      <c r="AH140" s="17">
        <v>397364.24879999971</v>
      </c>
      <c r="AI140" s="17">
        <v>181142.89199999982</v>
      </c>
      <c r="AJ140" s="17">
        <v>104085.28079999992</v>
      </c>
      <c r="AK140" s="17">
        <v>331807.77359999967</v>
      </c>
      <c r="AL140" s="17">
        <v>14951.476799999986</v>
      </c>
      <c r="AN140" s="15">
        <v>48.44</v>
      </c>
      <c r="AO140" s="238">
        <v>18.489999999999998</v>
      </c>
      <c r="AP140" s="239"/>
      <c r="AQ140" s="15">
        <v>6.67</v>
      </c>
      <c r="AR140" s="15">
        <v>1.53</v>
      </c>
      <c r="AS140" s="15">
        <v>0.32</v>
      </c>
      <c r="AT140" s="15">
        <v>0.87</v>
      </c>
      <c r="AU140" s="15">
        <v>5.01</v>
      </c>
      <c r="AV140" s="15">
        <v>4.99</v>
      </c>
      <c r="AW140" s="15">
        <v>2.7</v>
      </c>
      <c r="AX140" s="15">
        <v>6.46</v>
      </c>
      <c r="AY140" s="15">
        <v>0.47</v>
      </c>
      <c r="AZ140" s="14">
        <v>0.93</v>
      </c>
      <c r="BA140" s="15">
        <v>54.88252</v>
      </c>
      <c r="BB140" s="238">
        <v>20.949169999999999</v>
      </c>
      <c r="BC140" s="239">
        <v>0</v>
      </c>
      <c r="BD140" s="15">
        <v>7.5571100000000007</v>
      </c>
      <c r="BE140" s="15">
        <v>1.7334900000000002</v>
      </c>
      <c r="BF140" s="15">
        <v>0.36256000000000005</v>
      </c>
      <c r="BG140" s="15">
        <v>0.98571000000000009</v>
      </c>
      <c r="BH140" s="15">
        <v>5.6763300000000001</v>
      </c>
      <c r="BI140" s="15">
        <v>5.65367</v>
      </c>
      <c r="BJ140" s="15">
        <v>3.0591000000000004</v>
      </c>
      <c r="BK140" s="15">
        <v>7.3191800000000002</v>
      </c>
      <c r="BL140" s="15">
        <v>0.53250999999999993</v>
      </c>
      <c r="BM140" s="14">
        <v>1.05369</v>
      </c>
      <c r="BN140" s="13">
        <v>6188619.4342559949</v>
      </c>
      <c r="BO140" s="237">
        <v>2362253.7848759978</v>
      </c>
      <c r="BP140" s="237">
        <v>0</v>
      </c>
      <c r="BQ140" s="13">
        <v>852148.87750799931</v>
      </c>
      <c r="BR140" s="13">
        <v>195470.43217199983</v>
      </c>
      <c r="BS140" s="13">
        <v>40882.704767999967</v>
      </c>
      <c r="BT140" s="13">
        <v>111149.85358799991</v>
      </c>
      <c r="BU140" s="13">
        <v>640069.84652399935</v>
      </c>
      <c r="BV140" s="13">
        <v>637514.67747599946</v>
      </c>
      <c r="BW140" s="13">
        <v>344947.82147999975</v>
      </c>
      <c r="BX140" s="13">
        <v>825319.60250399925</v>
      </c>
      <c r="BY140" s="13">
        <v>60046.47262799993</v>
      </c>
      <c r="BZ140" s="13">
        <v>118815.36073199988</v>
      </c>
    </row>
    <row r="141" spans="1:78" ht="12" customHeight="1" x14ac:dyDescent="0.25">
      <c r="A141" s="22">
        <v>137</v>
      </c>
      <c r="B141" s="24" t="s">
        <v>116</v>
      </c>
      <c r="C141" s="12">
        <v>3036.2</v>
      </c>
      <c r="D141" s="23">
        <v>3036.2</v>
      </c>
      <c r="E141" s="23">
        <v>0</v>
      </c>
      <c r="F141" s="23">
        <v>498</v>
      </c>
      <c r="G141" s="22" t="s">
        <v>42</v>
      </c>
      <c r="H141" s="10">
        <v>3</v>
      </c>
      <c r="I141" s="10" t="s">
        <v>21</v>
      </c>
      <c r="J141" s="18">
        <v>45.06</v>
      </c>
      <c r="K141" s="17">
        <v>5.0999999999999996</v>
      </c>
      <c r="L141" s="17">
        <v>8.6300000000000008</v>
      </c>
      <c r="M141" s="17">
        <v>13.43</v>
      </c>
      <c r="N141" s="17">
        <v>6.91</v>
      </c>
      <c r="O141" s="17">
        <v>3.15</v>
      </c>
      <c r="P141" s="17">
        <v>1.81</v>
      </c>
      <c r="Q141" s="17">
        <v>5.77</v>
      </c>
      <c r="R141" s="17">
        <v>0.26</v>
      </c>
      <c r="S141" s="20">
        <v>40</v>
      </c>
      <c r="T141" s="20">
        <v>40</v>
      </c>
      <c r="U141" s="20">
        <v>2604.04</v>
      </c>
      <c r="V141" s="17">
        <v>195.98199600000001</v>
      </c>
      <c r="W141" s="20">
        <v>42.3</v>
      </c>
      <c r="X141" s="20">
        <v>2604.04</v>
      </c>
      <c r="Y141" s="17">
        <v>7.85</v>
      </c>
      <c r="Z141" s="19">
        <v>0</v>
      </c>
      <c r="AA141" s="17">
        <v>6.73</v>
      </c>
      <c r="AB141" s="17">
        <v>10.67</v>
      </c>
      <c r="AC141" s="17">
        <v>14</v>
      </c>
      <c r="AD141" s="18">
        <v>820867.03199999989</v>
      </c>
      <c r="AE141" s="17">
        <v>92907.719999999987</v>
      </c>
      <c r="AF141" s="17">
        <v>157214.43599999999</v>
      </c>
      <c r="AG141" s="17">
        <v>244656.99599999998</v>
      </c>
      <c r="AH141" s="17">
        <v>125880.852</v>
      </c>
      <c r="AI141" s="17">
        <v>57384.179999999993</v>
      </c>
      <c r="AJ141" s="17">
        <v>32973.131999999998</v>
      </c>
      <c r="AK141" s="17">
        <v>105113.24399999998</v>
      </c>
      <c r="AL141" s="17">
        <v>4736.4719999999998</v>
      </c>
      <c r="AN141" s="15">
        <v>48.44</v>
      </c>
      <c r="AO141" s="238">
        <v>18.489999999999998</v>
      </c>
      <c r="AP141" s="239"/>
      <c r="AQ141" s="15">
        <v>6.67</v>
      </c>
      <c r="AR141" s="15">
        <v>1.53</v>
      </c>
      <c r="AS141" s="15">
        <v>0.32</v>
      </c>
      <c r="AT141" s="15">
        <v>0.87</v>
      </c>
      <c r="AU141" s="15">
        <v>5.01</v>
      </c>
      <c r="AV141" s="15">
        <v>4.99</v>
      </c>
      <c r="AW141" s="15">
        <v>2.7</v>
      </c>
      <c r="AX141" s="15">
        <v>6.46</v>
      </c>
      <c r="AY141" s="15">
        <v>0.47</v>
      </c>
      <c r="AZ141" s="14">
        <v>0.93</v>
      </c>
      <c r="BA141" s="15">
        <v>54.88252</v>
      </c>
      <c r="BB141" s="238">
        <v>20.949169999999999</v>
      </c>
      <c r="BC141" s="239">
        <v>0</v>
      </c>
      <c r="BD141" s="15">
        <v>7.5571100000000007</v>
      </c>
      <c r="BE141" s="15">
        <v>1.7334900000000002</v>
      </c>
      <c r="BF141" s="15">
        <v>0.36256000000000005</v>
      </c>
      <c r="BG141" s="15">
        <v>0.98571000000000009</v>
      </c>
      <c r="BH141" s="15">
        <v>5.6763300000000001</v>
      </c>
      <c r="BI141" s="15">
        <v>5.65367</v>
      </c>
      <c r="BJ141" s="15">
        <v>3.0591000000000004</v>
      </c>
      <c r="BK141" s="15">
        <v>7.3191800000000002</v>
      </c>
      <c r="BL141" s="15">
        <v>0.53250999999999993</v>
      </c>
      <c r="BM141" s="14">
        <v>1.05369</v>
      </c>
      <c r="BN141" s="13">
        <v>1960490.1282399998</v>
      </c>
      <c r="BO141" s="237">
        <v>748337.37553999992</v>
      </c>
      <c r="BP141" s="237">
        <v>0</v>
      </c>
      <c r="BQ141" s="13">
        <v>269951.88182000001</v>
      </c>
      <c r="BR141" s="13">
        <v>61922.995379999993</v>
      </c>
      <c r="BS141" s="13">
        <v>12951.21472</v>
      </c>
      <c r="BT141" s="13">
        <v>35211.115020000005</v>
      </c>
      <c r="BU141" s="13">
        <v>202767.45545999997</v>
      </c>
      <c r="BV141" s="13">
        <v>201958.00453999999</v>
      </c>
      <c r="BW141" s="13">
        <v>109275.87420000002</v>
      </c>
      <c r="BX141" s="13">
        <v>261452.64715999999</v>
      </c>
      <c r="BY141" s="13">
        <v>19022.096619999993</v>
      </c>
      <c r="BZ141" s="13">
        <v>37639.467779999992</v>
      </c>
    </row>
    <row r="142" spans="1:78" ht="12" customHeight="1" x14ac:dyDescent="0.25">
      <c r="A142" s="22">
        <v>138</v>
      </c>
      <c r="B142" s="24" t="s">
        <v>115</v>
      </c>
      <c r="C142" s="12">
        <v>3037.3</v>
      </c>
      <c r="D142" s="23">
        <v>3037.3</v>
      </c>
      <c r="E142" s="23">
        <v>0</v>
      </c>
      <c r="F142" s="23">
        <v>489.8</v>
      </c>
      <c r="G142" s="22" t="s">
        <v>42</v>
      </c>
      <c r="H142" s="10">
        <v>3</v>
      </c>
      <c r="I142" s="10" t="s">
        <v>21</v>
      </c>
      <c r="J142" s="18">
        <v>45.06</v>
      </c>
      <c r="K142" s="17">
        <v>5.0999999999999996</v>
      </c>
      <c r="L142" s="17">
        <v>8.6300000000000008</v>
      </c>
      <c r="M142" s="17">
        <v>13.43</v>
      </c>
      <c r="N142" s="17">
        <v>6.91</v>
      </c>
      <c r="O142" s="17">
        <v>3.15</v>
      </c>
      <c r="P142" s="17">
        <v>1.81</v>
      </c>
      <c r="Q142" s="17">
        <v>5.77</v>
      </c>
      <c r="R142" s="17">
        <v>0.26</v>
      </c>
      <c r="S142" s="20">
        <v>40</v>
      </c>
      <c r="T142" s="20">
        <v>40</v>
      </c>
      <c r="U142" s="20">
        <v>2604.04</v>
      </c>
      <c r="V142" s="17">
        <v>195.98199600000001</v>
      </c>
      <c r="W142" s="20">
        <v>42.3</v>
      </c>
      <c r="X142" s="20">
        <v>2604.04</v>
      </c>
      <c r="Y142" s="17">
        <v>7.85</v>
      </c>
      <c r="Z142" s="19">
        <v>0</v>
      </c>
      <c r="AA142" s="17">
        <v>6.73</v>
      </c>
      <c r="AB142" s="17">
        <v>10.67</v>
      </c>
      <c r="AC142" s="17">
        <v>14</v>
      </c>
      <c r="AD142" s="18">
        <v>821164.42800000007</v>
      </c>
      <c r="AE142" s="17">
        <v>92941.38</v>
      </c>
      <c r="AF142" s="17">
        <v>157271.39400000003</v>
      </c>
      <c r="AG142" s="17">
        <v>244745.63399999999</v>
      </c>
      <c r="AH142" s="17">
        <v>125926.45800000001</v>
      </c>
      <c r="AI142" s="17">
        <v>57404.97</v>
      </c>
      <c r="AJ142" s="17">
        <v>32985.078000000009</v>
      </c>
      <c r="AK142" s="17">
        <v>105151.326</v>
      </c>
      <c r="AL142" s="17">
        <v>4738.1880000000001</v>
      </c>
      <c r="AN142" s="15">
        <v>48.44</v>
      </c>
      <c r="AO142" s="238">
        <v>18.489999999999998</v>
      </c>
      <c r="AP142" s="239"/>
      <c r="AQ142" s="15">
        <v>6.67</v>
      </c>
      <c r="AR142" s="15">
        <v>1.53</v>
      </c>
      <c r="AS142" s="15">
        <v>0.32</v>
      </c>
      <c r="AT142" s="15">
        <v>0.87</v>
      </c>
      <c r="AU142" s="15">
        <v>5.01</v>
      </c>
      <c r="AV142" s="15">
        <v>4.99</v>
      </c>
      <c r="AW142" s="15">
        <v>2.7</v>
      </c>
      <c r="AX142" s="15">
        <v>6.46</v>
      </c>
      <c r="AY142" s="15">
        <v>0.47</v>
      </c>
      <c r="AZ142" s="14">
        <v>0.93</v>
      </c>
      <c r="BA142" s="15">
        <v>54.88252</v>
      </c>
      <c r="BB142" s="238">
        <v>20.949169999999999</v>
      </c>
      <c r="BC142" s="239">
        <v>0</v>
      </c>
      <c r="BD142" s="15">
        <v>7.5571100000000007</v>
      </c>
      <c r="BE142" s="15">
        <v>1.7334900000000002</v>
      </c>
      <c r="BF142" s="15">
        <v>0.36256000000000005</v>
      </c>
      <c r="BG142" s="15">
        <v>0.98571000000000009</v>
      </c>
      <c r="BH142" s="15">
        <v>5.6763300000000001</v>
      </c>
      <c r="BI142" s="15">
        <v>5.65367</v>
      </c>
      <c r="BJ142" s="15">
        <v>3.0591000000000004</v>
      </c>
      <c r="BK142" s="15">
        <v>7.3191800000000002</v>
      </c>
      <c r="BL142" s="15">
        <v>0.53250999999999993</v>
      </c>
      <c r="BM142" s="14">
        <v>1.05369</v>
      </c>
      <c r="BN142" s="13">
        <v>1961200.4039600003</v>
      </c>
      <c r="BO142" s="237">
        <v>748608.49440999993</v>
      </c>
      <c r="BP142" s="237">
        <v>0</v>
      </c>
      <c r="BQ142" s="13">
        <v>270049.68403</v>
      </c>
      <c r="BR142" s="13">
        <v>61945.429770000002</v>
      </c>
      <c r="BS142" s="13">
        <v>12955.90688</v>
      </c>
      <c r="BT142" s="13">
        <v>35223.871830000004</v>
      </c>
      <c r="BU142" s="13">
        <v>202840.91709</v>
      </c>
      <c r="BV142" s="13">
        <v>202031.17291000002</v>
      </c>
      <c r="BW142" s="13">
        <v>109315.46430000002</v>
      </c>
      <c r="BX142" s="13">
        <v>261547.37014000001</v>
      </c>
      <c r="BY142" s="13">
        <v>19028.988229999995</v>
      </c>
      <c r="BZ142" s="13">
        <v>37653.104370000001</v>
      </c>
    </row>
    <row r="143" spans="1:78" ht="12" customHeight="1" x14ac:dyDescent="0.25">
      <c r="A143" s="22">
        <v>139</v>
      </c>
      <c r="B143" s="24" t="s">
        <v>114</v>
      </c>
      <c r="C143" s="12">
        <v>2735.7</v>
      </c>
      <c r="D143" s="23">
        <v>2735.7</v>
      </c>
      <c r="E143" s="23">
        <v>0</v>
      </c>
      <c r="F143" s="23">
        <v>362.6</v>
      </c>
      <c r="G143" s="22" t="s">
        <v>42</v>
      </c>
      <c r="H143" s="10">
        <v>7</v>
      </c>
      <c r="I143" s="10" t="s">
        <v>21</v>
      </c>
      <c r="J143" s="18">
        <v>31</v>
      </c>
      <c r="K143" s="17">
        <v>5.0999999999999996</v>
      </c>
      <c r="L143" s="17">
        <v>6.59</v>
      </c>
      <c r="M143" s="17">
        <v>8.98</v>
      </c>
      <c r="N143" s="17">
        <v>6.92</v>
      </c>
      <c r="O143" s="17">
        <v>3.15</v>
      </c>
      <c r="P143" s="17">
        <v>0</v>
      </c>
      <c r="Q143" s="17">
        <v>0</v>
      </c>
      <c r="R143" s="17">
        <v>0.26</v>
      </c>
      <c r="S143" s="20">
        <v>40</v>
      </c>
      <c r="T143" s="20">
        <v>40</v>
      </c>
      <c r="U143" s="20">
        <v>2604.04</v>
      </c>
      <c r="V143" s="17">
        <v>195.98199600000001</v>
      </c>
      <c r="W143" s="20">
        <v>42.3</v>
      </c>
      <c r="X143" s="20">
        <v>2604.04</v>
      </c>
      <c r="Y143" s="17">
        <v>7.85</v>
      </c>
      <c r="Z143" s="19">
        <v>0</v>
      </c>
      <c r="AA143" s="17">
        <v>6.73</v>
      </c>
      <c r="AB143" s="17">
        <v>10.67</v>
      </c>
      <c r="AC143" s="17">
        <v>14</v>
      </c>
      <c r="AD143" s="18">
        <v>508840.19999999995</v>
      </c>
      <c r="AE143" s="17">
        <v>83712.419999999984</v>
      </c>
      <c r="AF143" s="17">
        <v>108169.57799999999</v>
      </c>
      <c r="AG143" s="17">
        <v>147399.516</v>
      </c>
      <c r="AH143" s="17">
        <v>113586.264</v>
      </c>
      <c r="AI143" s="17">
        <v>51704.729999999996</v>
      </c>
      <c r="AJ143" s="17">
        <v>0</v>
      </c>
      <c r="AK143" s="17">
        <v>0</v>
      </c>
      <c r="AL143" s="17">
        <v>4267.6919999999991</v>
      </c>
      <c r="AN143" s="15">
        <v>33.17</v>
      </c>
      <c r="AO143" s="238">
        <v>13.89</v>
      </c>
      <c r="AP143" s="239"/>
      <c r="AQ143" s="15">
        <v>5.9</v>
      </c>
      <c r="AR143" s="15">
        <v>1.53</v>
      </c>
      <c r="AS143" s="15">
        <v>0.32</v>
      </c>
      <c r="AT143" s="15">
        <v>0.6</v>
      </c>
      <c r="AU143" s="15">
        <v>5.01</v>
      </c>
      <c r="AV143" s="15">
        <v>4.99</v>
      </c>
      <c r="AW143" s="15">
        <v>0</v>
      </c>
      <c r="AX143" s="15">
        <v>0</v>
      </c>
      <c r="AY143" s="15">
        <v>0</v>
      </c>
      <c r="AZ143" s="14">
        <v>0.93</v>
      </c>
      <c r="BA143" s="15">
        <v>37.581610000000005</v>
      </c>
      <c r="BB143" s="238">
        <v>15.737370000000004</v>
      </c>
      <c r="BC143" s="239">
        <v>0</v>
      </c>
      <c r="BD143" s="15">
        <v>6.6847000000000012</v>
      </c>
      <c r="BE143" s="15">
        <v>1.7334900000000002</v>
      </c>
      <c r="BF143" s="15">
        <v>0.36256000000000005</v>
      </c>
      <c r="BG143" s="15">
        <v>0.67980000000000007</v>
      </c>
      <c r="BH143" s="15">
        <v>5.6763300000000001</v>
      </c>
      <c r="BI143" s="15">
        <v>5.65367</v>
      </c>
      <c r="BJ143" s="15">
        <v>0</v>
      </c>
      <c r="BK143" s="15">
        <v>0</v>
      </c>
      <c r="BL143" s="15">
        <v>0</v>
      </c>
      <c r="BM143" s="14">
        <v>1.0536900000000002</v>
      </c>
      <c r="BN143" s="13">
        <v>1209606.4427700001</v>
      </c>
      <c r="BO143" s="237">
        <v>506524.97709000006</v>
      </c>
      <c r="BP143" s="237">
        <v>0</v>
      </c>
      <c r="BQ143" s="13">
        <v>215154.59789999999</v>
      </c>
      <c r="BR143" s="13">
        <v>55794.327929999992</v>
      </c>
      <c r="BS143" s="13">
        <v>11669.40192</v>
      </c>
      <c r="BT143" s="13">
        <v>21880.1286</v>
      </c>
      <c r="BU143" s="13">
        <v>182699.07380999997</v>
      </c>
      <c r="BV143" s="13">
        <v>181969.73619</v>
      </c>
      <c r="BW143" s="13">
        <v>0</v>
      </c>
      <c r="BX143" s="13">
        <v>0</v>
      </c>
      <c r="BY143" s="13">
        <v>0</v>
      </c>
      <c r="BZ143" s="13">
        <v>33914.199330000003</v>
      </c>
    </row>
    <row r="144" spans="1:78" ht="12" customHeight="1" x14ac:dyDescent="0.25">
      <c r="A144" s="22">
        <v>140</v>
      </c>
      <c r="B144" s="24" t="s">
        <v>113</v>
      </c>
      <c r="C144" s="12">
        <v>3002.9</v>
      </c>
      <c r="D144" s="23">
        <v>3002.9</v>
      </c>
      <c r="E144" s="23">
        <v>0</v>
      </c>
      <c r="F144" s="23">
        <v>516.70000000000005</v>
      </c>
      <c r="G144" s="22" t="s">
        <v>42</v>
      </c>
      <c r="H144" s="10">
        <v>3</v>
      </c>
      <c r="I144" s="10" t="s">
        <v>21</v>
      </c>
      <c r="J144" s="18">
        <v>45.06</v>
      </c>
      <c r="K144" s="17">
        <v>5.0999999999999996</v>
      </c>
      <c r="L144" s="17">
        <v>8.6300000000000008</v>
      </c>
      <c r="M144" s="17">
        <v>13.43</v>
      </c>
      <c r="N144" s="17">
        <v>6.91</v>
      </c>
      <c r="O144" s="17">
        <v>3.15</v>
      </c>
      <c r="P144" s="17">
        <v>1.81</v>
      </c>
      <c r="Q144" s="17">
        <v>5.77</v>
      </c>
      <c r="R144" s="17">
        <v>0.26</v>
      </c>
      <c r="S144" s="20">
        <v>40</v>
      </c>
      <c r="T144" s="20">
        <v>40</v>
      </c>
      <c r="U144" s="20">
        <v>2604.04</v>
      </c>
      <c r="V144" s="17">
        <v>195.98199600000001</v>
      </c>
      <c r="W144" s="20">
        <v>42.3</v>
      </c>
      <c r="X144" s="20">
        <v>2604.04</v>
      </c>
      <c r="Y144" s="17">
        <v>7.85</v>
      </c>
      <c r="Z144" s="19">
        <v>0</v>
      </c>
      <c r="AA144" s="17">
        <v>6.73</v>
      </c>
      <c r="AB144" s="17">
        <v>10.67</v>
      </c>
      <c r="AC144" s="17">
        <v>14</v>
      </c>
      <c r="AD144" s="18">
        <v>811864.04399999999</v>
      </c>
      <c r="AE144" s="17">
        <v>91888.739999999991</v>
      </c>
      <c r="AF144" s="17">
        <v>155490.16200000001</v>
      </c>
      <c r="AG144" s="17">
        <v>241973.682</v>
      </c>
      <c r="AH144" s="17">
        <v>124500.234</v>
      </c>
      <c r="AI144" s="17">
        <v>56754.81</v>
      </c>
      <c r="AJ144" s="17">
        <v>32611.494000000006</v>
      </c>
      <c r="AK144" s="17">
        <v>103960.398</v>
      </c>
      <c r="AL144" s="17">
        <v>4684.5240000000003</v>
      </c>
      <c r="AN144" s="15">
        <v>48.44</v>
      </c>
      <c r="AO144" s="238">
        <v>18.489999999999998</v>
      </c>
      <c r="AP144" s="239"/>
      <c r="AQ144" s="15">
        <v>6.67</v>
      </c>
      <c r="AR144" s="15">
        <v>1.53</v>
      </c>
      <c r="AS144" s="15">
        <v>0.32</v>
      </c>
      <c r="AT144" s="15">
        <v>0.87</v>
      </c>
      <c r="AU144" s="15">
        <v>5.01</v>
      </c>
      <c r="AV144" s="15">
        <v>4.99</v>
      </c>
      <c r="AW144" s="15">
        <v>2.7</v>
      </c>
      <c r="AX144" s="15">
        <v>6.46</v>
      </c>
      <c r="AY144" s="15">
        <v>0.47</v>
      </c>
      <c r="AZ144" s="14">
        <v>0.93</v>
      </c>
      <c r="BA144" s="15">
        <v>54.88252</v>
      </c>
      <c r="BB144" s="238">
        <v>20.949169999999999</v>
      </c>
      <c r="BC144" s="239">
        <v>0</v>
      </c>
      <c r="BD144" s="15">
        <v>7.5571100000000007</v>
      </c>
      <c r="BE144" s="15">
        <v>1.7334900000000002</v>
      </c>
      <c r="BF144" s="15">
        <v>0.36256000000000005</v>
      </c>
      <c r="BG144" s="15">
        <v>0.98571000000000009</v>
      </c>
      <c r="BH144" s="15">
        <v>5.6763300000000001</v>
      </c>
      <c r="BI144" s="15">
        <v>5.65367</v>
      </c>
      <c r="BJ144" s="15">
        <v>3.0591000000000004</v>
      </c>
      <c r="BK144" s="15">
        <v>7.3191800000000002</v>
      </c>
      <c r="BL144" s="15">
        <v>0.53250999999999993</v>
      </c>
      <c r="BM144" s="14">
        <v>1.05369</v>
      </c>
      <c r="BN144" s="13">
        <v>1938988.1450799997</v>
      </c>
      <c r="BO144" s="237">
        <v>740129.86792999995</v>
      </c>
      <c r="BP144" s="237">
        <v>0</v>
      </c>
      <c r="BQ144" s="13">
        <v>266991.14219000004</v>
      </c>
      <c r="BR144" s="13">
        <v>61243.845209999999</v>
      </c>
      <c r="BS144" s="13">
        <v>12809.170240000001</v>
      </c>
      <c r="BT144" s="13">
        <v>34824.931590000007</v>
      </c>
      <c r="BU144" s="13">
        <v>200543.57157</v>
      </c>
      <c r="BV144" s="13">
        <v>199742.99843000001</v>
      </c>
      <c r="BW144" s="13">
        <v>108077.37390000002</v>
      </c>
      <c r="BX144" s="13">
        <v>258585.12422000003</v>
      </c>
      <c r="BY144" s="13">
        <v>18813.468789999995</v>
      </c>
      <c r="BZ144" s="13">
        <v>37226.651009999994</v>
      </c>
    </row>
    <row r="145" spans="1:78" ht="12" customHeight="1" x14ac:dyDescent="0.25">
      <c r="A145" s="22">
        <v>141</v>
      </c>
      <c r="B145" s="24" t="s">
        <v>112</v>
      </c>
      <c r="C145" s="12">
        <v>6958.9</v>
      </c>
      <c r="D145" s="23">
        <v>6930.2</v>
      </c>
      <c r="E145" s="23">
        <v>28.7</v>
      </c>
      <c r="F145" s="23">
        <v>1296.2</v>
      </c>
      <c r="G145" s="22" t="s">
        <v>42</v>
      </c>
      <c r="H145" s="10">
        <v>3</v>
      </c>
      <c r="I145" s="10" t="s">
        <v>21</v>
      </c>
      <c r="J145" s="18">
        <v>45.06</v>
      </c>
      <c r="K145" s="17">
        <v>5.0999999999999996</v>
      </c>
      <c r="L145" s="17">
        <v>8.6300000000000008</v>
      </c>
      <c r="M145" s="17">
        <v>13.43</v>
      </c>
      <c r="N145" s="17">
        <v>6.91</v>
      </c>
      <c r="O145" s="17">
        <v>3.15</v>
      </c>
      <c r="P145" s="17">
        <v>1.81</v>
      </c>
      <c r="Q145" s="17">
        <v>5.77</v>
      </c>
      <c r="R145" s="17">
        <v>0.26</v>
      </c>
      <c r="S145" s="20">
        <v>40</v>
      </c>
      <c r="T145" s="20">
        <v>40</v>
      </c>
      <c r="U145" s="20">
        <v>2604.04</v>
      </c>
      <c r="V145" s="17">
        <v>195.98199600000001</v>
      </c>
      <c r="W145" s="20">
        <v>42.3</v>
      </c>
      <c r="X145" s="20">
        <v>2604.04</v>
      </c>
      <c r="Y145" s="17">
        <v>7.85</v>
      </c>
      <c r="Z145" s="19">
        <v>0</v>
      </c>
      <c r="AA145" s="17">
        <v>6.73</v>
      </c>
      <c r="AB145" s="17">
        <v>10.67</v>
      </c>
      <c r="AC145" s="17">
        <v>14</v>
      </c>
      <c r="AD145" s="18">
        <v>1881408.2039999999</v>
      </c>
      <c r="AE145" s="17">
        <v>212942.33999999997</v>
      </c>
      <c r="AF145" s="17">
        <v>360331.842</v>
      </c>
      <c r="AG145" s="17">
        <v>560748.16199999989</v>
      </c>
      <c r="AH145" s="17">
        <v>288515.99399999995</v>
      </c>
      <c r="AI145" s="17">
        <v>131523.21</v>
      </c>
      <c r="AJ145" s="17">
        <v>75573.65400000001</v>
      </c>
      <c r="AK145" s="17">
        <v>240917.11799999996</v>
      </c>
      <c r="AL145" s="17">
        <v>10855.884</v>
      </c>
      <c r="AN145" s="15">
        <v>48.44</v>
      </c>
      <c r="AO145" s="238">
        <v>18.489999999999998</v>
      </c>
      <c r="AP145" s="239"/>
      <c r="AQ145" s="15">
        <v>6.67</v>
      </c>
      <c r="AR145" s="15">
        <v>1.53</v>
      </c>
      <c r="AS145" s="15">
        <v>0.32</v>
      </c>
      <c r="AT145" s="15">
        <v>0.87</v>
      </c>
      <c r="AU145" s="15">
        <v>5.01</v>
      </c>
      <c r="AV145" s="15">
        <v>4.99</v>
      </c>
      <c r="AW145" s="15">
        <v>2.7</v>
      </c>
      <c r="AX145" s="15">
        <v>6.46</v>
      </c>
      <c r="AY145" s="15">
        <v>0.47</v>
      </c>
      <c r="AZ145" s="14">
        <v>0.93</v>
      </c>
      <c r="BA145" s="15">
        <v>54.88252</v>
      </c>
      <c r="BB145" s="238">
        <v>20.949169999999999</v>
      </c>
      <c r="BC145" s="239">
        <v>0</v>
      </c>
      <c r="BD145" s="15">
        <v>7.5571100000000007</v>
      </c>
      <c r="BE145" s="15">
        <v>1.7334900000000002</v>
      </c>
      <c r="BF145" s="15">
        <v>0.36256000000000005</v>
      </c>
      <c r="BG145" s="15">
        <v>0.98571000000000009</v>
      </c>
      <c r="BH145" s="15">
        <v>5.6763300000000001</v>
      </c>
      <c r="BI145" s="15">
        <v>5.65367</v>
      </c>
      <c r="BJ145" s="15">
        <v>3.0591000000000004</v>
      </c>
      <c r="BK145" s="15">
        <v>7.3191800000000002</v>
      </c>
      <c r="BL145" s="15">
        <v>0.53250999999999993</v>
      </c>
      <c r="BM145" s="14">
        <v>1.05369</v>
      </c>
      <c r="BN145" s="13">
        <v>4493397.9162799995</v>
      </c>
      <c r="BO145" s="237">
        <v>1715171.9131299998</v>
      </c>
      <c r="BP145" s="237">
        <v>0</v>
      </c>
      <c r="BQ145" s="13">
        <v>618723.45379000006</v>
      </c>
      <c r="BR145" s="13">
        <v>141926.06960999998</v>
      </c>
      <c r="BS145" s="13">
        <v>29683.883839999999</v>
      </c>
      <c r="BT145" s="13">
        <v>80703.05919</v>
      </c>
      <c r="BU145" s="13">
        <v>464738.30636999995</v>
      </c>
      <c r="BV145" s="13">
        <v>462883.06362999999</v>
      </c>
      <c r="BW145" s="13">
        <v>250457.76990000004</v>
      </c>
      <c r="BX145" s="13">
        <v>599243.40501999995</v>
      </c>
      <c r="BY145" s="13">
        <v>43598.204389999984</v>
      </c>
      <c r="BZ145" s="13">
        <v>86268.78740999999</v>
      </c>
    </row>
    <row r="146" spans="1:78" ht="12" customHeight="1" x14ac:dyDescent="0.25">
      <c r="A146" s="22">
        <v>142</v>
      </c>
      <c r="B146" s="24" t="s">
        <v>111</v>
      </c>
      <c r="C146" s="12">
        <v>3314.2</v>
      </c>
      <c r="D146" s="23">
        <v>3314.2</v>
      </c>
      <c r="E146" s="23">
        <v>0</v>
      </c>
      <c r="F146" s="23">
        <v>845.1</v>
      </c>
      <c r="G146" s="22" t="s">
        <v>42</v>
      </c>
      <c r="H146" s="10">
        <v>3</v>
      </c>
      <c r="I146" s="10" t="s">
        <v>21</v>
      </c>
      <c r="J146" s="18">
        <v>45.06</v>
      </c>
      <c r="K146" s="17">
        <v>5.0999999999999996</v>
      </c>
      <c r="L146" s="17">
        <v>8.6300000000000008</v>
      </c>
      <c r="M146" s="17">
        <v>13.43</v>
      </c>
      <c r="N146" s="17">
        <v>6.91</v>
      </c>
      <c r="O146" s="17">
        <v>3.15</v>
      </c>
      <c r="P146" s="17">
        <v>1.81</v>
      </c>
      <c r="Q146" s="17">
        <v>5.77</v>
      </c>
      <c r="R146" s="17">
        <v>0.26</v>
      </c>
      <c r="S146" s="20">
        <v>40</v>
      </c>
      <c r="T146" s="20">
        <v>40</v>
      </c>
      <c r="U146" s="20">
        <v>2604.04</v>
      </c>
      <c r="V146" s="17">
        <v>195.98199600000001</v>
      </c>
      <c r="W146" s="20">
        <v>42.3</v>
      </c>
      <c r="X146" s="20">
        <v>2604.04</v>
      </c>
      <c r="Y146" s="17">
        <v>7.85</v>
      </c>
      <c r="Z146" s="19">
        <v>0</v>
      </c>
      <c r="AA146" s="17">
        <v>6.73</v>
      </c>
      <c r="AB146" s="17">
        <v>10.67</v>
      </c>
      <c r="AC146" s="17">
        <v>14</v>
      </c>
      <c r="AD146" s="18">
        <v>896027.11200000008</v>
      </c>
      <c r="AE146" s="17">
        <v>101414.51999999999</v>
      </c>
      <c r="AF146" s="17">
        <v>171609.27600000001</v>
      </c>
      <c r="AG146" s="17">
        <v>267058.23599999998</v>
      </c>
      <c r="AH146" s="17">
        <v>137406.73199999999</v>
      </c>
      <c r="AI146" s="17">
        <v>62638.38</v>
      </c>
      <c r="AJ146" s="17">
        <v>35992.212</v>
      </c>
      <c r="AK146" s="17">
        <v>114737.60399999999</v>
      </c>
      <c r="AL146" s="17">
        <v>5170.152</v>
      </c>
      <c r="AN146" s="15">
        <v>48.44</v>
      </c>
      <c r="AO146" s="238">
        <v>18.489999999999998</v>
      </c>
      <c r="AP146" s="239"/>
      <c r="AQ146" s="15">
        <v>6.67</v>
      </c>
      <c r="AR146" s="15">
        <v>1.53</v>
      </c>
      <c r="AS146" s="15">
        <v>0.32</v>
      </c>
      <c r="AT146" s="15">
        <v>0.87</v>
      </c>
      <c r="AU146" s="15">
        <v>5.01</v>
      </c>
      <c r="AV146" s="15">
        <v>4.99</v>
      </c>
      <c r="AW146" s="15">
        <v>2.7</v>
      </c>
      <c r="AX146" s="15">
        <v>6.46</v>
      </c>
      <c r="AY146" s="15">
        <v>0.47</v>
      </c>
      <c r="AZ146" s="14">
        <v>0.93</v>
      </c>
      <c r="BA146" s="15">
        <v>54.88252</v>
      </c>
      <c r="BB146" s="238">
        <v>20.949169999999999</v>
      </c>
      <c r="BC146" s="239">
        <v>0</v>
      </c>
      <c r="BD146" s="15">
        <v>7.5571100000000007</v>
      </c>
      <c r="BE146" s="15">
        <v>1.7334900000000002</v>
      </c>
      <c r="BF146" s="15">
        <v>0.36256000000000005</v>
      </c>
      <c r="BG146" s="15">
        <v>0.98571000000000009</v>
      </c>
      <c r="BH146" s="15">
        <v>5.6763300000000001</v>
      </c>
      <c r="BI146" s="15">
        <v>5.65367</v>
      </c>
      <c r="BJ146" s="15">
        <v>3.0591000000000004</v>
      </c>
      <c r="BK146" s="15">
        <v>7.3191800000000002</v>
      </c>
      <c r="BL146" s="15">
        <v>0.53250999999999993</v>
      </c>
      <c r="BM146" s="14">
        <v>1.05369</v>
      </c>
      <c r="BN146" s="13">
        <v>2139996.1738400003</v>
      </c>
      <c r="BO146" s="237">
        <v>816856.50813999982</v>
      </c>
      <c r="BP146" s="237">
        <v>0</v>
      </c>
      <c r="BQ146" s="13">
        <v>294669.16762000002</v>
      </c>
      <c r="BR146" s="13">
        <v>67592.777579999994</v>
      </c>
      <c r="BS146" s="13">
        <v>14137.051519999999</v>
      </c>
      <c r="BT146" s="13">
        <v>38435.108820000001</v>
      </c>
      <c r="BU146" s="13">
        <v>221333.21285999997</v>
      </c>
      <c r="BV146" s="13">
        <v>220449.64713999999</v>
      </c>
      <c r="BW146" s="13">
        <v>119281.37220000001</v>
      </c>
      <c r="BX146" s="13">
        <v>285391.72755999997</v>
      </c>
      <c r="BY146" s="13">
        <v>20763.794419999995</v>
      </c>
      <c r="BZ146" s="13">
        <v>41085.80597999999</v>
      </c>
    </row>
    <row r="147" spans="1:78" ht="12" customHeight="1" x14ac:dyDescent="0.25">
      <c r="A147" s="22">
        <v>143</v>
      </c>
      <c r="B147" s="24" t="s">
        <v>110</v>
      </c>
      <c r="C147" s="12">
        <v>7068.4</v>
      </c>
      <c r="D147" s="23">
        <v>7068.4</v>
      </c>
      <c r="E147" s="23">
        <v>0</v>
      </c>
      <c r="F147" s="23">
        <v>1732.7</v>
      </c>
      <c r="G147" s="22" t="s">
        <v>42</v>
      </c>
      <c r="H147" s="10">
        <v>3</v>
      </c>
      <c r="I147" s="10" t="s">
        <v>21</v>
      </c>
      <c r="J147" s="18">
        <v>45.06</v>
      </c>
      <c r="K147" s="17">
        <v>5.0999999999999996</v>
      </c>
      <c r="L147" s="17">
        <v>8.6300000000000008</v>
      </c>
      <c r="M147" s="17">
        <v>13.43</v>
      </c>
      <c r="N147" s="17">
        <v>6.91</v>
      </c>
      <c r="O147" s="17">
        <v>3.15</v>
      </c>
      <c r="P147" s="17">
        <v>1.81</v>
      </c>
      <c r="Q147" s="17">
        <v>5.77</v>
      </c>
      <c r="R147" s="17">
        <v>0.26</v>
      </c>
      <c r="S147" s="20">
        <v>40</v>
      </c>
      <c r="T147" s="20">
        <v>40</v>
      </c>
      <c r="U147" s="20">
        <v>2604.04</v>
      </c>
      <c r="V147" s="17">
        <v>195.98199600000001</v>
      </c>
      <c r="W147" s="20">
        <v>42.3</v>
      </c>
      <c r="X147" s="20">
        <v>2604.04</v>
      </c>
      <c r="Y147" s="17">
        <v>7.85</v>
      </c>
      <c r="Z147" s="19">
        <v>0</v>
      </c>
      <c r="AA147" s="17">
        <v>6.73</v>
      </c>
      <c r="AB147" s="17">
        <v>10.67</v>
      </c>
      <c r="AC147" s="17">
        <v>14</v>
      </c>
      <c r="AD147" s="18">
        <v>1911012.6239999998</v>
      </c>
      <c r="AE147" s="17">
        <v>216293.03999999998</v>
      </c>
      <c r="AF147" s="17">
        <v>366001.75199999998</v>
      </c>
      <c r="AG147" s="17">
        <v>569571.67200000002</v>
      </c>
      <c r="AH147" s="17">
        <v>293055.864</v>
      </c>
      <c r="AI147" s="17">
        <v>133592.76</v>
      </c>
      <c r="AJ147" s="17">
        <v>76762.823999999993</v>
      </c>
      <c r="AK147" s="17">
        <v>244708.00799999997</v>
      </c>
      <c r="AL147" s="17">
        <v>11026.704</v>
      </c>
      <c r="AN147" s="15">
        <v>48.44</v>
      </c>
      <c r="AO147" s="238">
        <v>18.489999999999998</v>
      </c>
      <c r="AP147" s="239"/>
      <c r="AQ147" s="15">
        <v>6.67</v>
      </c>
      <c r="AR147" s="15">
        <v>1.53</v>
      </c>
      <c r="AS147" s="15">
        <v>0.32</v>
      </c>
      <c r="AT147" s="15">
        <v>0.87</v>
      </c>
      <c r="AU147" s="15">
        <v>5.01</v>
      </c>
      <c r="AV147" s="15">
        <v>4.99</v>
      </c>
      <c r="AW147" s="15">
        <v>2.7</v>
      </c>
      <c r="AX147" s="15">
        <v>6.46</v>
      </c>
      <c r="AY147" s="15">
        <v>0.47</v>
      </c>
      <c r="AZ147" s="14">
        <v>0.93</v>
      </c>
      <c r="BA147" s="15">
        <v>54.88252</v>
      </c>
      <c r="BB147" s="238">
        <v>20.949169999999999</v>
      </c>
      <c r="BC147" s="239">
        <v>0</v>
      </c>
      <c r="BD147" s="15">
        <v>7.5571100000000007</v>
      </c>
      <c r="BE147" s="15">
        <v>1.7334900000000002</v>
      </c>
      <c r="BF147" s="15">
        <v>0.36256000000000005</v>
      </c>
      <c r="BG147" s="15">
        <v>0.98571000000000009</v>
      </c>
      <c r="BH147" s="15">
        <v>5.6763300000000001</v>
      </c>
      <c r="BI147" s="15">
        <v>5.65367</v>
      </c>
      <c r="BJ147" s="15">
        <v>3.0591000000000004</v>
      </c>
      <c r="BK147" s="15">
        <v>7.3191800000000002</v>
      </c>
      <c r="BL147" s="15">
        <v>0.53250999999999993</v>
      </c>
      <c r="BM147" s="14">
        <v>1.05369</v>
      </c>
      <c r="BN147" s="13">
        <v>4564102.6356799994</v>
      </c>
      <c r="BO147" s="237">
        <v>1742160.5642799996</v>
      </c>
      <c r="BP147" s="237">
        <v>0</v>
      </c>
      <c r="BQ147" s="13">
        <v>628459.21924000001</v>
      </c>
      <c r="BR147" s="13">
        <v>144159.31115999998</v>
      </c>
      <c r="BS147" s="13">
        <v>30150.96704</v>
      </c>
      <c r="BT147" s="13">
        <v>81972.941640000005</v>
      </c>
      <c r="BU147" s="13">
        <v>472051.07771999994</v>
      </c>
      <c r="BV147" s="13">
        <v>470166.64227999997</v>
      </c>
      <c r="BW147" s="13">
        <v>254398.78440000003</v>
      </c>
      <c r="BX147" s="13">
        <v>608672.64711999998</v>
      </c>
      <c r="BY147" s="13">
        <v>44284.23283999999</v>
      </c>
      <c r="BZ147" s="13">
        <v>87626.247959999993</v>
      </c>
    </row>
    <row r="148" spans="1:78" ht="12" customHeight="1" x14ac:dyDescent="0.25">
      <c r="A148" s="22">
        <v>144</v>
      </c>
      <c r="B148" s="24" t="s">
        <v>109</v>
      </c>
      <c r="C148" s="12">
        <v>6953.13</v>
      </c>
      <c r="D148" s="23">
        <v>6953.13</v>
      </c>
      <c r="E148" s="23">
        <v>0</v>
      </c>
      <c r="F148" s="23">
        <v>1296.2</v>
      </c>
      <c r="G148" s="22" t="s">
        <v>42</v>
      </c>
      <c r="H148" s="10">
        <v>3</v>
      </c>
      <c r="I148" s="10" t="s">
        <v>21</v>
      </c>
      <c r="J148" s="18">
        <v>45.06</v>
      </c>
      <c r="K148" s="17">
        <v>5.0999999999999996</v>
      </c>
      <c r="L148" s="17">
        <v>8.6300000000000008</v>
      </c>
      <c r="M148" s="17">
        <v>13.43</v>
      </c>
      <c r="N148" s="17">
        <v>6.91</v>
      </c>
      <c r="O148" s="17">
        <v>3.15</v>
      </c>
      <c r="P148" s="17">
        <v>1.81</v>
      </c>
      <c r="Q148" s="17">
        <v>5.77</v>
      </c>
      <c r="R148" s="17">
        <v>0.26</v>
      </c>
      <c r="S148" s="20">
        <v>40</v>
      </c>
      <c r="T148" s="20">
        <v>40</v>
      </c>
      <c r="U148" s="20">
        <v>2604.04</v>
      </c>
      <c r="V148" s="17">
        <v>195.98199600000001</v>
      </c>
      <c r="W148" s="20">
        <v>42.3</v>
      </c>
      <c r="X148" s="20">
        <v>2604.04</v>
      </c>
      <c r="Y148" s="17">
        <v>7.85</v>
      </c>
      <c r="Z148" s="19">
        <v>0</v>
      </c>
      <c r="AA148" s="17">
        <v>6.73</v>
      </c>
      <c r="AB148" s="17">
        <v>10.67</v>
      </c>
      <c r="AC148" s="17">
        <v>14</v>
      </c>
      <c r="AD148" s="18">
        <v>1879848.2268000003</v>
      </c>
      <c r="AE148" s="17">
        <v>212765.77799999999</v>
      </c>
      <c r="AF148" s="17">
        <v>360033.07140000002</v>
      </c>
      <c r="AG148" s="17">
        <v>560283.21539999999</v>
      </c>
      <c r="AH148" s="17">
        <v>288276.76980000001</v>
      </c>
      <c r="AI148" s="17">
        <v>131414.15700000001</v>
      </c>
      <c r="AJ148" s="17">
        <v>75510.991800000003</v>
      </c>
      <c r="AK148" s="17">
        <v>240717.36059999996</v>
      </c>
      <c r="AL148" s="17">
        <v>10846.882800000001</v>
      </c>
      <c r="AN148" s="15">
        <v>48.44</v>
      </c>
      <c r="AO148" s="238">
        <v>18.489999999999998</v>
      </c>
      <c r="AP148" s="239"/>
      <c r="AQ148" s="15">
        <v>6.67</v>
      </c>
      <c r="AR148" s="15">
        <v>1.53</v>
      </c>
      <c r="AS148" s="15">
        <v>0.32</v>
      </c>
      <c r="AT148" s="15">
        <v>0.87</v>
      </c>
      <c r="AU148" s="15">
        <v>5.01</v>
      </c>
      <c r="AV148" s="15">
        <v>4.99</v>
      </c>
      <c r="AW148" s="15">
        <v>2.7</v>
      </c>
      <c r="AX148" s="15">
        <v>6.46</v>
      </c>
      <c r="AY148" s="15">
        <v>0.47</v>
      </c>
      <c r="AZ148" s="14">
        <v>0.93</v>
      </c>
      <c r="BA148" s="15">
        <v>54.88252</v>
      </c>
      <c r="BB148" s="238">
        <v>20.949169999999999</v>
      </c>
      <c r="BC148" s="239">
        <v>0</v>
      </c>
      <c r="BD148" s="15">
        <v>7.5571100000000007</v>
      </c>
      <c r="BE148" s="15">
        <v>1.7334900000000002</v>
      </c>
      <c r="BF148" s="15">
        <v>0.36256000000000005</v>
      </c>
      <c r="BG148" s="15">
        <v>0.98571000000000009</v>
      </c>
      <c r="BH148" s="15">
        <v>5.6763300000000001</v>
      </c>
      <c r="BI148" s="15">
        <v>5.65367</v>
      </c>
      <c r="BJ148" s="15">
        <v>3.0591000000000004</v>
      </c>
      <c r="BK148" s="15">
        <v>7.3191800000000002</v>
      </c>
      <c r="BL148" s="15">
        <v>0.53250999999999993</v>
      </c>
      <c r="BM148" s="14">
        <v>1.05369</v>
      </c>
      <c r="BN148" s="13">
        <v>4489672.1972759999</v>
      </c>
      <c r="BO148" s="237">
        <v>1713749.7714209999</v>
      </c>
      <c r="BP148" s="237">
        <v>0</v>
      </c>
      <c r="BQ148" s="13">
        <v>618210.43674300006</v>
      </c>
      <c r="BR148" s="13">
        <v>141808.39103699999</v>
      </c>
      <c r="BS148" s="13">
        <v>29659.271328000003</v>
      </c>
      <c r="BT148" s="13">
        <v>80636.143923000011</v>
      </c>
      <c r="BU148" s="13">
        <v>464352.96672899998</v>
      </c>
      <c r="BV148" s="13">
        <v>462499.26227100001</v>
      </c>
      <c r="BW148" s="13">
        <v>250250.10183000006</v>
      </c>
      <c r="BX148" s="13">
        <v>598746.539934</v>
      </c>
      <c r="BY148" s="13">
        <v>43562.054762999993</v>
      </c>
      <c r="BZ148" s="13">
        <v>86197.257296999989</v>
      </c>
    </row>
    <row r="149" spans="1:78" ht="12" customHeight="1" x14ac:dyDescent="0.25">
      <c r="A149" s="22">
        <v>145</v>
      </c>
      <c r="B149" s="24" t="s">
        <v>108</v>
      </c>
      <c r="C149" s="12">
        <v>2231.3000000000002</v>
      </c>
      <c r="D149" s="23">
        <v>2231.3000000000002</v>
      </c>
      <c r="E149" s="23">
        <v>0</v>
      </c>
      <c r="F149" s="23">
        <v>485.7</v>
      </c>
      <c r="G149" s="22" t="s">
        <v>42</v>
      </c>
      <c r="H149" s="10">
        <v>3</v>
      </c>
      <c r="I149" s="10" t="s">
        <v>8</v>
      </c>
      <c r="J149" s="18">
        <v>45.06</v>
      </c>
      <c r="K149" s="17">
        <v>5.0999999999999996</v>
      </c>
      <c r="L149" s="17">
        <v>8.6300000000000008</v>
      </c>
      <c r="M149" s="17">
        <v>13.43</v>
      </c>
      <c r="N149" s="17">
        <v>6.91</v>
      </c>
      <c r="O149" s="17">
        <v>3.15</v>
      </c>
      <c r="P149" s="17">
        <v>1.81</v>
      </c>
      <c r="Q149" s="17">
        <v>5.77</v>
      </c>
      <c r="R149" s="17">
        <v>0.26</v>
      </c>
      <c r="S149" s="20">
        <v>40</v>
      </c>
      <c r="T149" s="20">
        <v>40</v>
      </c>
      <c r="U149" s="20">
        <v>2604.04</v>
      </c>
      <c r="V149" s="17">
        <v>195.98199600000001</v>
      </c>
      <c r="W149" s="20">
        <v>42.3</v>
      </c>
      <c r="X149" s="20">
        <v>2604.04</v>
      </c>
      <c r="Y149" s="17">
        <v>7.85</v>
      </c>
      <c r="Z149" s="19">
        <v>0</v>
      </c>
      <c r="AA149" s="17">
        <v>6.73</v>
      </c>
      <c r="AB149" s="17">
        <v>10.67</v>
      </c>
      <c r="AC149" s="17">
        <v>14</v>
      </c>
      <c r="AD149" s="18">
        <v>603254.26800000004</v>
      </c>
      <c r="AE149" s="17">
        <v>68277.78</v>
      </c>
      <c r="AF149" s="17">
        <v>115536.71400000001</v>
      </c>
      <c r="AG149" s="17">
        <v>179798.15400000001</v>
      </c>
      <c r="AH149" s="17">
        <v>92509.698000000004</v>
      </c>
      <c r="AI149" s="17">
        <v>42171.57</v>
      </c>
      <c r="AJ149" s="17">
        <v>24231.918000000001</v>
      </c>
      <c r="AK149" s="17">
        <v>77247.606</v>
      </c>
      <c r="AL149" s="17">
        <v>3480.8280000000004</v>
      </c>
      <c r="AN149" s="15">
        <v>48.44</v>
      </c>
      <c r="AO149" s="238">
        <v>18.489999999999998</v>
      </c>
      <c r="AP149" s="239"/>
      <c r="AQ149" s="15">
        <v>6.67</v>
      </c>
      <c r="AR149" s="15">
        <v>1.53</v>
      </c>
      <c r="AS149" s="15">
        <v>0.32</v>
      </c>
      <c r="AT149" s="15">
        <v>0.87</v>
      </c>
      <c r="AU149" s="15">
        <v>5.01</v>
      </c>
      <c r="AV149" s="15">
        <v>4.99</v>
      </c>
      <c r="AW149" s="15">
        <v>2.7</v>
      </c>
      <c r="AX149" s="15">
        <v>6.46</v>
      </c>
      <c r="AY149" s="15">
        <v>0.47</v>
      </c>
      <c r="AZ149" s="14">
        <v>0.93</v>
      </c>
      <c r="BA149" s="15">
        <v>54.88252</v>
      </c>
      <c r="BB149" s="238">
        <v>20.949169999999999</v>
      </c>
      <c r="BC149" s="239">
        <v>0</v>
      </c>
      <c r="BD149" s="15">
        <v>7.5571100000000007</v>
      </c>
      <c r="BE149" s="15">
        <v>1.7334900000000002</v>
      </c>
      <c r="BF149" s="15">
        <v>0.36256000000000005</v>
      </c>
      <c r="BG149" s="15">
        <v>0.98571000000000009</v>
      </c>
      <c r="BH149" s="15">
        <v>5.6763300000000001</v>
      </c>
      <c r="BI149" s="15">
        <v>5.65367</v>
      </c>
      <c r="BJ149" s="15">
        <v>3.0591000000000004</v>
      </c>
      <c r="BK149" s="15">
        <v>7.3191800000000002</v>
      </c>
      <c r="BL149" s="15">
        <v>0.53250999999999993</v>
      </c>
      <c r="BM149" s="14">
        <v>1.05369</v>
      </c>
      <c r="BN149" s="13">
        <v>1440762.0127600003</v>
      </c>
      <c r="BO149" s="237">
        <v>549952.30420999997</v>
      </c>
      <c r="BP149" s="237">
        <v>0</v>
      </c>
      <c r="BQ149" s="13">
        <v>198387.33743000001</v>
      </c>
      <c r="BR149" s="13">
        <v>45507.140370000001</v>
      </c>
      <c r="BS149" s="13">
        <v>9517.8332800000007</v>
      </c>
      <c r="BT149" s="13">
        <v>25876.609230000005</v>
      </c>
      <c r="BU149" s="13">
        <v>149013.57729000002</v>
      </c>
      <c r="BV149" s="13">
        <v>148418.71271000002</v>
      </c>
      <c r="BW149" s="13">
        <v>80306.718300000022</v>
      </c>
      <c r="BX149" s="13">
        <v>192141.25934000002</v>
      </c>
      <c r="BY149" s="13">
        <v>13979.317629999998</v>
      </c>
      <c r="BZ149" s="13">
        <v>27661.202969999998</v>
      </c>
    </row>
    <row r="150" spans="1:78" ht="12" customHeight="1" x14ac:dyDescent="0.25">
      <c r="A150" s="22">
        <v>146</v>
      </c>
      <c r="B150" s="24" t="s">
        <v>107</v>
      </c>
      <c r="C150" s="12">
        <v>3500.1</v>
      </c>
      <c r="D150" s="23">
        <v>3454.1</v>
      </c>
      <c r="E150" s="23">
        <v>46</v>
      </c>
      <c r="F150" s="23">
        <v>221.6</v>
      </c>
      <c r="G150" s="22" t="s">
        <v>42</v>
      </c>
      <c r="H150" s="10">
        <v>7</v>
      </c>
      <c r="I150" s="10" t="s">
        <v>21</v>
      </c>
      <c r="J150" s="18">
        <v>31</v>
      </c>
      <c r="K150" s="17">
        <v>5.0999999999999996</v>
      </c>
      <c r="L150" s="17">
        <v>6.59</v>
      </c>
      <c r="M150" s="17">
        <v>8.98</v>
      </c>
      <c r="N150" s="17">
        <v>6.92</v>
      </c>
      <c r="O150" s="17">
        <v>3.15</v>
      </c>
      <c r="P150" s="17">
        <v>0</v>
      </c>
      <c r="Q150" s="17">
        <v>0</v>
      </c>
      <c r="R150" s="17">
        <v>0.26</v>
      </c>
      <c r="S150" s="20">
        <v>40</v>
      </c>
      <c r="T150" s="20">
        <v>40</v>
      </c>
      <c r="U150" s="20">
        <v>2604.04</v>
      </c>
      <c r="V150" s="17">
        <v>195.98199600000001</v>
      </c>
      <c r="W150" s="20">
        <v>42.3</v>
      </c>
      <c r="X150" s="20">
        <v>2604.04</v>
      </c>
      <c r="Y150" s="17">
        <v>7.85</v>
      </c>
      <c r="Z150" s="19">
        <v>0</v>
      </c>
      <c r="AA150" s="17">
        <v>6.73</v>
      </c>
      <c r="AB150" s="17">
        <v>10.67</v>
      </c>
      <c r="AC150" s="17">
        <v>14</v>
      </c>
      <c r="AD150" s="18">
        <v>651018.6</v>
      </c>
      <c r="AE150" s="17">
        <v>107103.06</v>
      </c>
      <c r="AF150" s="17">
        <v>138393.954</v>
      </c>
      <c r="AG150" s="17">
        <v>188585.38800000001</v>
      </c>
      <c r="AH150" s="17">
        <v>145324.152</v>
      </c>
      <c r="AI150" s="17">
        <v>66151.889999999985</v>
      </c>
      <c r="AJ150" s="17">
        <v>0</v>
      </c>
      <c r="AK150" s="17">
        <v>0</v>
      </c>
      <c r="AL150" s="17">
        <v>5460.1559999999999</v>
      </c>
      <c r="AN150" s="15">
        <v>33.17</v>
      </c>
      <c r="AO150" s="238">
        <v>13.89</v>
      </c>
      <c r="AP150" s="239"/>
      <c r="AQ150" s="15">
        <v>5.9</v>
      </c>
      <c r="AR150" s="15">
        <v>1.53</v>
      </c>
      <c r="AS150" s="15">
        <v>0.32</v>
      </c>
      <c r="AT150" s="15">
        <v>0.6</v>
      </c>
      <c r="AU150" s="15">
        <v>5.01</v>
      </c>
      <c r="AV150" s="15">
        <v>4.99</v>
      </c>
      <c r="AW150" s="15">
        <v>0</v>
      </c>
      <c r="AX150" s="15">
        <v>0</v>
      </c>
      <c r="AY150" s="15">
        <v>0</v>
      </c>
      <c r="AZ150" s="14">
        <v>0.93</v>
      </c>
      <c r="BA150" s="15">
        <v>37.581610000000005</v>
      </c>
      <c r="BB150" s="238">
        <v>15.737370000000004</v>
      </c>
      <c r="BC150" s="239">
        <v>0</v>
      </c>
      <c r="BD150" s="15">
        <v>6.6847000000000012</v>
      </c>
      <c r="BE150" s="15">
        <v>1.7334900000000002</v>
      </c>
      <c r="BF150" s="15">
        <v>0.36256000000000005</v>
      </c>
      <c r="BG150" s="15">
        <v>0.67980000000000007</v>
      </c>
      <c r="BH150" s="15">
        <v>5.6763300000000001</v>
      </c>
      <c r="BI150" s="15">
        <v>5.65367</v>
      </c>
      <c r="BJ150" s="15">
        <v>0</v>
      </c>
      <c r="BK150" s="15">
        <v>0</v>
      </c>
      <c r="BL150" s="15">
        <v>0</v>
      </c>
      <c r="BM150" s="14">
        <v>1.0536900000000002</v>
      </c>
      <c r="BN150" s="13">
        <v>1547590.5656100004</v>
      </c>
      <c r="BO150" s="237">
        <v>648056.46537000011</v>
      </c>
      <c r="BP150" s="237">
        <v>0</v>
      </c>
      <c r="BQ150" s="13">
        <v>275272.36470000003</v>
      </c>
      <c r="BR150" s="13">
        <v>71384.189490000004</v>
      </c>
      <c r="BS150" s="13">
        <v>14930.02656</v>
      </c>
      <c r="BT150" s="13">
        <v>27993.799800000004</v>
      </c>
      <c r="BU150" s="13">
        <v>233748.22832999998</v>
      </c>
      <c r="BV150" s="13">
        <v>232815.10167</v>
      </c>
      <c r="BW150" s="13">
        <v>0</v>
      </c>
      <c r="BX150" s="13">
        <v>0</v>
      </c>
      <c r="BY150" s="13">
        <v>0</v>
      </c>
      <c r="BZ150" s="13">
        <v>43390.389690000004</v>
      </c>
    </row>
    <row r="151" spans="1:78" ht="12" customHeight="1" x14ac:dyDescent="0.25">
      <c r="A151" s="22">
        <v>147</v>
      </c>
      <c r="B151" s="24" t="s">
        <v>106</v>
      </c>
      <c r="C151" s="12">
        <v>4927</v>
      </c>
      <c r="D151" s="23">
        <v>4927</v>
      </c>
      <c r="E151" s="23">
        <v>0</v>
      </c>
      <c r="F151" s="23">
        <v>436.6</v>
      </c>
      <c r="G151" s="22" t="s">
        <v>42</v>
      </c>
      <c r="H151" s="10">
        <v>7</v>
      </c>
      <c r="I151" s="10" t="s">
        <v>21</v>
      </c>
      <c r="J151" s="18">
        <v>31</v>
      </c>
      <c r="K151" s="17">
        <v>5.0999999999999996</v>
      </c>
      <c r="L151" s="17">
        <v>6.59</v>
      </c>
      <c r="M151" s="17">
        <v>8.98</v>
      </c>
      <c r="N151" s="17">
        <v>6.92</v>
      </c>
      <c r="O151" s="17">
        <v>3.15</v>
      </c>
      <c r="P151" s="17">
        <v>0</v>
      </c>
      <c r="Q151" s="17">
        <v>0</v>
      </c>
      <c r="R151" s="17">
        <v>0.26</v>
      </c>
      <c r="S151" s="20">
        <v>40</v>
      </c>
      <c r="T151" s="20">
        <v>40</v>
      </c>
      <c r="U151" s="20">
        <v>2604.04</v>
      </c>
      <c r="V151" s="17">
        <v>195.98199600000001</v>
      </c>
      <c r="W151" s="20">
        <v>42.3</v>
      </c>
      <c r="X151" s="20">
        <v>2604.04</v>
      </c>
      <c r="Y151" s="17">
        <v>7.85</v>
      </c>
      <c r="Z151" s="19">
        <v>0</v>
      </c>
      <c r="AA151" s="17">
        <v>6.73</v>
      </c>
      <c r="AB151" s="17">
        <v>10.67</v>
      </c>
      <c r="AC151" s="17">
        <v>14</v>
      </c>
      <c r="AD151" s="18">
        <v>916422</v>
      </c>
      <c r="AE151" s="17">
        <v>150766.19999999998</v>
      </c>
      <c r="AF151" s="17">
        <v>194813.58000000002</v>
      </c>
      <c r="AG151" s="17">
        <v>265466.76</v>
      </c>
      <c r="AH151" s="17">
        <v>204569.03999999998</v>
      </c>
      <c r="AI151" s="17">
        <v>93120.299999999988</v>
      </c>
      <c r="AJ151" s="17">
        <v>0</v>
      </c>
      <c r="AK151" s="17">
        <v>0</v>
      </c>
      <c r="AL151" s="17">
        <v>7686.12</v>
      </c>
      <c r="AN151" s="15">
        <v>33.17</v>
      </c>
      <c r="AO151" s="238">
        <v>13.89</v>
      </c>
      <c r="AP151" s="239"/>
      <c r="AQ151" s="15">
        <v>5.9</v>
      </c>
      <c r="AR151" s="15">
        <v>1.53</v>
      </c>
      <c r="AS151" s="15">
        <v>0.32</v>
      </c>
      <c r="AT151" s="15">
        <v>0.6</v>
      </c>
      <c r="AU151" s="15">
        <v>5.01</v>
      </c>
      <c r="AV151" s="15">
        <v>4.99</v>
      </c>
      <c r="AW151" s="15">
        <v>0</v>
      </c>
      <c r="AX151" s="15">
        <v>0</v>
      </c>
      <c r="AY151" s="15">
        <v>0</v>
      </c>
      <c r="AZ151" s="14">
        <v>0.93</v>
      </c>
      <c r="BA151" s="15">
        <v>37.581610000000005</v>
      </c>
      <c r="BB151" s="238">
        <v>15.737370000000004</v>
      </c>
      <c r="BC151" s="239">
        <v>0</v>
      </c>
      <c r="BD151" s="15">
        <v>6.6847000000000012</v>
      </c>
      <c r="BE151" s="15">
        <v>1.7334900000000002</v>
      </c>
      <c r="BF151" s="15">
        <v>0.36256000000000005</v>
      </c>
      <c r="BG151" s="15">
        <v>0.67980000000000007</v>
      </c>
      <c r="BH151" s="15">
        <v>5.6763300000000001</v>
      </c>
      <c r="BI151" s="15">
        <v>5.65367</v>
      </c>
      <c r="BJ151" s="15">
        <v>0</v>
      </c>
      <c r="BK151" s="15">
        <v>0</v>
      </c>
      <c r="BL151" s="15">
        <v>0</v>
      </c>
      <c r="BM151" s="14">
        <v>1.0536900000000002</v>
      </c>
      <c r="BN151" s="13">
        <v>2178503.1047</v>
      </c>
      <c r="BO151" s="237">
        <v>912252.2799000002</v>
      </c>
      <c r="BP151" s="237">
        <v>0</v>
      </c>
      <c r="BQ151" s="13">
        <v>387493.76900000003</v>
      </c>
      <c r="BR151" s="13">
        <v>100485.67230000001</v>
      </c>
      <c r="BS151" s="13">
        <v>21016.611199999999</v>
      </c>
      <c r="BT151" s="13">
        <v>39406.146000000008</v>
      </c>
      <c r="BU151" s="13">
        <v>329041.31909999996</v>
      </c>
      <c r="BV151" s="13">
        <v>327727.78090000001</v>
      </c>
      <c r="BW151" s="13">
        <v>0</v>
      </c>
      <c r="BX151" s="13">
        <v>0</v>
      </c>
      <c r="BY151" s="13">
        <v>0</v>
      </c>
      <c r="BZ151" s="13">
        <v>61079.526300000012</v>
      </c>
    </row>
    <row r="152" spans="1:78" ht="12" customHeight="1" x14ac:dyDescent="0.25">
      <c r="A152" s="22">
        <v>148</v>
      </c>
      <c r="B152" s="24" t="s">
        <v>105</v>
      </c>
      <c r="C152" s="12">
        <v>4940.66</v>
      </c>
      <c r="D152" s="23">
        <v>4940.66</v>
      </c>
      <c r="E152" s="23">
        <v>0</v>
      </c>
      <c r="F152" s="23">
        <v>452.8</v>
      </c>
      <c r="G152" s="22" t="s">
        <v>42</v>
      </c>
      <c r="H152" s="10">
        <v>7</v>
      </c>
      <c r="I152" s="10" t="s">
        <v>21</v>
      </c>
      <c r="J152" s="18">
        <v>31</v>
      </c>
      <c r="K152" s="17">
        <v>5.0999999999999996</v>
      </c>
      <c r="L152" s="17">
        <v>6.59</v>
      </c>
      <c r="M152" s="17">
        <v>8.98</v>
      </c>
      <c r="N152" s="17">
        <v>6.92</v>
      </c>
      <c r="O152" s="17">
        <v>3.15</v>
      </c>
      <c r="P152" s="17">
        <v>0</v>
      </c>
      <c r="Q152" s="17">
        <v>0</v>
      </c>
      <c r="R152" s="17">
        <v>0.26</v>
      </c>
      <c r="S152" s="20">
        <v>40</v>
      </c>
      <c r="T152" s="20">
        <v>40</v>
      </c>
      <c r="U152" s="20">
        <v>2604.04</v>
      </c>
      <c r="V152" s="17">
        <v>195.98199600000001</v>
      </c>
      <c r="W152" s="20">
        <v>42.3</v>
      </c>
      <c r="X152" s="20">
        <v>2604.04</v>
      </c>
      <c r="Y152" s="17">
        <v>7.85</v>
      </c>
      <c r="Z152" s="19">
        <v>0</v>
      </c>
      <c r="AA152" s="17">
        <v>6.73</v>
      </c>
      <c r="AB152" s="17">
        <v>10.67</v>
      </c>
      <c r="AC152" s="17">
        <v>14</v>
      </c>
      <c r="AD152" s="18">
        <v>918962.76</v>
      </c>
      <c r="AE152" s="17">
        <v>151184.196</v>
      </c>
      <c r="AF152" s="17">
        <v>195353.69639999999</v>
      </c>
      <c r="AG152" s="17">
        <v>266202.76079999999</v>
      </c>
      <c r="AH152" s="17">
        <v>205136.20319999999</v>
      </c>
      <c r="AI152" s="17">
        <v>93378.474000000002</v>
      </c>
      <c r="AJ152" s="17">
        <v>0</v>
      </c>
      <c r="AK152" s="17">
        <v>0</v>
      </c>
      <c r="AL152" s="17">
        <v>7707.4295999999995</v>
      </c>
      <c r="AN152" s="15">
        <v>33.17</v>
      </c>
      <c r="AO152" s="238">
        <v>13.89</v>
      </c>
      <c r="AP152" s="239"/>
      <c r="AQ152" s="15">
        <v>5.9</v>
      </c>
      <c r="AR152" s="15">
        <v>1.53</v>
      </c>
      <c r="AS152" s="15">
        <v>0.32</v>
      </c>
      <c r="AT152" s="15">
        <v>0.6</v>
      </c>
      <c r="AU152" s="15">
        <v>5.01</v>
      </c>
      <c r="AV152" s="15">
        <v>4.99</v>
      </c>
      <c r="AW152" s="15">
        <v>0</v>
      </c>
      <c r="AX152" s="15">
        <v>0</v>
      </c>
      <c r="AY152" s="15">
        <v>0</v>
      </c>
      <c r="AZ152" s="14">
        <v>0.93</v>
      </c>
      <c r="BA152" s="15">
        <v>37.581610000000005</v>
      </c>
      <c r="BB152" s="238">
        <v>15.737370000000004</v>
      </c>
      <c r="BC152" s="239">
        <v>0</v>
      </c>
      <c r="BD152" s="15">
        <v>6.6847000000000012</v>
      </c>
      <c r="BE152" s="15">
        <v>1.7334900000000002</v>
      </c>
      <c r="BF152" s="15">
        <v>0.36256000000000005</v>
      </c>
      <c r="BG152" s="15">
        <v>0.67980000000000007</v>
      </c>
      <c r="BH152" s="15">
        <v>5.6763300000000001</v>
      </c>
      <c r="BI152" s="15">
        <v>5.65367</v>
      </c>
      <c r="BJ152" s="15">
        <v>0</v>
      </c>
      <c r="BK152" s="15">
        <v>0</v>
      </c>
      <c r="BL152" s="15">
        <v>0</v>
      </c>
      <c r="BM152" s="14">
        <v>1.0536900000000002</v>
      </c>
      <c r="BN152" s="13">
        <v>2184542.9570260001</v>
      </c>
      <c r="BO152" s="237">
        <v>914781.47944200016</v>
      </c>
      <c r="BP152" s="237">
        <v>0</v>
      </c>
      <c r="BQ152" s="13">
        <v>388568.08702000004</v>
      </c>
      <c r="BR152" s="13">
        <v>100764.266634</v>
      </c>
      <c r="BS152" s="13">
        <v>21074.879295999999</v>
      </c>
      <c r="BT152" s="13">
        <v>39515.398680000006</v>
      </c>
      <c r="BU152" s="13">
        <v>329953.57897799998</v>
      </c>
      <c r="BV152" s="13">
        <v>328636.39902199997</v>
      </c>
      <c r="BW152" s="13">
        <v>0</v>
      </c>
      <c r="BX152" s="13">
        <v>0</v>
      </c>
      <c r="BY152" s="13">
        <v>0</v>
      </c>
      <c r="BZ152" s="13">
        <v>61248.867954000008</v>
      </c>
    </row>
    <row r="153" spans="1:78" ht="12" customHeight="1" x14ac:dyDescent="0.25">
      <c r="A153" s="22">
        <v>149</v>
      </c>
      <c r="B153" s="24" t="s">
        <v>104</v>
      </c>
      <c r="C153" s="12">
        <v>3456.99</v>
      </c>
      <c r="D153" s="23">
        <v>3456.99</v>
      </c>
      <c r="E153" s="23">
        <v>0</v>
      </c>
      <c r="F153" s="23">
        <v>619</v>
      </c>
      <c r="G153" s="22" t="s">
        <v>42</v>
      </c>
      <c r="H153" s="10">
        <v>7</v>
      </c>
      <c r="I153" s="10" t="s">
        <v>21</v>
      </c>
      <c r="J153" s="18">
        <v>31</v>
      </c>
      <c r="K153" s="17">
        <v>5.0999999999999996</v>
      </c>
      <c r="L153" s="17">
        <v>6.59</v>
      </c>
      <c r="M153" s="17">
        <v>8.98</v>
      </c>
      <c r="N153" s="17">
        <v>6.92</v>
      </c>
      <c r="O153" s="17">
        <v>3.15</v>
      </c>
      <c r="P153" s="17">
        <v>0</v>
      </c>
      <c r="Q153" s="17">
        <v>0</v>
      </c>
      <c r="R153" s="17">
        <v>0.26</v>
      </c>
      <c r="S153" s="20">
        <v>40</v>
      </c>
      <c r="T153" s="20">
        <v>40</v>
      </c>
      <c r="U153" s="20">
        <v>2604.04</v>
      </c>
      <c r="V153" s="17">
        <v>195.98199600000001</v>
      </c>
      <c r="W153" s="20">
        <v>42.3</v>
      </c>
      <c r="X153" s="20">
        <v>2604.04</v>
      </c>
      <c r="Y153" s="17">
        <v>7.85</v>
      </c>
      <c r="Z153" s="19">
        <v>0</v>
      </c>
      <c r="AA153" s="17">
        <v>6.73</v>
      </c>
      <c r="AB153" s="17">
        <v>10.67</v>
      </c>
      <c r="AC153" s="17">
        <v>14</v>
      </c>
      <c r="AD153" s="18">
        <v>643000.1399999999</v>
      </c>
      <c r="AE153" s="17">
        <v>105783.89399999999</v>
      </c>
      <c r="AF153" s="17">
        <v>136689.38459999999</v>
      </c>
      <c r="AG153" s="17">
        <v>186262.62119999999</v>
      </c>
      <c r="AH153" s="17">
        <v>143534.22479999997</v>
      </c>
      <c r="AI153" s="17">
        <v>65337.11099999999</v>
      </c>
      <c r="AJ153" s="17">
        <v>0</v>
      </c>
      <c r="AK153" s="17">
        <v>0</v>
      </c>
      <c r="AL153" s="17">
        <v>5392.9044000000004</v>
      </c>
      <c r="AN153" s="15">
        <v>33.17</v>
      </c>
      <c r="AO153" s="238">
        <v>13.89</v>
      </c>
      <c r="AP153" s="239"/>
      <c r="AQ153" s="15">
        <v>5.9</v>
      </c>
      <c r="AR153" s="15">
        <v>1.53</v>
      </c>
      <c r="AS153" s="15">
        <v>0.32</v>
      </c>
      <c r="AT153" s="15">
        <v>0.6</v>
      </c>
      <c r="AU153" s="15">
        <v>5.01</v>
      </c>
      <c r="AV153" s="15">
        <v>4.99</v>
      </c>
      <c r="AW153" s="15">
        <v>0</v>
      </c>
      <c r="AX153" s="15">
        <v>0</v>
      </c>
      <c r="AY153" s="15">
        <v>0</v>
      </c>
      <c r="AZ153" s="14">
        <v>0.93</v>
      </c>
      <c r="BA153" s="15">
        <v>37.581610000000005</v>
      </c>
      <c r="BB153" s="238">
        <v>15.737370000000004</v>
      </c>
      <c r="BC153" s="239">
        <v>0</v>
      </c>
      <c r="BD153" s="15">
        <v>6.6847000000000012</v>
      </c>
      <c r="BE153" s="15">
        <v>1.7334900000000002</v>
      </c>
      <c r="BF153" s="15">
        <v>0.36256000000000005</v>
      </c>
      <c r="BG153" s="15">
        <v>0.67980000000000007</v>
      </c>
      <c r="BH153" s="15">
        <v>5.6763300000000001</v>
      </c>
      <c r="BI153" s="15">
        <v>5.65367</v>
      </c>
      <c r="BJ153" s="15">
        <v>0</v>
      </c>
      <c r="BK153" s="15">
        <v>0</v>
      </c>
      <c r="BL153" s="15">
        <v>0</v>
      </c>
      <c r="BM153" s="14">
        <v>1.0536900000000002</v>
      </c>
      <c r="BN153" s="13">
        <v>1528529.2161390001</v>
      </c>
      <c r="BO153" s="237">
        <v>640074.48936300015</v>
      </c>
      <c r="BP153" s="237">
        <v>0</v>
      </c>
      <c r="BQ153" s="13">
        <v>271881.89253000001</v>
      </c>
      <c r="BR153" s="13">
        <v>70504.965350999992</v>
      </c>
      <c r="BS153" s="13">
        <v>14746.136543999999</v>
      </c>
      <c r="BT153" s="13">
        <v>27649.006020000001</v>
      </c>
      <c r="BU153" s="13">
        <v>230869.20026699998</v>
      </c>
      <c r="BV153" s="13">
        <v>229947.56673299999</v>
      </c>
      <c r="BW153" s="13">
        <v>0</v>
      </c>
      <c r="BX153" s="13">
        <v>0</v>
      </c>
      <c r="BY153" s="13">
        <v>0</v>
      </c>
      <c r="BZ153" s="13">
        <v>42855.959331000005</v>
      </c>
    </row>
    <row r="154" spans="1:78" ht="12" customHeight="1" x14ac:dyDescent="0.25">
      <c r="A154" s="22">
        <v>150</v>
      </c>
      <c r="B154" s="24" t="s">
        <v>103</v>
      </c>
      <c r="C154" s="12">
        <v>3483.9</v>
      </c>
      <c r="D154" s="23">
        <v>3483.9</v>
      </c>
      <c r="E154" s="23">
        <v>0</v>
      </c>
      <c r="F154" s="23">
        <v>445.9</v>
      </c>
      <c r="G154" s="22" t="s">
        <v>42</v>
      </c>
      <c r="H154" s="10">
        <v>7</v>
      </c>
      <c r="I154" s="10" t="s">
        <v>21</v>
      </c>
      <c r="J154" s="18">
        <v>31</v>
      </c>
      <c r="K154" s="17">
        <v>5.0999999999999996</v>
      </c>
      <c r="L154" s="17">
        <v>6.59</v>
      </c>
      <c r="M154" s="17">
        <v>8.98</v>
      </c>
      <c r="N154" s="17">
        <v>6.92</v>
      </c>
      <c r="O154" s="17">
        <v>3.15</v>
      </c>
      <c r="P154" s="17">
        <v>0</v>
      </c>
      <c r="Q154" s="17">
        <v>0</v>
      </c>
      <c r="R154" s="17">
        <v>0.26</v>
      </c>
      <c r="S154" s="20">
        <v>40</v>
      </c>
      <c r="T154" s="20">
        <v>40</v>
      </c>
      <c r="U154" s="20">
        <v>2604.04</v>
      </c>
      <c r="V154" s="17">
        <v>195.98199600000001</v>
      </c>
      <c r="W154" s="20">
        <v>42.3</v>
      </c>
      <c r="X154" s="20">
        <v>2604.04</v>
      </c>
      <c r="Y154" s="17">
        <v>7.85</v>
      </c>
      <c r="Z154" s="19">
        <v>0</v>
      </c>
      <c r="AA154" s="17">
        <v>6.73</v>
      </c>
      <c r="AB154" s="17">
        <v>10.67</v>
      </c>
      <c r="AC154" s="17">
        <v>14</v>
      </c>
      <c r="AD154" s="18">
        <v>648005.4</v>
      </c>
      <c r="AE154" s="17">
        <v>106607.34</v>
      </c>
      <c r="AF154" s="17">
        <v>137753.40600000002</v>
      </c>
      <c r="AG154" s="17">
        <v>187712.53200000001</v>
      </c>
      <c r="AH154" s="17">
        <v>144651.52799999999</v>
      </c>
      <c r="AI154" s="17">
        <v>65845.709999999992</v>
      </c>
      <c r="AJ154" s="17">
        <v>0</v>
      </c>
      <c r="AK154" s="17">
        <v>0</v>
      </c>
      <c r="AL154" s="17">
        <v>5434.884</v>
      </c>
      <c r="AN154" s="15">
        <v>33.17</v>
      </c>
      <c r="AO154" s="238">
        <v>13.89</v>
      </c>
      <c r="AP154" s="239"/>
      <c r="AQ154" s="15">
        <v>5.9</v>
      </c>
      <c r="AR154" s="15">
        <v>1.53</v>
      </c>
      <c r="AS154" s="15">
        <v>0.32</v>
      </c>
      <c r="AT154" s="15">
        <v>0.6</v>
      </c>
      <c r="AU154" s="15">
        <v>5.01</v>
      </c>
      <c r="AV154" s="15">
        <v>4.99</v>
      </c>
      <c r="AW154" s="15">
        <v>0</v>
      </c>
      <c r="AX154" s="15">
        <v>0</v>
      </c>
      <c r="AY154" s="15">
        <v>0</v>
      </c>
      <c r="AZ154" s="14">
        <v>0.93</v>
      </c>
      <c r="BA154" s="15">
        <v>37.581610000000005</v>
      </c>
      <c r="BB154" s="238">
        <v>15.737370000000004</v>
      </c>
      <c r="BC154" s="239">
        <v>0</v>
      </c>
      <c r="BD154" s="15">
        <v>6.6847000000000012</v>
      </c>
      <c r="BE154" s="15">
        <v>1.7334900000000002</v>
      </c>
      <c r="BF154" s="15">
        <v>0.36256000000000005</v>
      </c>
      <c r="BG154" s="15">
        <v>0.67980000000000007</v>
      </c>
      <c r="BH154" s="15">
        <v>5.6763300000000001</v>
      </c>
      <c r="BI154" s="15">
        <v>5.65367</v>
      </c>
      <c r="BJ154" s="15">
        <v>0</v>
      </c>
      <c r="BK154" s="15">
        <v>0</v>
      </c>
      <c r="BL154" s="15">
        <v>0</v>
      </c>
      <c r="BM154" s="14">
        <v>1.0536900000000002</v>
      </c>
      <c r="BN154" s="13">
        <v>1540427.6367900004</v>
      </c>
      <c r="BO154" s="237">
        <v>645056.97543000022</v>
      </c>
      <c r="BP154" s="237">
        <v>0</v>
      </c>
      <c r="BQ154" s="13">
        <v>273998.28330000001</v>
      </c>
      <c r="BR154" s="13">
        <v>71053.792109999995</v>
      </c>
      <c r="BS154" s="13">
        <v>14860.923840000001</v>
      </c>
      <c r="BT154" s="13">
        <v>27864.232200000006</v>
      </c>
      <c r="BU154" s="13">
        <v>232666.33887000001</v>
      </c>
      <c r="BV154" s="13">
        <v>231737.53113000002</v>
      </c>
      <c r="BW154" s="13">
        <v>0</v>
      </c>
      <c r="BX154" s="13">
        <v>0</v>
      </c>
      <c r="BY154" s="13">
        <v>0</v>
      </c>
      <c r="BZ154" s="13">
        <v>43189.559910000011</v>
      </c>
    </row>
    <row r="155" spans="1:78" ht="12" customHeight="1" x14ac:dyDescent="0.25">
      <c r="A155" s="22">
        <v>151</v>
      </c>
      <c r="B155" s="24" t="s">
        <v>102</v>
      </c>
      <c r="C155" s="12">
        <v>4951.3999999999996</v>
      </c>
      <c r="D155" s="23">
        <v>4951.3999999999996</v>
      </c>
      <c r="E155" s="23">
        <v>0</v>
      </c>
      <c r="F155" s="23">
        <v>456</v>
      </c>
      <c r="G155" s="22" t="s">
        <v>42</v>
      </c>
      <c r="H155" s="10">
        <v>7</v>
      </c>
      <c r="I155" s="10" t="s">
        <v>21</v>
      </c>
      <c r="J155" s="18">
        <v>31</v>
      </c>
      <c r="K155" s="17">
        <v>5.0999999999999996</v>
      </c>
      <c r="L155" s="17">
        <v>6.59</v>
      </c>
      <c r="M155" s="17">
        <v>8.98</v>
      </c>
      <c r="N155" s="17">
        <v>6.92</v>
      </c>
      <c r="O155" s="17">
        <v>3.15</v>
      </c>
      <c r="P155" s="17">
        <v>0</v>
      </c>
      <c r="Q155" s="17">
        <v>0</v>
      </c>
      <c r="R155" s="17">
        <v>0.26</v>
      </c>
      <c r="S155" s="20">
        <v>40</v>
      </c>
      <c r="T155" s="20">
        <v>40</v>
      </c>
      <c r="U155" s="20">
        <v>2604.04</v>
      </c>
      <c r="V155" s="17">
        <v>195.98199600000001</v>
      </c>
      <c r="W155" s="20">
        <v>42.3</v>
      </c>
      <c r="X155" s="20">
        <v>2604.04</v>
      </c>
      <c r="Y155" s="17">
        <v>7.85</v>
      </c>
      <c r="Z155" s="19">
        <v>0</v>
      </c>
      <c r="AA155" s="17">
        <v>6.73</v>
      </c>
      <c r="AB155" s="17">
        <v>10.67</v>
      </c>
      <c r="AC155" s="17">
        <v>14</v>
      </c>
      <c r="AD155" s="18">
        <v>920960.39999999991</v>
      </c>
      <c r="AE155" s="17">
        <v>151512.83999999997</v>
      </c>
      <c r="AF155" s="17">
        <v>195778.35599999997</v>
      </c>
      <c r="AG155" s="17">
        <v>266781.43200000003</v>
      </c>
      <c r="AH155" s="17">
        <v>205582.12799999997</v>
      </c>
      <c r="AI155" s="17">
        <v>93581.459999999992</v>
      </c>
      <c r="AJ155" s="17">
        <v>0</v>
      </c>
      <c r="AK155" s="17">
        <v>0</v>
      </c>
      <c r="AL155" s="17">
        <v>7724.1840000000002</v>
      </c>
      <c r="AN155" s="15">
        <v>33.17</v>
      </c>
      <c r="AO155" s="238">
        <v>13.89</v>
      </c>
      <c r="AP155" s="239"/>
      <c r="AQ155" s="15">
        <v>5.9</v>
      </c>
      <c r="AR155" s="15">
        <v>1.53</v>
      </c>
      <c r="AS155" s="15">
        <v>0.32</v>
      </c>
      <c r="AT155" s="15">
        <v>0.6</v>
      </c>
      <c r="AU155" s="15">
        <v>5.01</v>
      </c>
      <c r="AV155" s="15">
        <v>4.99</v>
      </c>
      <c r="AW155" s="15">
        <v>0</v>
      </c>
      <c r="AX155" s="15">
        <v>0</v>
      </c>
      <c r="AY155" s="15">
        <v>0</v>
      </c>
      <c r="AZ155" s="14">
        <v>0.93</v>
      </c>
      <c r="BA155" s="15">
        <v>37.581610000000005</v>
      </c>
      <c r="BB155" s="238">
        <v>15.737370000000004</v>
      </c>
      <c r="BC155" s="239">
        <v>0</v>
      </c>
      <c r="BD155" s="15">
        <v>6.6847000000000012</v>
      </c>
      <c r="BE155" s="15">
        <v>1.7334900000000002</v>
      </c>
      <c r="BF155" s="15">
        <v>0.36256000000000005</v>
      </c>
      <c r="BG155" s="15">
        <v>0.67980000000000007</v>
      </c>
      <c r="BH155" s="15">
        <v>5.6763300000000001</v>
      </c>
      <c r="BI155" s="15">
        <v>5.65367</v>
      </c>
      <c r="BJ155" s="15">
        <v>0</v>
      </c>
      <c r="BK155" s="15">
        <v>0</v>
      </c>
      <c r="BL155" s="15">
        <v>0</v>
      </c>
      <c r="BM155" s="14">
        <v>1.0536900000000002</v>
      </c>
      <c r="BN155" s="13">
        <v>2189291.7135399999</v>
      </c>
      <c r="BO155" s="237">
        <v>916770.03018000012</v>
      </c>
      <c r="BP155" s="237">
        <v>0</v>
      </c>
      <c r="BQ155" s="13">
        <v>389412.75579999998</v>
      </c>
      <c r="BR155" s="13">
        <v>100983.30785999999</v>
      </c>
      <c r="BS155" s="13">
        <v>21120.69184</v>
      </c>
      <c r="BT155" s="13">
        <v>39601.297200000001</v>
      </c>
      <c r="BU155" s="13">
        <v>330670.83161999995</v>
      </c>
      <c r="BV155" s="13">
        <v>329350.78837999998</v>
      </c>
      <c r="BW155" s="13">
        <v>0</v>
      </c>
      <c r="BX155" s="13">
        <v>0</v>
      </c>
      <c r="BY155" s="13">
        <v>0</v>
      </c>
      <c r="BZ155" s="13">
        <v>61382.010660000007</v>
      </c>
    </row>
    <row r="156" spans="1:78" ht="12" customHeight="1" x14ac:dyDescent="0.25">
      <c r="A156" s="22">
        <v>152</v>
      </c>
      <c r="B156" s="24" t="s">
        <v>101</v>
      </c>
      <c r="C156" s="12">
        <v>4883.7</v>
      </c>
      <c r="D156" s="23">
        <v>4883.7</v>
      </c>
      <c r="E156" s="23">
        <v>0</v>
      </c>
      <c r="F156" s="23">
        <v>716.4</v>
      </c>
      <c r="G156" s="22" t="s">
        <v>42</v>
      </c>
      <c r="H156" s="10">
        <v>7</v>
      </c>
      <c r="I156" s="10" t="s">
        <v>21</v>
      </c>
      <c r="J156" s="18">
        <v>31</v>
      </c>
      <c r="K156" s="17">
        <v>5.0999999999999996</v>
      </c>
      <c r="L156" s="17">
        <v>6.59</v>
      </c>
      <c r="M156" s="17">
        <v>8.98</v>
      </c>
      <c r="N156" s="17">
        <v>6.92</v>
      </c>
      <c r="O156" s="17">
        <v>3.15</v>
      </c>
      <c r="P156" s="17">
        <v>0</v>
      </c>
      <c r="Q156" s="17">
        <v>0</v>
      </c>
      <c r="R156" s="17">
        <v>0.26</v>
      </c>
      <c r="S156" s="20">
        <v>40</v>
      </c>
      <c r="T156" s="20">
        <v>40</v>
      </c>
      <c r="U156" s="20">
        <v>2604.04</v>
      </c>
      <c r="V156" s="17">
        <v>195.98199600000001</v>
      </c>
      <c r="W156" s="20">
        <v>42.3</v>
      </c>
      <c r="X156" s="20">
        <v>2604.04</v>
      </c>
      <c r="Y156" s="17">
        <v>7.85</v>
      </c>
      <c r="Z156" s="19">
        <v>0</v>
      </c>
      <c r="AA156" s="17">
        <v>6.73</v>
      </c>
      <c r="AB156" s="17">
        <v>10.67</v>
      </c>
      <c r="AC156" s="17">
        <v>14</v>
      </c>
      <c r="AD156" s="18">
        <v>908368.2</v>
      </c>
      <c r="AE156" s="17">
        <v>149441.22</v>
      </c>
      <c r="AF156" s="17">
        <v>193101.49799999999</v>
      </c>
      <c r="AG156" s="17">
        <v>263133.75600000005</v>
      </c>
      <c r="AH156" s="17">
        <v>202771.22399999999</v>
      </c>
      <c r="AI156" s="17">
        <v>92301.93</v>
      </c>
      <c r="AJ156" s="17">
        <v>0</v>
      </c>
      <c r="AK156" s="17">
        <v>0</v>
      </c>
      <c r="AL156" s="17">
        <v>7618.5720000000001</v>
      </c>
      <c r="AN156" s="15">
        <v>33.17</v>
      </c>
      <c r="AO156" s="238">
        <v>13.89</v>
      </c>
      <c r="AP156" s="239"/>
      <c r="AQ156" s="15">
        <v>5.9</v>
      </c>
      <c r="AR156" s="15">
        <v>1.53</v>
      </c>
      <c r="AS156" s="15">
        <v>0.32</v>
      </c>
      <c r="AT156" s="15">
        <v>0.6</v>
      </c>
      <c r="AU156" s="15">
        <v>5.01</v>
      </c>
      <c r="AV156" s="15">
        <v>4.99</v>
      </c>
      <c r="AW156" s="15">
        <v>0</v>
      </c>
      <c r="AX156" s="15">
        <v>0</v>
      </c>
      <c r="AY156" s="15">
        <v>0</v>
      </c>
      <c r="AZ156" s="14">
        <v>0.93</v>
      </c>
      <c r="BA156" s="15">
        <v>37.581610000000005</v>
      </c>
      <c r="BB156" s="238">
        <v>15.737370000000004</v>
      </c>
      <c r="BC156" s="239">
        <v>0</v>
      </c>
      <c r="BD156" s="15">
        <v>6.6847000000000012</v>
      </c>
      <c r="BE156" s="15">
        <v>1.7334900000000002</v>
      </c>
      <c r="BF156" s="15">
        <v>0.36256000000000005</v>
      </c>
      <c r="BG156" s="15">
        <v>0.67980000000000007</v>
      </c>
      <c r="BH156" s="15">
        <v>5.6763300000000001</v>
      </c>
      <c r="BI156" s="15">
        <v>5.65367</v>
      </c>
      <c r="BJ156" s="15">
        <v>0</v>
      </c>
      <c r="BK156" s="15">
        <v>0</v>
      </c>
      <c r="BL156" s="15">
        <v>0</v>
      </c>
      <c r="BM156" s="14">
        <v>1.0536900000000002</v>
      </c>
      <c r="BN156" s="13">
        <v>2159357.7455700003</v>
      </c>
      <c r="BO156" s="237">
        <v>904235.1246900002</v>
      </c>
      <c r="BP156" s="237">
        <v>0</v>
      </c>
      <c r="BQ156" s="13">
        <v>384088.35389999999</v>
      </c>
      <c r="BR156" s="13">
        <v>99602.57312999999</v>
      </c>
      <c r="BS156" s="13">
        <v>20831.91072</v>
      </c>
      <c r="BT156" s="13">
        <v>39059.832600000002</v>
      </c>
      <c r="BU156" s="13">
        <v>326149.60220999998</v>
      </c>
      <c r="BV156" s="13">
        <v>324847.60778999998</v>
      </c>
      <c r="BW156" s="13">
        <v>0</v>
      </c>
      <c r="BX156" s="13">
        <v>0</v>
      </c>
      <c r="BY156" s="13">
        <v>0</v>
      </c>
      <c r="BZ156" s="13">
        <v>60542.74053000001</v>
      </c>
    </row>
    <row r="157" spans="1:78" ht="12" customHeight="1" x14ac:dyDescent="0.25">
      <c r="A157" s="22">
        <v>153</v>
      </c>
      <c r="B157" s="24" t="s">
        <v>100</v>
      </c>
      <c r="C157" s="12">
        <v>3117.6399999999994</v>
      </c>
      <c r="D157" s="23">
        <v>3038.8399999999992</v>
      </c>
      <c r="E157" s="23">
        <v>78.8</v>
      </c>
      <c r="F157" s="23">
        <v>325.39999999999998</v>
      </c>
      <c r="G157" s="22" t="s">
        <v>42</v>
      </c>
      <c r="H157" s="10">
        <v>7</v>
      </c>
      <c r="I157" s="10" t="s">
        <v>21</v>
      </c>
      <c r="J157" s="18">
        <v>31</v>
      </c>
      <c r="K157" s="17">
        <v>5.0999999999999996</v>
      </c>
      <c r="L157" s="17">
        <v>6.59</v>
      </c>
      <c r="M157" s="17">
        <v>8.98</v>
      </c>
      <c r="N157" s="17">
        <v>6.92</v>
      </c>
      <c r="O157" s="17">
        <v>3.15</v>
      </c>
      <c r="P157" s="17">
        <v>0</v>
      </c>
      <c r="Q157" s="17">
        <v>0</v>
      </c>
      <c r="R157" s="17">
        <v>0.26</v>
      </c>
      <c r="S157" s="20">
        <v>40</v>
      </c>
      <c r="T157" s="20">
        <v>40</v>
      </c>
      <c r="U157" s="20">
        <v>2604.04</v>
      </c>
      <c r="V157" s="17">
        <v>195.98199600000001</v>
      </c>
      <c r="W157" s="20">
        <v>42.3</v>
      </c>
      <c r="X157" s="20">
        <v>2604.04</v>
      </c>
      <c r="Y157" s="17">
        <v>7.85</v>
      </c>
      <c r="Z157" s="19">
        <v>0</v>
      </c>
      <c r="AA157" s="17">
        <v>6.73</v>
      </c>
      <c r="AB157" s="17">
        <v>10.67</v>
      </c>
      <c r="AC157" s="17">
        <v>14</v>
      </c>
      <c r="AD157" s="18">
        <v>579881.03999999992</v>
      </c>
      <c r="AE157" s="17">
        <v>95399.783999999985</v>
      </c>
      <c r="AF157" s="17">
        <v>123271.48559999997</v>
      </c>
      <c r="AG157" s="17">
        <v>167978.44319999998</v>
      </c>
      <c r="AH157" s="17">
        <v>129444.41279999999</v>
      </c>
      <c r="AI157" s="17">
        <v>58923.395999999979</v>
      </c>
      <c r="AJ157" s="17">
        <v>0</v>
      </c>
      <c r="AK157" s="17">
        <v>0</v>
      </c>
      <c r="AL157" s="17">
        <v>4863.518399999999</v>
      </c>
      <c r="AN157" s="15">
        <v>33.17</v>
      </c>
      <c r="AO157" s="238">
        <v>13.89</v>
      </c>
      <c r="AP157" s="239"/>
      <c r="AQ157" s="15">
        <v>5.9</v>
      </c>
      <c r="AR157" s="15">
        <v>1.53</v>
      </c>
      <c r="AS157" s="15">
        <v>0.32</v>
      </c>
      <c r="AT157" s="15">
        <v>0.6</v>
      </c>
      <c r="AU157" s="15">
        <v>5.01</v>
      </c>
      <c r="AV157" s="15">
        <v>4.99</v>
      </c>
      <c r="AW157" s="15">
        <v>0</v>
      </c>
      <c r="AX157" s="15">
        <v>0</v>
      </c>
      <c r="AY157" s="15">
        <v>0</v>
      </c>
      <c r="AZ157" s="14">
        <v>0.93</v>
      </c>
      <c r="BA157" s="15">
        <v>37.581610000000005</v>
      </c>
      <c r="BB157" s="238">
        <v>15.737370000000004</v>
      </c>
      <c r="BC157" s="239">
        <v>0</v>
      </c>
      <c r="BD157" s="15">
        <v>6.6847000000000012</v>
      </c>
      <c r="BE157" s="15">
        <v>1.7334900000000002</v>
      </c>
      <c r="BF157" s="15">
        <v>0.36256000000000005</v>
      </c>
      <c r="BG157" s="15">
        <v>0.67980000000000007</v>
      </c>
      <c r="BH157" s="15">
        <v>5.6763300000000001</v>
      </c>
      <c r="BI157" s="15">
        <v>5.65367</v>
      </c>
      <c r="BJ157" s="15">
        <v>0</v>
      </c>
      <c r="BK157" s="15">
        <v>0</v>
      </c>
      <c r="BL157" s="15">
        <v>0</v>
      </c>
      <c r="BM157" s="14">
        <v>1.0536900000000002</v>
      </c>
      <c r="BN157" s="13">
        <v>1378483.5436039998</v>
      </c>
      <c r="BO157" s="237">
        <v>577242.58126800007</v>
      </c>
      <c r="BP157" s="237">
        <v>0</v>
      </c>
      <c r="BQ157" s="13">
        <v>245193.03307999996</v>
      </c>
      <c r="BR157" s="13">
        <v>63583.956035999989</v>
      </c>
      <c r="BS157" s="13">
        <v>13298.605183999998</v>
      </c>
      <c r="BT157" s="13">
        <v>24934.884719999998</v>
      </c>
      <c r="BU157" s="13">
        <v>208206.28741199995</v>
      </c>
      <c r="BV157" s="13">
        <v>207375.12458799995</v>
      </c>
      <c r="BW157" s="13">
        <v>0</v>
      </c>
      <c r="BX157" s="13">
        <v>0</v>
      </c>
      <c r="BY157" s="13">
        <v>0</v>
      </c>
      <c r="BZ157" s="13">
        <v>38649.071316000001</v>
      </c>
    </row>
    <row r="158" spans="1:78" ht="12" customHeight="1" x14ac:dyDescent="0.25">
      <c r="A158" s="22">
        <v>154</v>
      </c>
      <c r="B158" s="24" t="s">
        <v>99</v>
      </c>
      <c r="C158" s="12">
        <v>2702.7899999999995</v>
      </c>
      <c r="D158" s="23">
        <v>2702.7899999999995</v>
      </c>
      <c r="E158" s="23">
        <v>0</v>
      </c>
      <c r="F158" s="23">
        <v>379.4</v>
      </c>
      <c r="G158" s="22" t="s">
        <v>42</v>
      </c>
      <c r="H158" s="10">
        <v>5</v>
      </c>
      <c r="I158" s="10" t="s">
        <v>21</v>
      </c>
      <c r="J158" s="18">
        <v>35.11</v>
      </c>
      <c r="K158" s="17">
        <v>5.0999999999999996</v>
      </c>
      <c r="L158" s="17">
        <v>6.59</v>
      </c>
      <c r="M158" s="17">
        <v>11.28</v>
      </c>
      <c r="N158" s="17">
        <v>6.92</v>
      </c>
      <c r="O158" s="17">
        <v>3.15</v>
      </c>
      <c r="P158" s="17">
        <v>1.81</v>
      </c>
      <c r="Q158" s="17">
        <v>0</v>
      </c>
      <c r="R158" s="17">
        <v>0.26</v>
      </c>
      <c r="S158" s="20">
        <v>40</v>
      </c>
      <c r="T158" s="20">
        <v>40</v>
      </c>
      <c r="U158" s="20">
        <v>2604.04</v>
      </c>
      <c r="V158" s="17">
        <v>195.98199600000001</v>
      </c>
      <c r="W158" s="20">
        <v>42.3</v>
      </c>
      <c r="X158" s="20">
        <v>2604.04</v>
      </c>
      <c r="Y158" s="17">
        <v>7.85</v>
      </c>
      <c r="Z158" s="19">
        <v>0</v>
      </c>
      <c r="AA158" s="17">
        <v>6.73</v>
      </c>
      <c r="AB158" s="17">
        <v>10.67</v>
      </c>
      <c r="AC158" s="17">
        <v>14</v>
      </c>
      <c r="AD158" s="18">
        <v>569369.74139999982</v>
      </c>
      <c r="AE158" s="17">
        <v>82705.373999999982</v>
      </c>
      <c r="AF158" s="17">
        <v>106868.31659999998</v>
      </c>
      <c r="AG158" s="17">
        <v>182924.82719999994</v>
      </c>
      <c r="AH158" s="17">
        <v>112219.84079999998</v>
      </c>
      <c r="AI158" s="17">
        <v>51082.730999999992</v>
      </c>
      <c r="AJ158" s="17">
        <v>29352.299399999996</v>
      </c>
      <c r="AK158" s="17">
        <v>0</v>
      </c>
      <c r="AL158" s="17">
        <v>4216.3523999999998</v>
      </c>
      <c r="AN158" s="15">
        <v>37.57</v>
      </c>
      <c r="AO158" s="238">
        <v>13.9</v>
      </c>
      <c r="AP158" s="239"/>
      <c r="AQ158" s="15">
        <v>7.51</v>
      </c>
      <c r="AR158" s="15">
        <v>1.53</v>
      </c>
      <c r="AS158" s="15">
        <v>0.32</v>
      </c>
      <c r="AT158" s="15">
        <v>0.68</v>
      </c>
      <c r="AU158" s="15">
        <v>5.01</v>
      </c>
      <c r="AV158" s="15">
        <v>4.99</v>
      </c>
      <c r="AW158" s="15">
        <v>2.7</v>
      </c>
      <c r="AX158" s="15">
        <v>0</v>
      </c>
      <c r="AY158" s="15">
        <v>0</v>
      </c>
      <c r="AZ158" s="14">
        <v>0.93</v>
      </c>
      <c r="BA158" s="15">
        <v>42.566810000000004</v>
      </c>
      <c r="BB158" s="238">
        <v>15.748700000000001</v>
      </c>
      <c r="BC158" s="239">
        <v>0</v>
      </c>
      <c r="BD158" s="15">
        <v>8.5088299999999997</v>
      </c>
      <c r="BE158" s="15">
        <v>1.7334900000000002</v>
      </c>
      <c r="BF158" s="15">
        <v>0.36256000000000005</v>
      </c>
      <c r="BG158" s="15">
        <v>0.77044000000000012</v>
      </c>
      <c r="BH158" s="15">
        <v>5.6763300000000001</v>
      </c>
      <c r="BI158" s="15">
        <v>5.6536700000000009</v>
      </c>
      <c r="BJ158" s="15">
        <v>3.0591000000000008</v>
      </c>
      <c r="BK158" s="15">
        <v>0</v>
      </c>
      <c r="BL158" s="15">
        <v>0</v>
      </c>
      <c r="BM158" s="14">
        <v>1.05369</v>
      </c>
      <c r="BN158" s="13">
        <v>1353579.124599</v>
      </c>
      <c r="BO158" s="237">
        <v>500791.85073000001</v>
      </c>
      <c r="BP158" s="237">
        <v>0</v>
      </c>
      <c r="BQ158" s="13">
        <v>270571.71215699997</v>
      </c>
      <c r="BR158" s="13">
        <v>55123.131770999993</v>
      </c>
      <c r="BS158" s="13">
        <v>11529.021023999998</v>
      </c>
      <c r="BT158" s="13">
        <v>24499.169675999998</v>
      </c>
      <c r="BU158" s="13">
        <v>180501.23540699997</v>
      </c>
      <c r="BV158" s="13">
        <v>179780.67159300001</v>
      </c>
      <c r="BW158" s="13">
        <v>97276.114889999997</v>
      </c>
      <c r="BX158" s="13">
        <v>0</v>
      </c>
      <c r="BY158" s="13">
        <v>0</v>
      </c>
      <c r="BZ158" s="13">
        <v>33506.217350999992</v>
      </c>
    </row>
    <row r="159" spans="1:78" ht="12" customHeight="1" x14ac:dyDescent="0.25">
      <c r="A159" s="22">
        <v>155</v>
      </c>
      <c r="B159" s="24" t="s">
        <v>98</v>
      </c>
      <c r="C159" s="12">
        <v>2709.6</v>
      </c>
      <c r="D159" s="23">
        <v>2709.6</v>
      </c>
      <c r="E159" s="23">
        <v>0</v>
      </c>
      <c r="F159" s="23">
        <v>294.8</v>
      </c>
      <c r="G159" s="22" t="s">
        <v>42</v>
      </c>
      <c r="H159" s="10">
        <v>5</v>
      </c>
      <c r="I159" s="10" t="s">
        <v>21</v>
      </c>
      <c r="J159" s="18">
        <v>35.11</v>
      </c>
      <c r="K159" s="17">
        <v>5.0999999999999996</v>
      </c>
      <c r="L159" s="17">
        <v>6.59</v>
      </c>
      <c r="M159" s="17">
        <v>11.28</v>
      </c>
      <c r="N159" s="17">
        <v>6.92</v>
      </c>
      <c r="O159" s="17">
        <v>3.15</v>
      </c>
      <c r="P159" s="17">
        <v>1.81</v>
      </c>
      <c r="Q159" s="17">
        <v>0</v>
      </c>
      <c r="R159" s="17">
        <v>0.26</v>
      </c>
      <c r="S159" s="20">
        <v>40</v>
      </c>
      <c r="T159" s="20">
        <v>40</v>
      </c>
      <c r="U159" s="20">
        <v>2604.04</v>
      </c>
      <c r="V159" s="17">
        <v>195.98199600000001</v>
      </c>
      <c r="W159" s="20">
        <v>42.3</v>
      </c>
      <c r="X159" s="20">
        <v>2604.04</v>
      </c>
      <c r="Y159" s="17">
        <v>7.85</v>
      </c>
      <c r="Z159" s="19">
        <v>0</v>
      </c>
      <c r="AA159" s="17">
        <v>6.73</v>
      </c>
      <c r="AB159" s="17">
        <v>10.67</v>
      </c>
      <c r="AC159" s="17">
        <v>14</v>
      </c>
      <c r="AD159" s="18">
        <v>570804.33600000001</v>
      </c>
      <c r="AE159" s="17">
        <v>82913.759999999995</v>
      </c>
      <c r="AF159" s="17">
        <v>107137.584</v>
      </c>
      <c r="AG159" s="17">
        <v>183385.72799999997</v>
      </c>
      <c r="AH159" s="17">
        <v>112502.592</v>
      </c>
      <c r="AI159" s="17">
        <v>51211.44</v>
      </c>
      <c r="AJ159" s="17">
        <v>29426.256000000001</v>
      </c>
      <c r="AK159" s="17">
        <v>0</v>
      </c>
      <c r="AL159" s="17">
        <v>4226.9759999999997</v>
      </c>
      <c r="AN159" s="15">
        <v>37.57</v>
      </c>
      <c r="AO159" s="238">
        <v>13.9</v>
      </c>
      <c r="AP159" s="239"/>
      <c r="AQ159" s="15">
        <v>7.51</v>
      </c>
      <c r="AR159" s="15">
        <v>1.53</v>
      </c>
      <c r="AS159" s="15">
        <v>0.32</v>
      </c>
      <c r="AT159" s="15">
        <v>0.68</v>
      </c>
      <c r="AU159" s="15">
        <v>5.01</v>
      </c>
      <c r="AV159" s="15">
        <v>4.99</v>
      </c>
      <c r="AW159" s="15">
        <v>2.7</v>
      </c>
      <c r="AX159" s="15">
        <v>0</v>
      </c>
      <c r="AY159" s="15">
        <v>0</v>
      </c>
      <c r="AZ159" s="14">
        <v>0.93</v>
      </c>
      <c r="BA159" s="15">
        <v>42.566810000000004</v>
      </c>
      <c r="BB159" s="238">
        <v>15.748700000000001</v>
      </c>
      <c r="BC159" s="239">
        <v>0</v>
      </c>
      <c r="BD159" s="15">
        <v>8.5088299999999997</v>
      </c>
      <c r="BE159" s="15">
        <v>1.7334900000000002</v>
      </c>
      <c r="BF159" s="15">
        <v>0.36256000000000005</v>
      </c>
      <c r="BG159" s="15">
        <v>0.77044000000000012</v>
      </c>
      <c r="BH159" s="15">
        <v>5.6763300000000001</v>
      </c>
      <c r="BI159" s="15">
        <v>5.6536700000000009</v>
      </c>
      <c r="BJ159" s="15">
        <v>3.0591000000000008</v>
      </c>
      <c r="BK159" s="15">
        <v>0</v>
      </c>
      <c r="BL159" s="15">
        <v>0</v>
      </c>
      <c r="BM159" s="14">
        <v>1.05369</v>
      </c>
      <c r="BN159" s="13">
        <v>1356989.6277600001</v>
      </c>
      <c r="BO159" s="237">
        <v>502053.6552000001</v>
      </c>
      <c r="BP159" s="237">
        <v>0</v>
      </c>
      <c r="BQ159" s="13">
        <v>271253.44967999996</v>
      </c>
      <c r="BR159" s="13">
        <v>55262.02104</v>
      </c>
      <c r="BS159" s="13">
        <v>11558.06976</v>
      </c>
      <c r="BT159" s="13">
        <v>24560.898240000002</v>
      </c>
      <c r="BU159" s="13">
        <v>180956.02967999998</v>
      </c>
      <c r="BV159" s="13">
        <v>180233.65032000004</v>
      </c>
      <c r="BW159" s="13">
        <v>97521.213600000017</v>
      </c>
      <c r="BX159" s="13">
        <v>0</v>
      </c>
      <c r="BY159" s="13">
        <v>0</v>
      </c>
      <c r="BZ159" s="13">
        <v>33590.640239999993</v>
      </c>
    </row>
    <row r="160" spans="1:78" ht="12" customHeight="1" x14ac:dyDescent="0.25">
      <c r="A160" s="22">
        <v>156</v>
      </c>
      <c r="B160" s="24" t="s">
        <v>97</v>
      </c>
      <c r="C160" s="12">
        <v>3377.3</v>
      </c>
      <c r="D160" s="23">
        <v>3377.3</v>
      </c>
      <c r="E160" s="23">
        <v>0</v>
      </c>
      <c r="F160" s="23">
        <v>297.8</v>
      </c>
      <c r="G160" s="22" t="s">
        <v>42</v>
      </c>
      <c r="H160" s="10">
        <v>7</v>
      </c>
      <c r="I160" s="10" t="s">
        <v>21</v>
      </c>
      <c r="J160" s="18">
        <v>31</v>
      </c>
      <c r="K160" s="17">
        <v>5.0999999999999996</v>
      </c>
      <c r="L160" s="17">
        <v>6.59</v>
      </c>
      <c r="M160" s="17">
        <v>8.98</v>
      </c>
      <c r="N160" s="17">
        <v>6.92</v>
      </c>
      <c r="O160" s="17">
        <v>3.15</v>
      </c>
      <c r="P160" s="17">
        <v>0</v>
      </c>
      <c r="Q160" s="17">
        <v>0</v>
      </c>
      <c r="R160" s="17">
        <v>0.26</v>
      </c>
      <c r="S160" s="20">
        <v>40</v>
      </c>
      <c r="T160" s="20">
        <v>40</v>
      </c>
      <c r="U160" s="20">
        <v>2604.04</v>
      </c>
      <c r="V160" s="17">
        <v>195.98199600000001</v>
      </c>
      <c r="W160" s="20">
        <v>42.3</v>
      </c>
      <c r="X160" s="20">
        <v>2604.04</v>
      </c>
      <c r="Y160" s="17">
        <v>7.85</v>
      </c>
      <c r="Z160" s="19">
        <v>0</v>
      </c>
      <c r="AA160" s="17">
        <v>6.73</v>
      </c>
      <c r="AB160" s="17">
        <v>10.67</v>
      </c>
      <c r="AC160" s="17">
        <v>14</v>
      </c>
      <c r="AD160" s="18">
        <v>628177.80000000005</v>
      </c>
      <c r="AE160" s="17">
        <v>103345.38</v>
      </c>
      <c r="AF160" s="17">
        <v>133538.44199999998</v>
      </c>
      <c r="AG160" s="17">
        <v>181968.924</v>
      </c>
      <c r="AH160" s="17">
        <v>140225.49600000001</v>
      </c>
      <c r="AI160" s="17">
        <v>63830.97</v>
      </c>
      <c r="AJ160" s="17">
        <v>0</v>
      </c>
      <c r="AK160" s="17">
        <v>0</v>
      </c>
      <c r="AL160" s="17">
        <v>5268.5880000000006</v>
      </c>
      <c r="AN160" s="15">
        <v>33.17</v>
      </c>
      <c r="AO160" s="238">
        <v>13.89</v>
      </c>
      <c r="AP160" s="239"/>
      <c r="AQ160" s="15">
        <v>5.9</v>
      </c>
      <c r="AR160" s="15">
        <v>1.53</v>
      </c>
      <c r="AS160" s="15">
        <v>0.32</v>
      </c>
      <c r="AT160" s="15">
        <v>0.6</v>
      </c>
      <c r="AU160" s="15">
        <v>5.01</v>
      </c>
      <c r="AV160" s="15">
        <v>4.99</v>
      </c>
      <c r="AW160" s="15">
        <v>0</v>
      </c>
      <c r="AX160" s="15">
        <v>0</v>
      </c>
      <c r="AY160" s="15">
        <v>0</v>
      </c>
      <c r="AZ160" s="14">
        <v>0.93</v>
      </c>
      <c r="BA160" s="15">
        <v>37.581610000000005</v>
      </c>
      <c r="BB160" s="238">
        <v>15.737370000000004</v>
      </c>
      <c r="BC160" s="239">
        <v>0</v>
      </c>
      <c r="BD160" s="15">
        <v>6.6847000000000012</v>
      </c>
      <c r="BE160" s="15">
        <v>1.7334900000000002</v>
      </c>
      <c r="BF160" s="15">
        <v>0.36256000000000005</v>
      </c>
      <c r="BG160" s="15">
        <v>0.67980000000000007</v>
      </c>
      <c r="BH160" s="15">
        <v>5.6763300000000001</v>
      </c>
      <c r="BI160" s="15">
        <v>5.65367</v>
      </c>
      <c r="BJ160" s="15">
        <v>0</v>
      </c>
      <c r="BK160" s="15">
        <v>0</v>
      </c>
      <c r="BL160" s="15">
        <v>0</v>
      </c>
      <c r="BM160" s="14">
        <v>1.0536900000000002</v>
      </c>
      <c r="BN160" s="13">
        <v>1493293.7965300004</v>
      </c>
      <c r="BO160" s="237">
        <v>625319.59101000021</v>
      </c>
      <c r="BP160" s="237">
        <v>0</v>
      </c>
      <c r="BQ160" s="13">
        <v>265614.51310000004</v>
      </c>
      <c r="BR160" s="13">
        <v>68879.695770000006</v>
      </c>
      <c r="BS160" s="13">
        <v>14406.210880000001</v>
      </c>
      <c r="BT160" s="13">
        <v>27011.645400000005</v>
      </c>
      <c r="BU160" s="13">
        <v>225547.23908999999</v>
      </c>
      <c r="BV160" s="13">
        <v>224646.85091000001</v>
      </c>
      <c r="BW160" s="13">
        <v>0</v>
      </c>
      <c r="BX160" s="13">
        <v>0</v>
      </c>
      <c r="BY160" s="13">
        <v>0</v>
      </c>
      <c r="BZ160" s="13">
        <v>41868.050370000012</v>
      </c>
    </row>
    <row r="161" spans="1:78" ht="12" customHeight="1" x14ac:dyDescent="0.25">
      <c r="A161" s="22">
        <v>157</v>
      </c>
      <c r="B161" s="24" t="s">
        <v>96</v>
      </c>
      <c r="C161" s="12">
        <v>3351.3</v>
      </c>
      <c r="D161" s="23">
        <v>3351.3</v>
      </c>
      <c r="E161" s="23">
        <v>0</v>
      </c>
      <c r="F161" s="23">
        <v>279.2</v>
      </c>
      <c r="G161" s="22" t="s">
        <v>42</v>
      </c>
      <c r="H161" s="10">
        <v>7</v>
      </c>
      <c r="I161" s="10" t="s">
        <v>21</v>
      </c>
      <c r="J161" s="18">
        <v>31</v>
      </c>
      <c r="K161" s="17">
        <v>5.0999999999999996</v>
      </c>
      <c r="L161" s="17">
        <v>6.59</v>
      </c>
      <c r="M161" s="17">
        <v>8.98</v>
      </c>
      <c r="N161" s="17">
        <v>6.92</v>
      </c>
      <c r="O161" s="17">
        <v>3.15</v>
      </c>
      <c r="P161" s="17">
        <v>0</v>
      </c>
      <c r="Q161" s="17">
        <v>0</v>
      </c>
      <c r="R161" s="17">
        <v>0.26</v>
      </c>
      <c r="S161" s="20">
        <v>40</v>
      </c>
      <c r="T161" s="20">
        <v>40</v>
      </c>
      <c r="U161" s="20">
        <v>2604.04</v>
      </c>
      <c r="V161" s="17">
        <v>195.98199600000001</v>
      </c>
      <c r="W161" s="20">
        <v>42.3</v>
      </c>
      <c r="X161" s="20">
        <v>2604.04</v>
      </c>
      <c r="Y161" s="17">
        <v>7.85</v>
      </c>
      <c r="Z161" s="19">
        <v>0</v>
      </c>
      <c r="AA161" s="17">
        <v>6.73</v>
      </c>
      <c r="AB161" s="17">
        <v>10.67</v>
      </c>
      <c r="AC161" s="17">
        <v>14</v>
      </c>
      <c r="AD161" s="18">
        <v>623341.80000000005</v>
      </c>
      <c r="AE161" s="17">
        <v>102549.78</v>
      </c>
      <c r="AF161" s="17">
        <v>132510.402</v>
      </c>
      <c r="AG161" s="17">
        <v>180568.04400000002</v>
      </c>
      <c r="AH161" s="17">
        <v>139145.97600000002</v>
      </c>
      <c r="AI161" s="17">
        <v>63339.570000000007</v>
      </c>
      <c r="AJ161" s="17">
        <v>0</v>
      </c>
      <c r="AK161" s="17">
        <v>0</v>
      </c>
      <c r="AL161" s="17">
        <v>5228.0280000000002</v>
      </c>
      <c r="AN161" s="15">
        <v>33.17</v>
      </c>
      <c r="AO161" s="238">
        <v>13.89</v>
      </c>
      <c r="AP161" s="239"/>
      <c r="AQ161" s="15">
        <v>5.9</v>
      </c>
      <c r="AR161" s="15">
        <v>1.53</v>
      </c>
      <c r="AS161" s="15">
        <v>0.32</v>
      </c>
      <c r="AT161" s="15">
        <v>0.6</v>
      </c>
      <c r="AU161" s="15">
        <v>5.01</v>
      </c>
      <c r="AV161" s="15">
        <v>4.99</v>
      </c>
      <c r="AW161" s="15">
        <v>0</v>
      </c>
      <c r="AX161" s="15">
        <v>0</v>
      </c>
      <c r="AY161" s="15">
        <v>0</v>
      </c>
      <c r="AZ161" s="14">
        <v>0.93</v>
      </c>
      <c r="BA161" s="15">
        <v>37.581610000000005</v>
      </c>
      <c r="BB161" s="238">
        <v>15.737370000000004</v>
      </c>
      <c r="BC161" s="239">
        <v>0</v>
      </c>
      <c r="BD161" s="15">
        <v>6.6847000000000012</v>
      </c>
      <c r="BE161" s="15">
        <v>1.7334900000000002</v>
      </c>
      <c r="BF161" s="15">
        <v>0.36256000000000005</v>
      </c>
      <c r="BG161" s="15">
        <v>0.67980000000000007</v>
      </c>
      <c r="BH161" s="15">
        <v>5.6763300000000001</v>
      </c>
      <c r="BI161" s="15">
        <v>5.65367</v>
      </c>
      <c r="BJ161" s="15">
        <v>0</v>
      </c>
      <c r="BK161" s="15">
        <v>0</v>
      </c>
      <c r="BL161" s="15">
        <v>0</v>
      </c>
      <c r="BM161" s="14">
        <v>1.0536900000000002</v>
      </c>
      <c r="BN161" s="13">
        <v>1481797.7379300001</v>
      </c>
      <c r="BO161" s="237">
        <v>620505.59481000016</v>
      </c>
      <c r="BP161" s="237">
        <v>0</v>
      </c>
      <c r="BQ161" s="13">
        <v>263569.69110000005</v>
      </c>
      <c r="BR161" s="13">
        <v>68349.428370000009</v>
      </c>
      <c r="BS161" s="13">
        <v>14295.30528</v>
      </c>
      <c r="BT161" s="13">
        <v>26803.697400000005</v>
      </c>
      <c r="BU161" s="13">
        <v>223810.87328999999</v>
      </c>
      <c r="BV161" s="13">
        <v>222917.41671000002</v>
      </c>
      <c r="BW161" s="13">
        <v>0</v>
      </c>
      <c r="BX161" s="13">
        <v>0</v>
      </c>
      <c r="BY161" s="13">
        <v>0</v>
      </c>
      <c r="BZ161" s="13">
        <v>41545.730970000011</v>
      </c>
    </row>
    <row r="162" spans="1:78" ht="12" customHeight="1" x14ac:dyDescent="0.25">
      <c r="A162" s="22">
        <v>158</v>
      </c>
      <c r="B162" s="24" t="s">
        <v>95</v>
      </c>
      <c r="C162" s="12">
        <v>3357.8</v>
      </c>
      <c r="D162" s="23">
        <v>3357.8</v>
      </c>
      <c r="E162" s="23">
        <v>0</v>
      </c>
      <c r="F162" s="23">
        <v>279.2</v>
      </c>
      <c r="G162" s="22" t="s">
        <v>42</v>
      </c>
      <c r="H162" s="10">
        <v>7</v>
      </c>
      <c r="I162" s="10" t="s">
        <v>21</v>
      </c>
      <c r="J162" s="18">
        <v>31</v>
      </c>
      <c r="K162" s="17">
        <v>5.0999999999999996</v>
      </c>
      <c r="L162" s="17">
        <v>6.59</v>
      </c>
      <c r="M162" s="17">
        <v>8.98</v>
      </c>
      <c r="N162" s="17">
        <v>6.92</v>
      </c>
      <c r="O162" s="17">
        <v>3.15</v>
      </c>
      <c r="P162" s="17">
        <v>0</v>
      </c>
      <c r="Q162" s="17">
        <v>0</v>
      </c>
      <c r="R162" s="17">
        <v>0.26</v>
      </c>
      <c r="S162" s="20">
        <v>40</v>
      </c>
      <c r="T162" s="20">
        <v>40</v>
      </c>
      <c r="U162" s="20">
        <v>2604.04</v>
      </c>
      <c r="V162" s="17">
        <v>195.98199600000001</v>
      </c>
      <c r="W162" s="20">
        <v>42.3</v>
      </c>
      <c r="X162" s="20">
        <v>2604.04</v>
      </c>
      <c r="Y162" s="17">
        <v>7.85</v>
      </c>
      <c r="Z162" s="19">
        <v>0</v>
      </c>
      <c r="AA162" s="17">
        <v>6.73</v>
      </c>
      <c r="AB162" s="17">
        <v>10.67</v>
      </c>
      <c r="AC162" s="17">
        <v>14</v>
      </c>
      <c r="AD162" s="18">
        <v>624550.80000000005</v>
      </c>
      <c r="AE162" s="17">
        <v>102748.68</v>
      </c>
      <c r="AF162" s="17">
        <v>132767.41200000001</v>
      </c>
      <c r="AG162" s="17">
        <v>180918.26400000002</v>
      </c>
      <c r="AH162" s="17">
        <v>139415.85600000003</v>
      </c>
      <c r="AI162" s="17">
        <v>63462.42</v>
      </c>
      <c r="AJ162" s="17">
        <v>0</v>
      </c>
      <c r="AK162" s="17">
        <v>0</v>
      </c>
      <c r="AL162" s="17">
        <v>5238.1680000000006</v>
      </c>
      <c r="AN162" s="15">
        <v>33.17</v>
      </c>
      <c r="AO162" s="238">
        <v>13.89</v>
      </c>
      <c r="AP162" s="239"/>
      <c r="AQ162" s="15">
        <v>5.9</v>
      </c>
      <c r="AR162" s="15">
        <v>1.53</v>
      </c>
      <c r="AS162" s="15">
        <v>0.32</v>
      </c>
      <c r="AT162" s="15">
        <v>0.6</v>
      </c>
      <c r="AU162" s="15">
        <v>5.01</v>
      </c>
      <c r="AV162" s="15">
        <v>4.99</v>
      </c>
      <c r="AW162" s="15">
        <v>0</v>
      </c>
      <c r="AX162" s="15">
        <v>0</v>
      </c>
      <c r="AY162" s="15">
        <v>0</v>
      </c>
      <c r="AZ162" s="14">
        <v>0.93</v>
      </c>
      <c r="BA162" s="15">
        <v>37.581610000000005</v>
      </c>
      <c r="BB162" s="238">
        <v>15.737370000000004</v>
      </c>
      <c r="BC162" s="239">
        <v>0</v>
      </c>
      <c r="BD162" s="15">
        <v>6.6847000000000012</v>
      </c>
      <c r="BE162" s="15">
        <v>1.7334900000000002</v>
      </c>
      <c r="BF162" s="15">
        <v>0.36256000000000005</v>
      </c>
      <c r="BG162" s="15">
        <v>0.67980000000000007</v>
      </c>
      <c r="BH162" s="15">
        <v>5.6763300000000001</v>
      </c>
      <c r="BI162" s="15">
        <v>5.65367</v>
      </c>
      <c r="BJ162" s="15">
        <v>0</v>
      </c>
      <c r="BK162" s="15">
        <v>0</v>
      </c>
      <c r="BL162" s="15">
        <v>0</v>
      </c>
      <c r="BM162" s="14">
        <v>1.0536900000000002</v>
      </c>
      <c r="BN162" s="13">
        <v>1484671.7525800003</v>
      </c>
      <c r="BO162" s="237">
        <v>621709.09386000014</v>
      </c>
      <c r="BP162" s="237">
        <v>0</v>
      </c>
      <c r="BQ162" s="13">
        <v>264080.89660000004</v>
      </c>
      <c r="BR162" s="13">
        <v>68481.995219999997</v>
      </c>
      <c r="BS162" s="13">
        <v>14323.031680000002</v>
      </c>
      <c r="BT162" s="13">
        <v>26855.684400000006</v>
      </c>
      <c r="BU162" s="13">
        <v>224244.96474</v>
      </c>
      <c r="BV162" s="13">
        <v>223349.77526000002</v>
      </c>
      <c r="BW162" s="13">
        <v>0</v>
      </c>
      <c r="BX162" s="13">
        <v>0</v>
      </c>
      <c r="BY162" s="13">
        <v>0</v>
      </c>
      <c r="BZ162" s="13">
        <v>41626.310820000013</v>
      </c>
    </row>
    <row r="163" spans="1:78" ht="12" customHeight="1" x14ac:dyDescent="0.25">
      <c r="A163" s="22">
        <v>159</v>
      </c>
      <c r="B163" s="24" t="s">
        <v>94</v>
      </c>
      <c r="C163" s="12">
        <v>4948.74</v>
      </c>
      <c r="D163" s="23">
        <v>4641.3</v>
      </c>
      <c r="E163" s="23">
        <v>307.44</v>
      </c>
      <c r="F163" s="23">
        <v>379.6</v>
      </c>
      <c r="G163" s="22" t="s">
        <v>42</v>
      </c>
      <c r="H163" s="10">
        <v>1</v>
      </c>
      <c r="I163" s="10" t="s">
        <v>21</v>
      </c>
      <c r="J163" s="18">
        <v>44.8</v>
      </c>
      <c r="K163" s="17">
        <v>5.0999999999999996</v>
      </c>
      <c r="L163" s="17">
        <v>8.6300000000000008</v>
      </c>
      <c r="M163" s="17">
        <v>13.43</v>
      </c>
      <c r="N163" s="17">
        <v>6.91</v>
      </c>
      <c r="O163" s="17">
        <v>3.15</v>
      </c>
      <c r="P163" s="17">
        <v>1.81</v>
      </c>
      <c r="Q163" s="17">
        <v>5.77</v>
      </c>
      <c r="R163" s="17">
        <v>0</v>
      </c>
      <c r="S163" s="20">
        <v>40</v>
      </c>
      <c r="T163" s="20">
        <v>40</v>
      </c>
      <c r="U163" s="20">
        <v>2604.04</v>
      </c>
      <c r="V163" s="17">
        <v>195.98199600000001</v>
      </c>
      <c r="W163" s="20">
        <v>42.3</v>
      </c>
      <c r="X163" s="20">
        <v>2604.04</v>
      </c>
      <c r="Y163" s="17">
        <v>0</v>
      </c>
      <c r="Z163" s="19">
        <v>0</v>
      </c>
      <c r="AA163" s="17">
        <v>5.05</v>
      </c>
      <c r="AB163" s="17">
        <v>10.67</v>
      </c>
      <c r="AC163" s="17">
        <v>14</v>
      </c>
      <c r="AD163" s="18">
        <v>1330221.3119999999</v>
      </c>
      <c r="AE163" s="17">
        <v>151431.44399999999</v>
      </c>
      <c r="AF163" s="17">
        <v>256245.75719999999</v>
      </c>
      <c r="AG163" s="17">
        <v>398769.46919999993</v>
      </c>
      <c r="AH163" s="17">
        <v>205174.76040000003</v>
      </c>
      <c r="AI163" s="17">
        <v>93531.185999999987</v>
      </c>
      <c r="AJ163" s="17">
        <v>53743.316399999996</v>
      </c>
      <c r="AK163" s="17">
        <v>171325.37879999998</v>
      </c>
      <c r="AL163" s="17">
        <v>0</v>
      </c>
      <c r="AN163" s="15">
        <v>48.16</v>
      </c>
      <c r="AO163" s="238">
        <v>18.649999999999999</v>
      </c>
      <c r="AP163" s="239"/>
      <c r="AQ163" s="15">
        <v>7.16</v>
      </c>
      <c r="AR163" s="15">
        <v>1.53</v>
      </c>
      <c r="AS163" s="15">
        <v>0.32</v>
      </c>
      <c r="AT163" s="15">
        <v>0.87</v>
      </c>
      <c r="AU163" s="15">
        <v>5.01</v>
      </c>
      <c r="AV163" s="15">
        <v>4.99</v>
      </c>
      <c r="AW163" s="15">
        <v>2.7</v>
      </c>
      <c r="AX163" s="15">
        <v>6.46</v>
      </c>
      <c r="AY163" s="15">
        <v>0.47</v>
      </c>
      <c r="AZ163" s="14">
        <v>0</v>
      </c>
      <c r="BA163" s="15">
        <v>54.565279999999994</v>
      </c>
      <c r="BB163" s="238">
        <v>21.130449999999996</v>
      </c>
      <c r="BC163" s="239">
        <v>0</v>
      </c>
      <c r="BD163" s="15">
        <v>8.1122800000000002</v>
      </c>
      <c r="BE163" s="15">
        <v>1.7334900000000002</v>
      </c>
      <c r="BF163" s="15">
        <v>0.36255999999999999</v>
      </c>
      <c r="BG163" s="15">
        <v>0.98570999999999998</v>
      </c>
      <c r="BH163" s="15">
        <v>5.6763299999999992</v>
      </c>
      <c r="BI163" s="15">
        <v>5.6536700000000009</v>
      </c>
      <c r="BJ163" s="15">
        <v>3.0591000000000004</v>
      </c>
      <c r="BK163" s="15">
        <v>7.3191800000000002</v>
      </c>
      <c r="BL163" s="15">
        <v>0.53250999999999993</v>
      </c>
      <c r="BM163" s="14">
        <v>0</v>
      </c>
      <c r="BN163" s="13">
        <v>3176956.4742720001</v>
      </c>
      <c r="BO163" s="237">
        <v>1230279.0333299998</v>
      </c>
      <c r="BP163" s="237">
        <v>0</v>
      </c>
      <c r="BQ163" s="13">
        <v>472321.60207199998</v>
      </c>
      <c r="BR163" s="13">
        <v>100929.057426</v>
      </c>
      <c r="BS163" s="13">
        <v>21109.345343999998</v>
      </c>
      <c r="BT163" s="13">
        <v>57391.032653999995</v>
      </c>
      <c r="BU163" s="13">
        <v>330493.18804199999</v>
      </c>
      <c r="BV163" s="13">
        <v>329173.85395800008</v>
      </c>
      <c r="BW163" s="13">
        <v>178110.10134000002</v>
      </c>
      <c r="BX163" s="13">
        <v>426144.909132</v>
      </c>
      <c r="BY163" s="13">
        <v>31004.35097399999</v>
      </c>
      <c r="BZ163" s="13">
        <v>0</v>
      </c>
    </row>
    <row r="164" spans="1:78" ht="12" customHeight="1" x14ac:dyDescent="0.25">
      <c r="A164" s="22">
        <v>160</v>
      </c>
      <c r="B164" s="24" t="s">
        <v>93</v>
      </c>
      <c r="C164" s="12">
        <v>2466.6</v>
      </c>
      <c r="D164" s="23">
        <v>2466.6</v>
      </c>
      <c r="E164" s="23">
        <v>0</v>
      </c>
      <c r="F164" s="23">
        <v>283.8</v>
      </c>
      <c r="G164" s="22" t="s">
        <v>42</v>
      </c>
      <c r="H164" s="10">
        <v>7</v>
      </c>
      <c r="I164" s="10" t="s">
        <v>21</v>
      </c>
      <c r="J164" s="18">
        <v>31</v>
      </c>
      <c r="K164" s="17">
        <v>5.0999999999999996</v>
      </c>
      <c r="L164" s="17">
        <v>6.59</v>
      </c>
      <c r="M164" s="17">
        <v>8.98</v>
      </c>
      <c r="N164" s="17">
        <v>6.92</v>
      </c>
      <c r="O164" s="17">
        <v>3.15</v>
      </c>
      <c r="P164" s="17">
        <v>0</v>
      </c>
      <c r="Q164" s="17">
        <v>0</v>
      </c>
      <c r="R164" s="17">
        <v>0.26</v>
      </c>
      <c r="S164" s="20">
        <v>40</v>
      </c>
      <c r="T164" s="20">
        <v>40</v>
      </c>
      <c r="U164" s="20">
        <v>2604.04</v>
      </c>
      <c r="V164" s="17">
        <v>195.98199600000001</v>
      </c>
      <c r="W164" s="20">
        <v>42.3</v>
      </c>
      <c r="X164" s="20">
        <v>2604.04</v>
      </c>
      <c r="Y164" s="17">
        <v>7.85</v>
      </c>
      <c r="Z164" s="19">
        <v>0</v>
      </c>
      <c r="AA164" s="17">
        <v>6.73</v>
      </c>
      <c r="AB164" s="17">
        <v>10.67</v>
      </c>
      <c r="AC164" s="17">
        <v>14</v>
      </c>
      <c r="AD164" s="18">
        <v>458787.6</v>
      </c>
      <c r="AE164" s="17">
        <v>75477.959999999992</v>
      </c>
      <c r="AF164" s="17">
        <v>97529.363999999987</v>
      </c>
      <c r="AG164" s="17">
        <v>132900.408</v>
      </c>
      <c r="AH164" s="17">
        <v>102413.23199999999</v>
      </c>
      <c r="AI164" s="17">
        <v>46618.739999999991</v>
      </c>
      <c r="AJ164" s="17">
        <v>0</v>
      </c>
      <c r="AK164" s="17">
        <v>0</v>
      </c>
      <c r="AL164" s="17">
        <v>3847.8960000000002</v>
      </c>
      <c r="AN164" s="15">
        <v>33.17</v>
      </c>
      <c r="AO164" s="238">
        <v>13.89</v>
      </c>
      <c r="AP164" s="239"/>
      <c r="AQ164" s="15">
        <v>5.9</v>
      </c>
      <c r="AR164" s="15">
        <v>1.53</v>
      </c>
      <c r="AS164" s="15">
        <v>0.32</v>
      </c>
      <c r="AT164" s="15">
        <v>0.6</v>
      </c>
      <c r="AU164" s="15">
        <v>5.01</v>
      </c>
      <c r="AV164" s="15">
        <v>4.99</v>
      </c>
      <c r="AW164" s="15">
        <v>0</v>
      </c>
      <c r="AX164" s="15">
        <v>0</v>
      </c>
      <c r="AY164" s="15">
        <v>0</v>
      </c>
      <c r="AZ164" s="14">
        <v>0.93</v>
      </c>
      <c r="BA164" s="15">
        <v>37.581610000000005</v>
      </c>
      <c r="BB164" s="238">
        <v>15.737370000000004</v>
      </c>
      <c r="BC164" s="239">
        <v>0</v>
      </c>
      <c r="BD164" s="15">
        <v>6.6847000000000012</v>
      </c>
      <c r="BE164" s="15">
        <v>1.7334900000000002</v>
      </c>
      <c r="BF164" s="15">
        <v>0.36256000000000005</v>
      </c>
      <c r="BG164" s="15">
        <v>0.67980000000000007</v>
      </c>
      <c r="BH164" s="15">
        <v>5.6763300000000001</v>
      </c>
      <c r="BI164" s="15">
        <v>5.65367</v>
      </c>
      <c r="BJ164" s="15">
        <v>0</v>
      </c>
      <c r="BK164" s="15">
        <v>0</v>
      </c>
      <c r="BL164" s="15">
        <v>0</v>
      </c>
      <c r="BM164" s="14">
        <v>1.0536900000000002</v>
      </c>
      <c r="BN164" s="13">
        <v>1090622.2362599999</v>
      </c>
      <c r="BO164" s="237">
        <v>456700.11642000009</v>
      </c>
      <c r="BP164" s="237">
        <v>0</v>
      </c>
      <c r="BQ164" s="13">
        <v>193990.69020000001</v>
      </c>
      <c r="BR164" s="13">
        <v>50306.060339999996</v>
      </c>
      <c r="BS164" s="13">
        <v>10521.52896</v>
      </c>
      <c r="BT164" s="13">
        <v>19727.866800000003</v>
      </c>
      <c r="BU164" s="13">
        <v>164727.68777999998</v>
      </c>
      <c r="BV164" s="13">
        <v>164070.09221999999</v>
      </c>
      <c r="BW164" s="13">
        <v>0</v>
      </c>
      <c r="BX164" s="13">
        <v>0</v>
      </c>
      <c r="BY164" s="13">
        <v>0</v>
      </c>
      <c r="BZ164" s="13">
        <v>30578.193540000004</v>
      </c>
    </row>
    <row r="165" spans="1:78" ht="12" customHeight="1" x14ac:dyDescent="0.25">
      <c r="A165" s="22">
        <v>161</v>
      </c>
      <c r="B165" s="24" t="s">
        <v>92</v>
      </c>
      <c r="C165" s="12">
        <v>2921.9300000000003</v>
      </c>
      <c r="D165" s="23">
        <v>1982.23</v>
      </c>
      <c r="E165" s="23">
        <v>939.7</v>
      </c>
      <c r="F165" s="23">
        <v>273.8</v>
      </c>
      <c r="G165" s="22" t="s">
        <v>42</v>
      </c>
      <c r="H165" s="10">
        <v>7</v>
      </c>
      <c r="I165" s="10" t="s">
        <v>21</v>
      </c>
      <c r="J165" s="18">
        <v>31</v>
      </c>
      <c r="K165" s="17">
        <v>5.0999999999999996</v>
      </c>
      <c r="L165" s="17">
        <v>6.59</v>
      </c>
      <c r="M165" s="17">
        <v>8.98</v>
      </c>
      <c r="N165" s="17">
        <v>6.92</v>
      </c>
      <c r="O165" s="17">
        <v>3.15</v>
      </c>
      <c r="P165" s="17">
        <v>0</v>
      </c>
      <c r="Q165" s="17">
        <v>0</v>
      </c>
      <c r="R165" s="17">
        <v>0.26</v>
      </c>
      <c r="S165" s="20">
        <v>40</v>
      </c>
      <c r="T165" s="20">
        <v>40</v>
      </c>
      <c r="U165" s="20">
        <v>2604.04</v>
      </c>
      <c r="V165" s="17">
        <v>195.98199600000001</v>
      </c>
      <c r="W165" s="20">
        <v>42.3</v>
      </c>
      <c r="X165" s="20">
        <v>2604.04</v>
      </c>
      <c r="Y165" s="17">
        <v>7.85</v>
      </c>
      <c r="Z165" s="19">
        <v>0</v>
      </c>
      <c r="AA165" s="17">
        <v>6.73</v>
      </c>
      <c r="AB165" s="17">
        <v>10.67</v>
      </c>
      <c r="AC165" s="17">
        <v>14</v>
      </c>
      <c r="AD165" s="18">
        <v>543478.9800000001</v>
      </c>
      <c r="AE165" s="17">
        <v>89411.058000000005</v>
      </c>
      <c r="AF165" s="17">
        <v>115533.1122</v>
      </c>
      <c r="AG165" s="17">
        <v>157433.58840000004</v>
      </c>
      <c r="AH165" s="17">
        <v>121318.5336</v>
      </c>
      <c r="AI165" s="17">
        <v>55224.476999999999</v>
      </c>
      <c r="AJ165" s="17">
        <v>0</v>
      </c>
      <c r="AK165" s="17">
        <v>0</v>
      </c>
      <c r="AL165" s="17">
        <v>4558.2108000000007</v>
      </c>
      <c r="AN165" s="15">
        <v>33.17</v>
      </c>
      <c r="AO165" s="238">
        <v>13.89</v>
      </c>
      <c r="AP165" s="239"/>
      <c r="AQ165" s="15">
        <v>5.9</v>
      </c>
      <c r="AR165" s="15">
        <v>1.53</v>
      </c>
      <c r="AS165" s="15">
        <v>0.32</v>
      </c>
      <c r="AT165" s="15">
        <v>0.6</v>
      </c>
      <c r="AU165" s="15">
        <v>5.01</v>
      </c>
      <c r="AV165" s="15">
        <v>4.99</v>
      </c>
      <c r="AW165" s="15">
        <v>0</v>
      </c>
      <c r="AX165" s="15">
        <v>0</v>
      </c>
      <c r="AY165" s="15">
        <v>0</v>
      </c>
      <c r="AZ165" s="14">
        <v>0.93</v>
      </c>
      <c r="BA165" s="15">
        <v>37.581610000000005</v>
      </c>
      <c r="BB165" s="238">
        <v>15.737370000000004</v>
      </c>
      <c r="BC165" s="239">
        <v>0</v>
      </c>
      <c r="BD165" s="15">
        <v>6.6847000000000012</v>
      </c>
      <c r="BE165" s="15">
        <v>1.7334900000000002</v>
      </c>
      <c r="BF165" s="15">
        <v>0.36256000000000005</v>
      </c>
      <c r="BG165" s="15">
        <v>0.67980000000000007</v>
      </c>
      <c r="BH165" s="15">
        <v>5.6763300000000001</v>
      </c>
      <c r="BI165" s="15">
        <v>5.65367</v>
      </c>
      <c r="BJ165" s="15">
        <v>0</v>
      </c>
      <c r="BK165" s="15">
        <v>0</v>
      </c>
      <c r="BL165" s="15">
        <v>0</v>
      </c>
      <c r="BM165" s="14">
        <v>1.0536900000000002</v>
      </c>
      <c r="BN165" s="13">
        <v>1291949.1732730002</v>
      </c>
      <c r="BO165" s="237">
        <v>541006.15064100013</v>
      </c>
      <c r="BP165" s="237">
        <v>0</v>
      </c>
      <c r="BQ165" s="13">
        <v>229801.02871000004</v>
      </c>
      <c r="BR165" s="13">
        <v>59592.470157000003</v>
      </c>
      <c r="BS165" s="13">
        <v>12463.784608000002</v>
      </c>
      <c r="BT165" s="13">
        <v>23369.596140000005</v>
      </c>
      <c r="BU165" s="13">
        <v>195136.12776900001</v>
      </c>
      <c r="BV165" s="13">
        <v>194357.14123100002</v>
      </c>
      <c r="BW165" s="13">
        <v>0</v>
      </c>
      <c r="BX165" s="13">
        <v>0</v>
      </c>
      <c r="BY165" s="13">
        <v>0</v>
      </c>
      <c r="BZ165" s="13">
        <v>36222.874017000009</v>
      </c>
    </row>
    <row r="166" spans="1:78" ht="12" customHeight="1" x14ac:dyDescent="0.25">
      <c r="A166" s="22">
        <v>162</v>
      </c>
      <c r="B166" s="24" t="s">
        <v>91</v>
      </c>
      <c r="C166" s="12">
        <v>3423.1</v>
      </c>
      <c r="D166" s="23">
        <v>2691.7</v>
      </c>
      <c r="E166" s="23">
        <v>731.4</v>
      </c>
      <c r="F166" s="23">
        <v>366.3</v>
      </c>
      <c r="G166" s="22" t="s">
        <v>42</v>
      </c>
      <c r="H166" s="10">
        <v>7</v>
      </c>
      <c r="I166" s="10" t="s">
        <v>21</v>
      </c>
      <c r="J166" s="18">
        <v>31</v>
      </c>
      <c r="K166" s="17">
        <v>5.0999999999999996</v>
      </c>
      <c r="L166" s="17">
        <v>6.59</v>
      </c>
      <c r="M166" s="17">
        <v>8.98</v>
      </c>
      <c r="N166" s="17">
        <v>6.92</v>
      </c>
      <c r="O166" s="17">
        <v>3.15</v>
      </c>
      <c r="P166" s="17">
        <v>0</v>
      </c>
      <c r="Q166" s="17">
        <v>0</v>
      </c>
      <c r="R166" s="17">
        <v>0.26</v>
      </c>
      <c r="S166" s="20">
        <v>40</v>
      </c>
      <c r="T166" s="20">
        <v>40</v>
      </c>
      <c r="U166" s="20">
        <v>2604.04</v>
      </c>
      <c r="V166" s="17">
        <v>195.98199600000001</v>
      </c>
      <c r="W166" s="20">
        <v>42.3</v>
      </c>
      <c r="X166" s="20">
        <v>2604.04</v>
      </c>
      <c r="Y166" s="17">
        <v>7.85</v>
      </c>
      <c r="Z166" s="19">
        <v>0</v>
      </c>
      <c r="AA166" s="17">
        <v>6.73</v>
      </c>
      <c r="AB166" s="17">
        <v>10.67</v>
      </c>
      <c r="AC166" s="17">
        <v>14</v>
      </c>
      <c r="AD166" s="18">
        <v>636696.6</v>
      </c>
      <c r="AE166" s="17">
        <v>104746.85999999999</v>
      </c>
      <c r="AF166" s="17">
        <v>135349.37400000001</v>
      </c>
      <c r="AG166" s="17">
        <v>184436.62800000003</v>
      </c>
      <c r="AH166" s="17">
        <v>142127.11199999999</v>
      </c>
      <c r="AI166" s="17">
        <v>64696.59</v>
      </c>
      <c r="AJ166" s="17">
        <v>0</v>
      </c>
      <c r="AK166" s="17">
        <v>0</v>
      </c>
      <c r="AL166" s="17">
        <v>5340.0360000000001</v>
      </c>
      <c r="AN166" s="15">
        <v>33.17</v>
      </c>
      <c r="AO166" s="238">
        <v>13.89</v>
      </c>
      <c r="AP166" s="239"/>
      <c r="AQ166" s="15">
        <v>5.9</v>
      </c>
      <c r="AR166" s="15">
        <v>1.53</v>
      </c>
      <c r="AS166" s="15">
        <v>0.32</v>
      </c>
      <c r="AT166" s="15">
        <v>0.6</v>
      </c>
      <c r="AU166" s="15">
        <v>5.01</v>
      </c>
      <c r="AV166" s="15">
        <v>4.99</v>
      </c>
      <c r="AW166" s="15">
        <v>0</v>
      </c>
      <c r="AX166" s="15">
        <v>0</v>
      </c>
      <c r="AY166" s="15">
        <v>0</v>
      </c>
      <c r="AZ166" s="14">
        <v>0.93</v>
      </c>
      <c r="BA166" s="15">
        <v>37.581610000000005</v>
      </c>
      <c r="BB166" s="238">
        <v>15.737370000000004</v>
      </c>
      <c r="BC166" s="239">
        <v>0</v>
      </c>
      <c r="BD166" s="15">
        <v>6.6847000000000012</v>
      </c>
      <c r="BE166" s="15">
        <v>1.7334900000000002</v>
      </c>
      <c r="BF166" s="15">
        <v>0.36256000000000005</v>
      </c>
      <c r="BG166" s="15">
        <v>0.67980000000000007</v>
      </c>
      <c r="BH166" s="15">
        <v>5.6763300000000001</v>
      </c>
      <c r="BI166" s="15">
        <v>5.65367</v>
      </c>
      <c r="BJ166" s="15">
        <v>0</v>
      </c>
      <c r="BK166" s="15">
        <v>0</v>
      </c>
      <c r="BL166" s="15">
        <v>0</v>
      </c>
      <c r="BM166" s="14">
        <v>1.0536900000000002</v>
      </c>
      <c r="BN166" s="13">
        <v>1513544.5459100001</v>
      </c>
      <c r="BO166" s="237">
        <v>633799.63047000009</v>
      </c>
      <c r="BP166" s="237">
        <v>0</v>
      </c>
      <c r="BQ166" s="13">
        <v>269216.54570000002</v>
      </c>
      <c r="BR166" s="13">
        <v>69813.782189999998</v>
      </c>
      <c r="BS166" s="13">
        <v>14601.575359999999</v>
      </c>
      <c r="BT166" s="13">
        <v>27377.953800000003</v>
      </c>
      <c r="BU166" s="13">
        <v>228605.91422999999</v>
      </c>
      <c r="BV166" s="13">
        <v>227693.31576999999</v>
      </c>
      <c r="BW166" s="13">
        <v>0</v>
      </c>
      <c r="BX166" s="13">
        <v>0</v>
      </c>
      <c r="BY166" s="13">
        <v>0</v>
      </c>
      <c r="BZ166" s="13">
        <v>42435.82839000001</v>
      </c>
    </row>
    <row r="167" spans="1:78" ht="12" customHeight="1" x14ac:dyDescent="0.25">
      <c r="A167" s="22">
        <v>163</v>
      </c>
      <c r="B167" s="24" t="s">
        <v>90</v>
      </c>
      <c r="C167" s="12">
        <v>4904.5600000000004</v>
      </c>
      <c r="D167" s="23">
        <v>4904.5600000000004</v>
      </c>
      <c r="E167" s="23">
        <v>0</v>
      </c>
      <c r="F167" s="23">
        <v>488.4</v>
      </c>
      <c r="G167" s="22" t="s">
        <v>42</v>
      </c>
      <c r="H167" s="10">
        <v>7</v>
      </c>
      <c r="I167" s="10" t="s">
        <v>21</v>
      </c>
      <c r="J167" s="18">
        <v>31</v>
      </c>
      <c r="K167" s="17">
        <v>5.0999999999999996</v>
      </c>
      <c r="L167" s="17">
        <v>6.59</v>
      </c>
      <c r="M167" s="17">
        <v>8.98</v>
      </c>
      <c r="N167" s="17">
        <v>6.92</v>
      </c>
      <c r="O167" s="17">
        <v>3.15</v>
      </c>
      <c r="P167" s="17">
        <v>0</v>
      </c>
      <c r="Q167" s="17">
        <v>0</v>
      </c>
      <c r="R167" s="17">
        <v>0.26</v>
      </c>
      <c r="S167" s="20">
        <v>40</v>
      </c>
      <c r="T167" s="20">
        <v>40</v>
      </c>
      <c r="U167" s="20">
        <v>2604.04</v>
      </c>
      <c r="V167" s="17">
        <v>195.98199600000001</v>
      </c>
      <c r="W167" s="20">
        <v>42.3</v>
      </c>
      <c r="X167" s="20">
        <v>2604.04</v>
      </c>
      <c r="Y167" s="17">
        <v>7.85</v>
      </c>
      <c r="Z167" s="19">
        <v>0</v>
      </c>
      <c r="AA167" s="17">
        <v>6.73</v>
      </c>
      <c r="AB167" s="17">
        <v>10.67</v>
      </c>
      <c r="AC167" s="17">
        <v>14</v>
      </c>
      <c r="AD167" s="18">
        <v>912248.16000000015</v>
      </c>
      <c r="AE167" s="17">
        <v>150079.53600000002</v>
      </c>
      <c r="AF167" s="17">
        <v>193926.30240000002</v>
      </c>
      <c r="AG167" s="17">
        <v>264257.69280000002</v>
      </c>
      <c r="AH167" s="17">
        <v>203637.33120000002</v>
      </c>
      <c r="AI167" s="17">
        <v>92696.184000000008</v>
      </c>
      <c r="AJ167" s="17">
        <v>0</v>
      </c>
      <c r="AK167" s="17">
        <v>0</v>
      </c>
      <c r="AL167" s="17">
        <v>7651.1136000000015</v>
      </c>
      <c r="AN167" s="15">
        <v>33.17</v>
      </c>
      <c r="AO167" s="238">
        <v>13.89</v>
      </c>
      <c r="AP167" s="239"/>
      <c r="AQ167" s="15">
        <v>5.9</v>
      </c>
      <c r="AR167" s="15">
        <v>1.53</v>
      </c>
      <c r="AS167" s="15">
        <v>0.32</v>
      </c>
      <c r="AT167" s="15">
        <v>0.6</v>
      </c>
      <c r="AU167" s="15">
        <v>5.01</v>
      </c>
      <c r="AV167" s="15">
        <v>4.99</v>
      </c>
      <c r="AW167" s="15">
        <v>0</v>
      </c>
      <c r="AX167" s="15">
        <v>0</v>
      </c>
      <c r="AY167" s="15">
        <v>0</v>
      </c>
      <c r="AZ167" s="14">
        <v>0.93</v>
      </c>
      <c r="BA167" s="15">
        <v>37.581610000000005</v>
      </c>
      <c r="BB167" s="238">
        <v>15.737370000000004</v>
      </c>
      <c r="BC167" s="239">
        <v>0</v>
      </c>
      <c r="BD167" s="15">
        <v>6.6847000000000012</v>
      </c>
      <c r="BE167" s="15">
        <v>1.7334900000000002</v>
      </c>
      <c r="BF167" s="15">
        <v>0.36256000000000005</v>
      </c>
      <c r="BG167" s="15">
        <v>0.67980000000000007</v>
      </c>
      <c r="BH167" s="15">
        <v>5.6763300000000001</v>
      </c>
      <c r="BI167" s="15">
        <v>5.65367</v>
      </c>
      <c r="BJ167" s="15">
        <v>0</v>
      </c>
      <c r="BK167" s="15">
        <v>0</v>
      </c>
      <c r="BL167" s="15">
        <v>0</v>
      </c>
      <c r="BM167" s="14">
        <v>1.0536900000000002</v>
      </c>
      <c r="BN167" s="13">
        <v>2168581.1218160009</v>
      </c>
      <c r="BO167" s="237">
        <v>908097.43087200029</v>
      </c>
      <c r="BP167" s="237">
        <v>0</v>
      </c>
      <c r="BQ167" s="13">
        <v>385728.93032000004</v>
      </c>
      <c r="BR167" s="13">
        <v>100028.01074400001</v>
      </c>
      <c r="BS167" s="13">
        <v>20920.891136000002</v>
      </c>
      <c r="BT167" s="13">
        <v>39226.670880000005</v>
      </c>
      <c r="BU167" s="13">
        <v>327542.701848</v>
      </c>
      <c r="BV167" s="13">
        <v>326235.146152</v>
      </c>
      <c r="BW167" s="13">
        <v>0</v>
      </c>
      <c r="BX167" s="13">
        <v>0</v>
      </c>
      <c r="BY167" s="13">
        <v>0</v>
      </c>
      <c r="BZ167" s="13">
        <v>60801.339864000016</v>
      </c>
    </row>
    <row r="168" spans="1:78" ht="12" customHeight="1" x14ac:dyDescent="0.25">
      <c r="A168" s="22">
        <v>164</v>
      </c>
      <c r="B168" s="24" t="s">
        <v>89</v>
      </c>
      <c r="C168" s="12">
        <v>4886.43</v>
      </c>
      <c r="D168" s="23">
        <v>4886.43</v>
      </c>
      <c r="E168" s="23">
        <v>0</v>
      </c>
      <c r="F168" s="23">
        <v>451.5</v>
      </c>
      <c r="G168" s="22" t="s">
        <v>42</v>
      </c>
      <c r="H168" s="10">
        <v>7</v>
      </c>
      <c r="I168" s="10" t="s">
        <v>21</v>
      </c>
      <c r="J168" s="18">
        <v>31</v>
      </c>
      <c r="K168" s="17">
        <v>5.0999999999999996</v>
      </c>
      <c r="L168" s="17">
        <v>6.59</v>
      </c>
      <c r="M168" s="17">
        <v>8.98</v>
      </c>
      <c r="N168" s="17">
        <v>6.92</v>
      </c>
      <c r="O168" s="17">
        <v>3.15</v>
      </c>
      <c r="P168" s="17">
        <v>0</v>
      </c>
      <c r="Q168" s="17">
        <v>0</v>
      </c>
      <c r="R168" s="17">
        <v>0.26</v>
      </c>
      <c r="S168" s="20">
        <v>40</v>
      </c>
      <c r="T168" s="20">
        <v>40</v>
      </c>
      <c r="U168" s="20">
        <v>2604.04</v>
      </c>
      <c r="V168" s="17">
        <v>195.98199600000001</v>
      </c>
      <c r="W168" s="20">
        <v>42.3</v>
      </c>
      <c r="X168" s="20">
        <v>2604.04</v>
      </c>
      <c r="Y168" s="17">
        <v>7.85</v>
      </c>
      <c r="Z168" s="19">
        <v>0</v>
      </c>
      <c r="AA168" s="17">
        <v>6.73</v>
      </c>
      <c r="AB168" s="17">
        <v>10.67</v>
      </c>
      <c r="AC168" s="17">
        <v>14</v>
      </c>
      <c r="AD168" s="18">
        <v>908875.9800000001</v>
      </c>
      <c r="AE168" s="17">
        <v>149524.758</v>
      </c>
      <c r="AF168" s="17">
        <v>193209.44219999999</v>
      </c>
      <c r="AG168" s="17">
        <v>263280.84840000002</v>
      </c>
      <c r="AH168" s="17">
        <v>202884.5736</v>
      </c>
      <c r="AI168" s="17">
        <v>92353.527000000002</v>
      </c>
      <c r="AJ168" s="17">
        <v>0</v>
      </c>
      <c r="AK168" s="17">
        <v>0</v>
      </c>
      <c r="AL168" s="17">
        <v>7622.8307999999997</v>
      </c>
      <c r="AN168" s="15">
        <v>33.17</v>
      </c>
      <c r="AO168" s="238">
        <v>13.89</v>
      </c>
      <c r="AP168" s="239"/>
      <c r="AQ168" s="15">
        <v>5.9</v>
      </c>
      <c r="AR168" s="15">
        <v>1.53</v>
      </c>
      <c r="AS168" s="15">
        <v>0.32</v>
      </c>
      <c r="AT168" s="15">
        <v>0.6</v>
      </c>
      <c r="AU168" s="15">
        <v>5.01</v>
      </c>
      <c r="AV168" s="15">
        <v>4.99</v>
      </c>
      <c r="AW168" s="15">
        <v>0</v>
      </c>
      <c r="AX168" s="15">
        <v>0</v>
      </c>
      <c r="AY168" s="15">
        <v>0</v>
      </c>
      <c r="AZ168" s="14">
        <v>0.93</v>
      </c>
      <c r="BA168" s="15">
        <v>37.581610000000005</v>
      </c>
      <c r="BB168" s="238">
        <v>15.737370000000004</v>
      </c>
      <c r="BC168" s="239">
        <v>0</v>
      </c>
      <c r="BD168" s="15">
        <v>6.6847000000000012</v>
      </c>
      <c r="BE168" s="15">
        <v>1.7334900000000002</v>
      </c>
      <c r="BF168" s="15">
        <v>0.36256000000000005</v>
      </c>
      <c r="BG168" s="15">
        <v>0.67980000000000007</v>
      </c>
      <c r="BH168" s="15">
        <v>5.6763300000000001</v>
      </c>
      <c r="BI168" s="15">
        <v>5.65367</v>
      </c>
      <c r="BJ168" s="15">
        <v>0</v>
      </c>
      <c r="BK168" s="15">
        <v>0</v>
      </c>
      <c r="BL168" s="15">
        <v>0</v>
      </c>
      <c r="BM168" s="14">
        <v>1.0536900000000002</v>
      </c>
      <c r="BN168" s="13">
        <v>2160564.8317230009</v>
      </c>
      <c r="BO168" s="237">
        <v>904740.59429100028</v>
      </c>
      <c r="BP168" s="237">
        <v>0</v>
      </c>
      <c r="BQ168" s="13">
        <v>384303.06021000003</v>
      </c>
      <c r="BR168" s="13">
        <v>99658.251207000008</v>
      </c>
      <c r="BS168" s="13">
        <v>20843.555808000001</v>
      </c>
      <c r="BT168" s="13">
        <v>39081.667140000005</v>
      </c>
      <c r="BU168" s="13">
        <v>326331.92061899998</v>
      </c>
      <c r="BV168" s="13">
        <v>325029.19838100002</v>
      </c>
      <c r="BW168" s="13">
        <v>0</v>
      </c>
      <c r="BX168" s="13">
        <v>0</v>
      </c>
      <c r="BY168" s="13">
        <v>0</v>
      </c>
      <c r="BZ168" s="13">
        <v>60576.584067000018</v>
      </c>
    </row>
    <row r="169" spans="1:78" ht="12" customHeight="1" x14ac:dyDescent="0.25">
      <c r="A169" s="22">
        <v>165</v>
      </c>
      <c r="B169" s="24" t="s">
        <v>88</v>
      </c>
      <c r="C169" s="12">
        <v>586.91</v>
      </c>
      <c r="D169" s="23">
        <v>586.91</v>
      </c>
      <c r="E169" s="23">
        <v>0</v>
      </c>
      <c r="F169" s="23">
        <v>71.2</v>
      </c>
      <c r="G169" s="22" t="s">
        <v>42</v>
      </c>
      <c r="H169" s="10">
        <v>9</v>
      </c>
      <c r="I169" s="10" t="s">
        <v>21</v>
      </c>
      <c r="J169" s="18">
        <v>25.05</v>
      </c>
      <c r="K169" s="17">
        <v>3.9</v>
      </c>
      <c r="L169" s="17">
        <v>5.09</v>
      </c>
      <c r="M169" s="17">
        <v>8.4499999999999993</v>
      </c>
      <c r="N169" s="17">
        <v>4.93</v>
      </c>
      <c r="O169" s="17">
        <v>2.42</v>
      </c>
      <c r="P169" s="17">
        <v>0</v>
      </c>
      <c r="Q169" s="17">
        <v>0</v>
      </c>
      <c r="R169" s="17">
        <v>0.26</v>
      </c>
      <c r="S169" s="20">
        <v>40</v>
      </c>
      <c r="T169" s="20">
        <v>0</v>
      </c>
      <c r="U169" s="20">
        <v>0</v>
      </c>
      <c r="V169" s="17">
        <v>0</v>
      </c>
      <c r="W169" s="20">
        <v>42.3</v>
      </c>
      <c r="X169" s="20">
        <v>2604.04</v>
      </c>
      <c r="Y169" s="17">
        <v>7.85</v>
      </c>
      <c r="Z169" s="19">
        <v>0</v>
      </c>
      <c r="AA169" s="17">
        <v>6.73</v>
      </c>
      <c r="AB169" s="17">
        <v>10.67</v>
      </c>
      <c r="AC169" s="17">
        <v>14</v>
      </c>
      <c r="AD169" s="18">
        <v>88212.573000000004</v>
      </c>
      <c r="AE169" s="17">
        <v>13733.693999999998</v>
      </c>
      <c r="AF169" s="17">
        <v>17924.231399999997</v>
      </c>
      <c r="AG169" s="17">
        <v>29756.336999999996</v>
      </c>
      <c r="AH169" s="17">
        <v>17360.797799999997</v>
      </c>
      <c r="AI169" s="17">
        <v>8521.9331999999995</v>
      </c>
      <c r="AJ169" s="17">
        <v>0</v>
      </c>
      <c r="AK169" s="17">
        <v>0</v>
      </c>
      <c r="AL169" s="17">
        <v>915.57960000000003</v>
      </c>
      <c r="AN169" s="15">
        <v>26.91</v>
      </c>
      <c r="AO169" s="238">
        <v>7.81</v>
      </c>
      <c r="AP169" s="239"/>
      <c r="AQ169" s="15">
        <v>8.4499999999999993</v>
      </c>
      <c r="AR169" s="15">
        <v>1.53</v>
      </c>
      <c r="AS169" s="15">
        <v>0.18</v>
      </c>
      <c r="AT169" s="15">
        <v>0.48</v>
      </c>
      <c r="AU169" s="15">
        <v>4.93</v>
      </c>
      <c r="AV169" s="15">
        <v>2.6</v>
      </c>
      <c r="AW169" s="15">
        <v>0</v>
      </c>
      <c r="AX169" s="15">
        <v>0</v>
      </c>
      <c r="AY169" s="15">
        <v>0</v>
      </c>
      <c r="AZ169" s="14">
        <v>0.93</v>
      </c>
      <c r="BA169" s="15">
        <v>30.48903</v>
      </c>
      <c r="BB169" s="238">
        <v>8.8487299999999998</v>
      </c>
      <c r="BC169" s="239">
        <v>0</v>
      </c>
      <c r="BD169" s="15">
        <v>9.5738499999999984</v>
      </c>
      <c r="BE169" s="15">
        <v>1.73349</v>
      </c>
      <c r="BF169" s="15">
        <v>0.20393999999999998</v>
      </c>
      <c r="BG169" s="15">
        <v>0.54383999999999999</v>
      </c>
      <c r="BH169" s="15">
        <v>5.5856899999999996</v>
      </c>
      <c r="BI169" s="15">
        <v>2.9458000000000002</v>
      </c>
      <c r="BJ169" s="15">
        <v>0</v>
      </c>
      <c r="BK169" s="15">
        <v>0</v>
      </c>
      <c r="BL169" s="15">
        <v>0</v>
      </c>
      <c r="BM169" s="14">
        <v>1.05369</v>
      </c>
      <c r="BN169" s="13">
        <v>210530.66217299999</v>
      </c>
      <c r="BO169" s="237">
        <v>61101.615443000002</v>
      </c>
      <c r="BP169" s="237">
        <v>0</v>
      </c>
      <c r="BQ169" s="13">
        <v>66108.662034999987</v>
      </c>
      <c r="BR169" s="13">
        <v>11969.970759</v>
      </c>
      <c r="BS169" s="13">
        <v>1408.2318539999997</v>
      </c>
      <c r="BT169" s="13">
        <v>3755.2849439999995</v>
      </c>
      <c r="BU169" s="13">
        <v>38569.905778999993</v>
      </c>
      <c r="BV169" s="13">
        <v>20341.126779999999</v>
      </c>
      <c r="BW169" s="13">
        <v>0</v>
      </c>
      <c r="BX169" s="13">
        <v>0</v>
      </c>
      <c r="BY169" s="13">
        <v>0</v>
      </c>
      <c r="BZ169" s="13">
        <v>7275.8645789999991</v>
      </c>
    </row>
    <row r="170" spans="1:78" ht="12" customHeight="1" x14ac:dyDescent="0.25">
      <c r="A170" s="22">
        <v>166</v>
      </c>
      <c r="B170" s="24" t="s">
        <v>87</v>
      </c>
      <c r="C170" s="12">
        <v>3857.82</v>
      </c>
      <c r="D170" s="23">
        <v>3857.82</v>
      </c>
      <c r="E170" s="23">
        <v>0</v>
      </c>
      <c r="F170" s="23">
        <v>681.2</v>
      </c>
      <c r="G170" s="22" t="s">
        <v>42</v>
      </c>
      <c r="H170" s="10">
        <v>1</v>
      </c>
      <c r="I170" s="10" t="s">
        <v>21</v>
      </c>
      <c r="J170" s="18">
        <v>44.8</v>
      </c>
      <c r="K170" s="17">
        <v>5.0999999999999996</v>
      </c>
      <c r="L170" s="17">
        <v>8.6300000000000008</v>
      </c>
      <c r="M170" s="17">
        <v>13.43</v>
      </c>
      <c r="N170" s="17">
        <v>6.91</v>
      </c>
      <c r="O170" s="17">
        <v>3.15</v>
      </c>
      <c r="P170" s="17">
        <v>1.81</v>
      </c>
      <c r="Q170" s="17">
        <v>5.77</v>
      </c>
      <c r="R170" s="17">
        <v>0</v>
      </c>
      <c r="S170" s="20">
        <v>40</v>
      </c>
      <c r="T170" s="20">
        <v>40</v>
      </c>
      <c r="U170" s="20">
        <v>2604.04</v>
      </c>
      <c r="V170" s="17">
        <v>195.98199600000001</v>
      </c>
      <c r="W170" s="20">
        <v>42.3</v>
      </c>
      <c r="X170" s="20">
        <v>2604.04</v>
      </c>
      <c r="Y170" s="17">
        <v>0</v>
      </c>
      <c r="Z170" s="19">
        <v>0</v>
      </c>
      <c r="AA170" s="17">
        <v>5.05</v>
      </c>
      <c r="AB170" s="17">
        <v>10.67</v>
      </c>
      <c r="AC170" s="17">
        <v>14</v>
      </c>
      <c r="AD170" s="18">
        <v>1036982.0160000001</v>
      </c>
      <c r="AE170" s="17">
        <v>118049.29199999999</v>
      </c>
      <c r="AF170" s="17">
        <v>199757.91960000002</v>
      </c>
      <c r="AG170" s="17">
        <v>310863.13560000004</v>
      </c>
      <c r="AH170" s="17">
        <v>159945.21720000001</v>
      </c>
      <c r="AI170" s="17">
        <v>72912.797999999995</v>
      </c>
      <c r="AJ170" s="17">
        <v>41895.925200000005</v>
      </c>
      <c r="AK170" s="17">
        <v>133557.72839999999</v>
      </c>
      <c r="AL170" s="17">
        <v>0</v>
      </c>
      <c r="AN170" s="15">
        <v>48.16</v>
      </c>
      <c r="AO170" s="238">
        <v>18.649999999999999</v>
      </c>
      <c r="AP170" s="239"/>
      <c r="AQ170" s="15">
        <v>7.16</v>
      </c>
      <c r="AR170" s="15">
        <v>1.53</v>
      </c>
      <c r="AS170" s="15">
        <v>0.32</v>
      </c>
      <c r="AT170" s="15">
        <v>0.87</v>
      </c>
      <c r="AU170" s="15">
        <v>5.01</v>
      </c>
      <c r="AV170" s="15">
        <v>4.99</v>
      </c>
      <c r="AW170" s="15">
        <v>2.7</v>
      </c>
      <c r="AX170" s="15">
        <v>6.46</v>
      </c>
      <c r="AY170" s="15">
        <v>0.47</v>
      </c>
      <c r="AZ170" s="14">
        <v>0</v>
      </c>
      <c r="BA170" s="15">
        <v>54.565279999999994</v>
      </c>
      <c r="BB170" s="238">
        <v>21.130449999999996</v>
      </c>
      <c r="BC170" s="239">
        <v>0</v>
      </c>
      <c r="BD170" s="15">
        <v>8.1122800000000002</v>
      </c>
      <c r="BE170" s="15">
        <v>1.7334900000000002</v>
      </c>
      <c r="BF170" s="15">
        <v>0.36255999999999999</v>
      </c>
      <c r="BG170" s="15">
        <v>0.98570999999999998</v>
      </c>
      <c r="BH170" s="15">
        <v>5.6763299999999992</v>
      </c>
      <c r="BI170" s="15">
        <v>5.6536700000000009</v>
      </c>
      <c r="BJ170" s="15">
        <v>3.0591000000000004</v>
      </c>
      <c r="BK170" s="15">
        <v>7.3191800000000002</v>
      </c>
      <c r="BL170" s="15">
        <v>0.53250999999999993</v>
      </c>
      <c r="BM170" s="14">
        <v>0</v>
      </c>
      <c r="BN170" s="13">
        <v>2476615.5072960011</v>
      </c>
      <c r="BO170" s="237">
        <v>959071.41218999994</v>
      </c>
      <c r="BP170" s="237">
        <v>0</v>
      </c>
      <c r="BQ170" s="13">
        <v>368201.14269600005</v>
      </c>
      <c r="BR170" s="13">
        <v>78679.853117999999</v>
      </c>
      <c r="BS170" s="13">
        <v>16455.916992000002</v>
      </c>
      <c r="BT170" s="13">
        <v>44739.524321999997</v>
      </c>
      <c r="BU170" s="13">
        <v>257637.95040599999</v>
      </c>
      <c r="BV170" s="13">
        <v>256609.45559400006</v>
      </c>
      <c r="BW170" s="13">
        <v>138846.79962000003</v>
      </c>
      <c r="BX170" s="13">
        <v>332203.82427600003</v>
      </c>
      <c r="BY170" s="13">
        <v>24169.628081999996</v>
      </c>
      <c r="BZ170" s="13">
        <v>0</v>
      </c>
    </row>
    <row r="171" spans="1:78" ht="12" customHeight="1" x14ac:dyDescent="0.25">
      <c r="A171" s="22">
        <v>167</v>
      </c>
      <c r="B171" s="24" t="s">
        <v>86</v>
      </c>
      <c r="C171" s="12">
        <v>3817.5</v>
      </c>
      <c r="D171" s="23">
        <v>3817.5</v>
      </c>
      <c r="E171" s="23">
        <v>0</v>
      </c>
      <c r="F171" s="23">
        <v>710.3</v>
      </c>
      <c r="G171" s="22" t="s">
        <v>42</v>
      </c>
      <c r="H171" s="10">
        <v>3</v>
      </c>
      <c r="I171" s="10" t="s">
        <v>21</v>
      </c>
      <c r="J171" s="18">
        <v>45.06</v>
      </c>
      <c r="K171" s="17">
        <v>5.0999999999999996</v>
      </c>
      <c r="L171" s="17">
        <v>8.6300000000000008</v>
      </c>
      <c r="M171" s="17">
        <v>13.43</v>
      </c>
      <c r="N171" s="17">
        <v>6.91</v>
      </c>
      <c r="O171" s="17">
        <v>3.15</v>
      </c>
      <c r="P171" s="17">
        <v>1.81</v>
      </c>
      <c r="Q171" s="17">
        <v>5.77</v>
      </c>
      <c r="R171" s="17">
        <v>0.26</v>
      </c>
      <c r="S171" s="20">
        <v>40</v>
      </c>
      <c r="T171" s="20">
        <v>40</v>
      </c>
      <c r="U171" s="20">
        <v>2604.04</v>
      </c>
      <c r="V171" s="17">
        <v>195.98199600000001</v>
      </c>
      <c r="W171" s="20">
        <v>42.3</v>
      </c>
      <c r="X171" s="20">
        <v>2604.04</v>
      </c>
      <c r="Y171" s="17">
        <v>7.85</v>
      </c>
      <c r="Z171" s="19">
        <v>0</v>
      </c>
      <c r="AA171" s="17">
        <v>6.73</v>
      </c>
      <c r="AB171" s="17">
        <v>10.67</v>
      </c>
      <c r="AC171" s="17">
        <v>14</v>
      </c>
      <c r="AD171" s="18">
        <v>1032099.3</v>
      </c>
      <c r="AE171" s="17">
        <v>116815.5</v>
      </c>
      <c r="AF171" s="17">
        <v>197670.15000000002</v>
      </c>
      <c r="AG171" s="17">
        <v>307614.15000000002</v>
      </c>
      <c r="AH171" s="17">
        <v>158273.54999999999</v>
      </c>
      <c r="AI171" s="17">
        <v>72150.75</v>
      </c>
      <c r="AJ171" s="17">
        <v>41458.050000000003</v>
      </c>
      <c r="AK171" s="17">
        <v>132161.84999999998</v>
      </c>
      <c r="AL171" s="17">
        <v>5955.3</v>
      </c>
      <c r="AN171" s="15">
        <v>48.44</v>
      </c>
      <c r="AO171" s="238">
        <v>18.489999999999998</v>
      </c>
      <c r="AP171" s="239"/>
      <c r="AQ171" s="15">
        <v>6.67</v>
      </c>
      <c r="AR171" s="15">
        <v>1.53</v>
      </c>
      <c r="AS171" s="15">
        <v>0.32</v>
      </c>
      <c r="AT171" s="15">
        <v>0.87</v>
      </c>
      <c r="AU171" s="15">
        <v>5.01</v>
      </c>
      <c r="AV171" s="15">
        <v>4.99</v>
      </c>
      <c r="AW171" s="15">
        <v>2.7</v>
      </c>
      <c r="AX171" s="15">
        <v>6.46</v>
      </c>
      <c r="AY171" s="15">
        <v>0.47</v>
      </c>
      <c r="AZ171" s="14">
        <v>0.93</v>
      </c>
      <c r="BA171" s="15">
        <v>54.88252</v>
      </c>
      <c r="BB171" s="238">
        <v>20.949169999999999</v>
      </c>
      <c r="BC171" s="239">
        <v>0</v>
      </c>
      <c r="BD171" s="15">
        <v>7.5571100000000007</v>
      </c>
      <c r="BE171" s="15">
        <v>1.7334900000000002</v>
      </c>
      <c r="BF171" s="15">
        <v>0.36256000000000005</v>
      </c>
      <c r="BG171" s="15">
        <v>0.98571000000000009</v>
      </c>
      <c r="BH171" s="15">
        <v>5.6763300000000001</v>
      </c>
      <c r="BI171" s="15">
        <v>5.65367</v>
      </c>
      <c r="BJ171" s="15">
        <v>3.0591000000000004</v>
      </c>
      <c r="BK171" s="15">
        <v>7.3191800000000002</v>
      </c>
      <c r="BL171" s="15">
        <v>0.53250999999999993</v>
      </c>
      <c r="BM171" s="14">
        <v>1.05369</v>
      </c>
      <c r="BN171" s="13">
        <v>2464979.6010000003</v>
      </c>
      <c r="BO171" s="237">
        <v>940905.71474999993</v>
      </c>
      <c r="BP171" s="237">
        <v>0</v>
      </c>
      <c r="BQ171" s="13">
        <v>339418.12424999999</v>
      </c>
      <c r="BR171" s="13">
        <v>77857.530750000005</v>
      </c>
      <c r="BS171" s="13">
        <v>16283.928</v>
      </c>
      <c r="BT171" s="13">
        <v>44271.929250000001</v>
      </c>
      <c r="BU171" s="13">
        <v>254945.24774999998</v>
      </c>
      <c r="BV171" s="13">
        <v>253927.50224999999</v>
      </c>
      <c r="BW171" s="13">
        <v>137395.64250000002</v>
      </c>
      <c r="BX171" s="13">
        <v>328731.7965</v>
      </c>
      <c r="BY171" s="13">
        <v>23917.019249999994</v>
      </c>
      <c r="BZ171" s="13">
        <v>47325.165749999993</v>
      </c>
    </row>
    <row r="172" spans="1:78" ht="12" customHeight="1" x14ac:dyDescent="0.25">
      <c r="A172" s="22">
        <v>168</v>
      </c>
      <c r="B172" s="24" t="s">
        <v>85</v>
      </c>
      <c r="C172" s="12">
        <v>3706.6</v>
      </c>
      <c r="D172" s="23">
        <v>3673.7</v>
      </c>
      <c r="E172" s="23">
        <v>32.9</v>
      </c>
      <c r="F172" s="23">
        <v>670.6</v>
      </c>
      <c r="G172" s="22" t="s">
        <v>42</v>
      </c>
      <c r="H172" s="10">
        <v>3</v>
      </c>
      <c r="I172" s="10" t="s">
        <v>21</v>
      </c>
      <c r="J172" s="18">
        <v>45.06</v>
      </c>
      <c r="K172" s="17">
        <v>5.0999999999999996</v>
      </c>
      <c r="L172" s="17">
        <v>8.6300000000000008</v>
      </c>
      <c r="M172" s="17">
        <v>13.43</v>
      </c>
      <c r="N172" s="17">
        <v>6.91</v>
      </c>
      <c r="O172" s="17">
        <v>3.15</v>
      </c>
      <c r="P172" s="17">
        <v>1.81</v>
      </c>
      <c r="Q172" s="17">
        <v>5.77</v>
      </c>
      <c r="R172" s="17">
        <v>0.26</v>
      </c>
      <c r="S172" s="20">
        <v>40</v>
      </c>
      <c r="T172" s="20">
        <v>40</v>
      </c>
      <c r="U172" s="20">
        <v>2604.04</v>
      </c>
      <c r="V172" s="17">
        <v>195.98199600000001</v>
      </c>
      <c r="W172" s="20">
        <v>42.3</v>
      </c>
      <c r="X172" s="20">
        <v>2604.04</v>
      </c>
      <c r="Y172" s="17">
        <v>7.85</v>
      </c>
      <c r="Z172" s="19">
        <v>0</v>
      </c>
      <c r="AA172" s="17">
        <v>6.73</v>
      </c>
      <c r="AB172" s="17">
        <v>10.67</v>
      </c>
      <c r="AC172" s="17">
        <v>14</v>
      </c>
      <c r="AD172" s="18">
        <v>1002116.376</v>
      </c>
      <c r="AE172" s="17">
        <v>113421.95999999999</v>
      </c>
      <c r="AF172" s="17">
        <v>191927.74800000002</v>
      </c>
      <c r="AG172" s="17">
        <v>298677.82799999998</v>
      </c>
      <c r="AH172" s="17">
        <v>153675.636</v>
      </c>
      <c r="AI172" s="17">
        <v>70054.739999999991</v>
      </c>
      <c r="AJ172" s="17">
        <v>40253.675999999999</v>
      </c>
      <c r="AK172" s="17">
        <v>128322.492</v>
      </c>
      <c r="AL172" s="17">
        <v>5782.2960000000003</v>
      </c>
      <c r="AN172" s="15">
        <v>48.44</v>
      </c>
      <c r="AO172" s="238">
        <v>18.489999999999998</v>
      </c>
      <c r="AP172" s="239"/>
      <c r="AQ172" s="15">
        <v>6.67</v>
      </c>
      <c r="AR172" s="15">
        <v>1.53</v>
      </c>
      <c r="AS172" s="15">
        <v>0.32</v>
      </c>
      <c r="AT172" s="15">
        <v>0.87</v>
      </c>
      <c r="AU172" s="15">
        <v>5.01</v>
      </c>
      <c r="AV172" s="15">
        <v>4.99</v>
      </c>
      <c r="AW172" s="15">
        <v>2.7</v>
      </c>
      <c r="AX172" s="15">
        <v>6.46</v>
      </c>
      <c r="AY172" s="15">
        <v>0.47</v>
      </c>
      <c r="AZ172" s="14">
        <v>0.93</v>
      </c>
      <c r="BA172" s="15">
        <v>54.88252</v>
      </c>
      <c r="BB172" s="238">
        <v>20.949169999999999</v>
      </c>
      <c r="BC172" s="239">
        <v>0</v>
      </c>
      <c r="BD172" s="15">
        <v>7.5571100000000007</v>
      </c>
      <c r="BE172" s="15">
        <v>1.7334900000000002</v>
      </c>
      <c r="BF172" s="15">
        <v>0.36256000000000005</v>
      </c>
      <c r="BG172" s="15">
        <v>0.98571000000000009</v>
      </c>
      <c r="BH172" s="15">
        <v>5.6763300000000001</v>
      </c>
      <c r="BI172" s="15">
        <v>5.65367</v>
      </c>
      <c r="BJ172" s="15">
        <v>3.0591000000000004</v>
      </c>
      <c r="BK172" s="15">
        <v>7.3191800000000002</v>
      </c>
      <c r="BL172" s="15">
        <v>0.53250999999999993</v>
      </c>
      <c r="BM172" s="14">
        <v>1.05369</v>
      </c>
      <c r="BN172" s="13">
        <v>2393370.89432</v>
      </c>
      <c r="BO172" s="237">
        <v>913572.00321999984</v>
      </c>
      <c r="BP172" s="237">
        <v>0</v>
      </c>
      <c r="BQ172" s="13">
        <v>329557.88326000003</v>
      </c>
      <c r="BR172" s="13">
        <v>75595.736340000003</v>
      </c>
      <c r="BS172" s="13">
        <v>15810.872960000001</v>
      </c>
      <c r="BT172" s="13">
        <v>42985.810860000005</v>
      </c>
      <c r="BU172" s="13">
        <v>247538.97977999999</v>
      </c>
      <c r="BV172" s="13">
        <v>246550.80022</v>
      </c>
      <c r="BW172" s="13">
        <v>133404.24060000002</v>
      </c>
      <c r="BX172" s="13">
        <v>319181.99787999998</v>
      </c>
      <c r="BY172" s="13">
        <v>23222.219659999995</v>
      </c>
      <c r="BZ172" s="13">
        <v>45950.349539999996</v>
      </c>
    </row>
    <row r="173" spans="1:78" ht="12" customHeight="1" x14ac:dyDescent="0.25">
      <c r="A173" s="22">
        <v>169</v>
      </c>
      <c r="B173" s="24" t="s">
        <v>84</v>
      </c>
      <c r="C173" s="12">
        <v>9577.4000000000033</v>
      </c>
      <c r="D173" s="23">
        <v>9471.7000000000025</v>
      </c>
      <c r="E173" s="23">
        <v>105.7</v>
      </c>
      <c r="F173" s="23">
        <v>963.6</v>
      </c>
      <c r="G173" s="22" t="s">
        <v>42</v>
      </c>
      <c r="H173" s="10">
        <v>1</v>
      </c>
      <c r="I173" s="10" t="s">
        <v>21</v>
      </c>
      <c r="J173" s="18">
        <v>44.8</v>
      </c>
      <c r="K173" s="17">
        <v>5.0999999999999996</v>
      </c>
      <c r="L173" s="17">
        <v>8.6300000000000008</v>
      </c>
      <c r="M173" s="17">
        <v>13.43</v>
      </c>
      <c r="N173" s="17">
        <v>6.91</v>
      </c>
      <c r="O173" s="17">
        <v>3.15</v>
      </c>
      <c r="P173" s="17">
        <v>1.81</v>
      </c>
      <c r="Q173" s="17">
        <v>5.77</v>
      </c>
      <c r="R173" s="17">
        <v>0</v>
      </c>
      <c r="S173" s="20">
        <v>40</v>
      </c>
      <c r="T173" s="20">
        <v>40</v>
      </c>
      <c r="U173" s="20">
        <v>2604.04</v>
      </c>
      <c r="V173" s="17">
        <v>195.98199600000001</v>
      </c>
      <c r="W173" s="20">
        <v>42.3</v>
      </c>
      <c r="X173" s="20">
        <v>2604.04</v>
      </c>
      <c r="Y173" s="17">
        <v>0</v>
      </c>
      <c r="Z173" s="19">
        <v>0</v>
      </c>
      <c r="AA173" s="17">
        <v>5.05</v>
      </c>
      <c r="AB173" s="17">
        <v>10.67</v>
      </c>
      <c r="AC173" s="17">
        <v>14</v>
      </c>
      <c r="AD173" s="18">
        <v>2574405.120000001</v>
      </c>
      <c r="AE173" s="17">
        <v>293068.44000000006</v>
      </c>
      <c r="AF173" s="17">
        <v>495917.77200000017</v>
      </c>
      <c r="AG173" s="17">
        <v>771746.89200000023</v>
      </c>
      <c r="AH173" s="17">
        <v>397079.00400000007</v>
      </c>
      <c r="AI173" s="17">
        <v>181012.86000000004</v>
      </c>
      <c r="AJ173" s="17">
        <v>104010.56400000004</v>
      </c>
      <c r="AK173" s="17">
        <v>331569.58800000011</v>
      </c>
      <c r="AL173" s="17">
        <v>0</v>
      </c>
      <c r="AN173" s="15">
        <v>48.16</v>
      </c>
      <c r="AO173" s="238">
        <v>18.649999999999999</v>
      </c>
      <c r="AP173" s="239"/>
      <c r="AQ173" s="15">
        <v>7.16</v>
      </c>
      <c r="AR173" s="15">
        <v>1.53</v>
      </c>
      <c r="AS173" s="15">
        <v>0.32</v>
      </c>
      <c r="AT173" s="15">
        <v>0.87</v>
      </c>
      <c r="AU173" s="15">
        <v>5.01</v>
      </c>
      <c r="AV173" s="15">
        <v>4.99</v>
      </c>
      <c r="AW173" s="15">
        <v>2.7</v>
      </c>
      <c r="AX173" s="15">
        <v>6.46</v>
      </c>
      <c r="AY173" s="15">
        <v>0.47</v>
      </c>
      <c r="AZ173" s="14">
        <v>0</v>
      </c>
      <c r="BA173" s="15">
        <v>54.565279999999994</v>
      </c>
      <c r="BB173" s="238">
        <v>21.130449999999996</v>
      </c>
      <c r="BC173" s="239">
        <v>0</v>
      </c>
      <c r="BD173" s="15">
        <v>8.1122800000000002</v>
      </c>
      <c r="BE173" s="15">
        <v>1.7334900000000002</v>
      </c>
      <c r="BF173" s="15">
        <v>0.36255999999999999</v>
      </c>
      <c r="BG173" s="15">
        <v>0.98570999999999998</v>
      </c>
      <c r="BH173" s="15">
        <v>5.6763299999999992</v>
      </c>
      <c r="BI173" s="15">
        <v>5.6536700000000009</v>
      </c>
      <c r="BJ173" s="15">
        <v>3.0591000000000004</v>
      </c>
      <c r="BK173" s="15">
        <v>7.3191800000000002</v>
      </c>
      <c r="BL173" s="15">
        <v>0.53250999999999993</v>
      </c>
      <c r="BM173" s="14">
        <v>0</v>
      </c>
      <c r="BN173" s="13">
        <v>6148430.2947200015</v>
      </c>
      <c r="BO173" s="237">
        <v>2380984.7383000008</v>
      </c>
      <c r="BP173" s="237">
        <v>0</v>
      </c>
      <c r="BQ173" s="13">
        <v>914093.87272000033</v>
      </c>
      <c r="BR173" s="13">
        <v>195330.11526000008</v>
      </c>
      <c r="BS173" s="13">
        <v>40853.357440000014</v>
      </c>
      <c r="BT173" s="13">
        <v>111070.06554000003</v>
      </c>
      <c r="BU173" s="13">
        <v>639610.37742000015</v>
      </c>
      <c r="BV173" s="13">
        <v>637057.04258000036</v>
      </c>
      <c r="BW173" s="13">
        <v>344700.20340000017</v>
      </c>
      <c r="BX173" s="13">
        <v>824727.15332000027</v>
      </c>
      <c r="BY173" s="13">
        <v>60003.368740000005</v>
      </c>
      <c r="BZ173" s="13">
        <v>0</v>
      </c>
    </row>
    <row r="174" spans="1:78" ht="12" customHeight="1" x14ac:dyDescent="0.25">
      <c r="A174" s="22">
        <v>170</v>
      </c>
      <c r="B174" s="24" t="s">
        <v>83</v>
      </c>
      <c r="C174" s="12">
        <v>3721.49</v>
      </c>
      <c r="D174" s="23">
        <v>3721.49</v>
      </c>
      <c r="E174" s="23">
        <v>0</v>
      </c>
      <c r="F174" s="23">
        <v>1226.4000000000001</v>
      </c>
      <c r="G174" s="22" t="s">
        <v>53</v>
      </c>
      <c r="H174" s="10">
        <v>6</v>
      </c>
      <c r="I174" s="10" t="s">
        <v>21</v>
      </c>
      <c r="J174" s="18">
        <v>30.74</v>
      </c>
      <c r="K174" s="17">
        <v>5.0999999999999996</v>
      </c>
      <c r="L174" s="17">
        <v>6.59</v>
      </c>
      <c r="M174" s="17">
        <v>8.98</v>
      </c>
      <c r="N174" s="17">
        <v>6.92</v>
      </c>
      <c r="O174" s="17">
        <v>3.15</v>
      </c>
      <c r="P174" s="17">
        <v>0</v>
      </c>
      <c r="Q174" s="17">
        <v>0</v>
      </c>
      <c r="R174" s="17">
        <v>0</v>
      </c>
      <c r="S174" s="20">
        <v>40</v>
      </c>
      <c r="T174" s="20">
        <v>40</v>
      </c>
      <c r="U174" s="20">
        <v>2604.04</v>
      </c>
      <c r="V174" s="17">
        <v>195.98199600000001</v>
      </c>
      <c r="W174" s="20">
        <v>42.3</v>
      </c>
      <c r="X174" s="20">
        <v>2604.04</v>
      </c>
      <c r="Y174" s="17">
        <v>0</v>
      </c>
      <c r="Z174" s="19">
        <v>0</v>
      </c>
      <c r="AA174" s="17">
        <v>5.05</v>
      </c>
      <c r="AB174" s="17">
        <v>10.67</v>
      </c>
      <c r="AC174" s="17">
        <v>14</v>
      </c>
      <c r="AD174" s="18">
        <v>686391.6155999999</v>
      </c>
      <c r="AE174" s="17">
        <v>113877.59399999998</v>
      </c>
      <c r="AF174" s="17">
        <v>147147.71459999998</v>
      </c>
      <c r="AG174" s="17">
        <v>200513.8812</v>
      </c>
      <c r="AH174" s="17">
        <v>154516.26479999998</v>
      </c>
      <c r="AI174" s="17">
        <v>70336.160999999993</v>
      </c>
      <c r="AJ174" s="17">
        <v>0</v>
      </c>
      <c r="AK174" s="17">
        <v>0</v>
      </c>
      <c r="AL174" s="17">
        <v>0</v>
      </c>
      <c r="AN174" s="15">
        <v>33.04</v>
      </c>
      <c r="AO174" s="238">
        <v>15.54</v>
      </c>
      <c r="AP174" s="239"/>
      <c r="AQ174" s="15">
        <v>5.0599999999999996</v>
      </c>
      <c r="AR174" s="15">
        <v>1.53</v>
      </c>
      <c r="AS174" s="15">
        <v>0.32</v>
      </c>
      <c r="AT174" s="15">
        <v>0.59</v>
      </c>
      <c r="AU174" s="15">
        <v>5.01</v>
      </c>
      <c r="AV174" s="15">
        <v>4.99</v>
      </c>
      <c r="AW174" s="15">
        <v>0</v>
      </c>
      <c r="AX174" s="15">
        <v>0</v>
      </c>
      <c r="AY174" s="15">
        <v>0</v>
      </c>
      <c r="AZ174" s="14">
        <v>0</v>
      </c>
      <c r="BA174" s="15">
        <v>37.43432</v>
      </c>
      <c r="BB174" s="238">
        <v>17.606819999999999</v>
      </c>
      <c r="BC174" s="239">
        <v>0</v>
      </c>
      <c r="BD174" s="15">
        <v>5.7329799999999995</v>
      </c>
      <c r="BE174" s="15">
        <v>1.7334900000000002</v>
      </c>
      <c r="BF174" s="15">
        <v>0.36255999999999999</v>
      </c>
      <c r="BG174" s="15">
        <v>0.66847000000000001</v>
      </c>
      <c r="BH174" s="15">
        <v>5.6763299999999992</v>
      </c>
      <c r="BI174" s="15">
        <v>5.6536700000000009</v>
      </c>
      <c r="BJ174" s="15">
        <v>0</v>
      </c>
      <c r="BK174" s="15">
        <v>0</v>
      </c>
      <c r="BL174" s="15">
        <v>0</v>
      </c>
      <c r="BM174" s="14">
        <v>0</v>
      </c>
      <c r="BN174" s="13">
        <v>1639030.5345679997</v>
      </c>
      <c r="BO174" s="237">
        <v>770899.95481799985</v>
      </c>
      <c r="BP174" s="237">
        <v>0</v>
      </c>
      <c r="BQ174" s="13">
        <v>251013.75620199996</v>
      </c>
      <c r="BR174" s="13">
        <v>75899.416400999995</v>
      </c>
      <c r="BS174" s="13">
        <v>15874.387744</v>
      </c>
      <c r="BT174" s="13">
        <v>29268.402403</v>
      </c>
      <c r="BU174" s="13">
        <v>248533.38311699996</v>
      </c>
      <c r="BV174" s="13">
        <v>247541.23388300004</v>
      </c>
      <c r="BW174" s="13">
        <v>0</v>
      </c>
      <c r="BX174" s="13">
        <v>0</v>
      </c>
      <c r="BY174" s="13">
        <v>0</v>
      </c>
      <c r="BZ174" s="13">
        <v>0</v>
      </c>
    </row>
    <row r="175" spans="1:78" ht="12" customHeight="1" x14ac:dyDescent="0.25">
      <c r="A175" s="22">
        <v>171</v>
      </c>
      <c r="B175" s="24" t="s">
        <v>82</v>
      </c>
      <c r="C175" s="12">
        <v>3663.6699999999996</v>
      </c>
      <c r="D175" s="23">
        <v>3506.97</v>
      </c>
      <c r="E175" s="23">
        <v>156.69999999999999</v>
      </c>
      <c r="F175" s="23">
        <v>1142.2</v>
      </c>
      <c r="G175" s="22" t="s">
        <v>53</v>
      </c>
      <c r="H175" s="10">
        <v>6</v>
      </c>
      <c r="I175" s="10" t="s">
        <v>21</v>
      </c>
      <c r="J175" s="18">
        <v>30.74</v>
      </c>
      <c r="K175" s="17">
        <v>5.0999999999999996</v>
      </c>
      <c r="L175" s="17">
        <v>6.59</v>
      </c>
      <c r="M175" s="17">
        <v>8.98</v>
      </c>
      <c r="N175" s="17">
        <v>6.92</v>
      </c>
      <c r="O175" s="17">
        <v>3.15</v>
      </c>
      <c r="P175" s="17">
        <v>0</v>
      </c>
      <c r="Q175" s="17">
        <v>0</v>
      </c>
      <c r="R175" s="17">
        <v>0</v>
      </c>
      <c r="S175" s="20">
        <v>40</v>
      </c>
      <c r="T175" s="20">
        <v>40</v>
      </c>
      <c r="U175" s="20">
        <v>2604.04</v>
      </c>
      <c r="V175" s="17">
        <v>195.98199600000001</v>
      </c>
      <c r="W175" s="20">
        <v>42.3</v>
      </c>
      <c r="X175" s="20">
        <v>2604.04</v>
      </c>
      <c r="Y175" s="17">
        <v>0</v>
      </c>
      <c r="Z175" s="19">
        <v>0</v>
      </c>
      <c r="AA175" s="17">
        <v>5.05</v>
      </c>
      <c r="AB175" s="17">
        <v>10.67</v>
      </c>
      <c r="AC175" s="17">
        <v>14</v>
      </c>
      <c r="AD175" s="18">
        <v>675727.2947999998</v>
      </c>
      <c r="AE175" s="17">
        <v>112108.30199999998</v>
      </c>
      <c r="AF175" s="17">
        <v>144861.51179999998</v>
      </c>
      <c r="AG175" s="17">
        <v>197398.53960000002</v>
      </c>
      <c r="AH175" s="17">
        <v>152115.5784</v>
      </c>
      <c r="AI175" s="17">
        <v>69243.362999999983</v>
      </c>
      <c r="AJ175" s="17">
        <v>0</v>
      </c>
      <c r="AK175" s="17">
        <v>0</v>
      </c>
      <c r="AL175" s="17">
        <v>0</v>
      </c>
      <c r="AN175" s="15">
        <v>33.04</v>
      </c>
      <c r="AO175" s="238">
        <v>15.54</v>
      </c>
      <c r="AP175" s="239"/>
      <c r="AQ175" s="15">
        <v>5.0599999999999996</v>
      </c>
      <c r="AR175" s="15">
        <v>1.53</v>
      </c>
      <c r="AS175" s="15">
        <v>0.32</v>
      </c>
      <c r="AT175" s="15">
        <v>0.59</v>
      </c>
      <c r="AU175" s="15">
        <v>5.01</v>
      </c>
      <c r="AV175" s="15">
        <v>4.99</v>
      </c>
      <c r="AW175" s="15">
        <v>0</v>
      </c>
      <c r="AX175" s="15">
        <v>0</v>
      </c>
      <c r="AY175" s="15">
        <v>0</v>
      </c>
      <c r="AZ175" s="14">
        <v>0</v>
      </c>
      <c r="BA175" s="15">
        <v>37.43432</v>
      </c>
      <c r="BB175" s="238">
        <v>17.606819999999999</v>
      </c>
      <c r="BC175" s="239">
        <v>0</v>
      </c>
      <c r="BD175" s="15">
        <v>5.7329799999999995</v>
      </c>
      <c r="BE175" s="15">
        <v>1.7334900000000002</v>
      </c>
      <c r="BF175" s="15">
        <v>0.36255999999999999</v>
      </c>
      <c r="BG175" s="15">
        <v>0.66847000000000001</v>
      </c>
      <c r="BH175" s="15">
        <v>5.6763299999999992</v>
      </c>
      <c r="BI175" s="15">
        <v>5.6536700000000009</v>
      </c>
      <c r="BJ175" s="15">
        <v>0</v>
      </c>
      <c r="BK175" s="15">
        <v>0</v>
      </c>
      <c r="BL175" s="15">
        <v>0</v>
      </c>
      <c r="BM175" s="14">
        <v>0</v>
      </c>
      <c r="BN175" s="13">
        <v>1613565.2651439996</v>
      </c>
      <c r="BO175" s="237">
        <v>758922.64589399984</v>
      </c>
      <c r="BP175" s="237">
        <v>0</v>
      </c>
      <c r="BQ175" s="13">
        <v>247113.80876599997</v>
      </c>
      <c r="BR175" s="13">
        <v>74720.183282999991</v>
      </c>
      <c r="BS175" s="13">
        <v>15627.750751999998</v>
      </c>
      <c r="BT175" s="13">
        <v>28813.665448999996</v>
      </c>
      <c r="BU175" s="13">
        <v>244671.97271099995</v>
      </c>
      <c r="BV175" s="13">
        <v>243695.23828900003</v>
      </c>
      <c r="BW175" s="13">
        <v>0</v>
      </c>
      <c r="BX175" s="13">
        <v>0</v>
      </c>
      <c r="BY175" s="13">
        <v>0</v>
      </c>
      <c r="BZ175" s="13">
        <v>0</v>
      </c>
    </row>
    <row r="176" spans="1:78" ht="12" customHeight="1" x14ac:dyDescent="0.25">
      <c r="A176" s="22">
        <v>172</v>
      </c>
      <c r="B176" s="24" t="s">
        <v>81</v>
      </c>
      <c r="C176" s="12">
        <v>3870.2</v>
      </c>
      <c r="D176" s="23">
        <v>3870.2</v>
      </c>
      <c r="E176" s="23">
        <v>0</v>
      </c>
      <c r="F176" s="23">
        <v>760.2</v>
      </c>
      <c r="G176" s="22" t="s">
        <v>53</v>
      </c>
      <c r="H176" s="10">
        <v>3</v>
      </c>
      <c r="I176" s="10" t="s">
        <v>21</v>
      </c>
      <c r="J176" s="18">
        <v>45.06</v>
      </c>
      <c r="K176" s="17">
        <v>5.0999999999999996</v>
      </c>
      <c r="L176" s="17">
        <v>8.6300000000000008</v>
      </c>
      <c r="M176" s="17">
        <v>13.43</v>
      </c>
      <c r="N176" s="17">
        <v>6.91</v>
      </c>
      <c r="O176" s="17">
        <v>3.15</v>
      </c>
      <c r="P176" s="17">
        <v>1.81</v>
      </c>
      <c r="Q176" s="17">
        <v>5.77</v>
      </c>
      <c r="R176" s="17">
        <v>0.26</v>
      </c>
      <c r="S176" s="20">
        <v>40</v>
      </c>
      <c r="T176" s="20">
        <v>40</v>
      </c>
      <c r="U176" s="20">
        <v>2604.04</v>
      </c>
      <c r="V176" s="17">
        <v>195.98199600000001</v>
      </c>
      <c r="W176" s="20">
        <v>42.3</v>
      </c>
      <c r="X176" s="20">
        <v>2604.04</v>
      </c>
      <c r="Y176" s="17">
        <v>7.85</v>
      </c>
      <c r="Z176" s="19">
        <v>0</v>
      </c>
      <c r="AA176" s="17">
        <v>6.73</v>
      </c>
      <c r="AB176" s="17">
        <v>10.67</v>
      </c>
      <c r="AC176" s="17">
        <v>14</v>
      </c>
      <c r="AD176" s="18">
        <v>1046347.272</v>
      </c>
      <c r="AE176" s="17">
        <v>118428.11999999998</v>
      </c>
      <c r="AF176" s="17">
        <v>200398.95600000001</v>
      </c>
      <c r="AG176" s="17">
        <v>311860.71600000001</v>
      </c>
      <c r="AH176" s="17">
        <v>160458.492</v>
      </c>
      <c r="AI176" s="17">
        <v>73146.78</v>
      </c>
      <c r="AJ176" s="17">
        <v>42030.372000000003</v>
      </c>
      <c r="AK176" s="17">
        <v>133986.32399999996</v>
      </c>
      <c r="AL176" s="17">
        <v>6037.5119999999997</v>
      </c>
      <c r="AN176" s="15">
        <v>48.44</v>
      </c>
      <c r="AO176" s="238">
        <v>18.489999999999998</v>
      </c>
      <c r="AP176" s="239"/>
      <c r="AQ176" s="15">
        <v>6.67</v>
      </c>
      <c r="AR176" s="15">
        <v>1.53</v>
      </c>
      <c r="AS176" s="15">
        <v>0.32</v>
      </c>
      <c r="AT176" s="15">
        <v>0.87</v>
      </c>
      <c r="AU176" s="15">
        <v>5.01</v>
      </c>
      <c r="AV176" s="15">
        <v>4.99</v>
      </c>
      <c r="AW176" s="15">
        <v>2.7</v>
      </c>
      <c r="AX176" s="15">
        <v>6.46</v>
      </c>
      <c r="AY176" s="15">
        <v>0.47</v>
      </c>
      <c r="AZ176" s="14">
        <v>0.93</v>
      </c>
      <c r="BA176" s="15">
        <v>54.88252</v>
      </c>
      <c r="BB176" s="238">
        <v>20.949169999999999</v>
      </c>
      <c r="BC176" s="239">
        <v>0</v>
      </c>
      <c r="BD176" s="15">
        <v>7.5571100000000007</v>
      </c>
      <c r="BE176" s="15">
        <v>1.7334900000000002</v>
      </c>
      <c r="BF176" s="15">
        <v>0.36256000000000005</v>
      </c>
      <c r="BG176" s="15">
        <v>0.98571000000000009</v>
      </c>
      <c r="BH176" s="15">
        <v>5.6763300000000001</v>
      </c>
      <c r="BI176" s="15">
        <v>5.65367</v>
      </c>
      <c r="BJ176" s="15">
        <v>3.0591000000000004</v>
      </c>
      <c r="BK176" s="15">
        <v>7.3191800000000002</v>
      </c>
      <c r="BL176" s="15">
        <v>0.53250999999999993</v>
      </c>
      <c r="BM176" s="14">
        <v>1.05369</v>
      </c>
      <c r="BN176" s="13">
        <v>2499008.2650400004</v>
      </c>
      <c r="BO176" s="237">
        <v>953894.77333999984</v>
      </c>
      <c r="BP176" s="237">
        <v>0</v>
      </c>
      <c r="BQ176" s="13">
        <v>344103.73921999999</v>
      </c>
      <c r="BR176" s="13">
        <v>78932.341979999997</v>
      </c>
      <c r="BS176" s="13">
        <v>16508.725119999999</v>
      </c>
      <c r="BT176" s="13">
        <v>44883.096420000002</v>
      </c>
      <c r="BU176" s="13">
        <v>258464.72765999998</v>
      </c>
      <c r="BV176" s="13">
        <v>257432.93234</v>
      </c>
      <c r="BW176" s="13">
        <v>139292.36820000003</v>
      </c>
      <c r="BX176" s="13">
        <v>333269.88835999998</v>
      </c>
      <c r="BY176" s="13">
        <v>24247.190019999995</v>
      </c>
      <c r="BZ176" s="13">
        <v>47978.482379999994</v>
      </c>
    </row>
    <row r="177" spans="1:78" ht="12" customHeight="1" x14ac:dyDescent="0.25">
      <c r="A177" s="22">
        <v>173</v>
      </c>
      <c r="B177" s="24" t="s">
        <v>80</v>
      </c>
      <c r="C177" s="12">
        <v>3892.2</v>
      </c>
      <c r="D177" s="23">
        <v>3892.2</v>
      </c>
      <c r="E177" s="23">
        <v>0</v>
      </c>
      <c r="F177" s="23">
        <v>797.4</v>
      </c>
      <c r="G177" s="22" t="s">
        <v>53</v>
      </c>
      <c r="H177" s="10">
        <v>3</v>
      </c>
      <c r="I177" s="10" t="s">
        <v>21</v>
      </c>
      <c r="J177" s="18">
        <v>45.06</v>
      </c>
      <c r="K177" s="17">
        <v>5.0999999999999996</v>
      </c>
      <c r="L177" s="17">
        <v>8.6300000000000008</v>
      </c>
      <c r="M177" s="17">
        <v>13.43</v>
      </c>
      <c r="N177" s="17">
        <v>6.91</v>
      </c>
      <c r="O177" s="17">
        <v>3.15</v>
      </c>
      <c r="P177" s="17">
        <v>1.81</v>
      </c>
      <c r="Q177" s="17">
        <v>5.77</v>
      </c>
      <c r="R177" s="17">
        <v>0.26</v>
      </c>
      <c r="S177" s="20">
        <v>40</v>
      </c>
      <c r="T177" s="20">
        <v>40</v>
      </c>
      <c r="U177" s="20">
        <v>2604.04</v>
      </c>
      <c r="V177" s="17">
        <v>195.98199600000001</v>
      </c>
      <c r="W177" s="20">
        <v>42.3</v>
      </c>
      <c r="X177" s="20">
        <v>2604.04</v>
      </c>
      <c r="Y177" s="17">
        <v>7.85</v>
      </c>
      <c r="Z177" s="19">
        <v>0</v>
      </c>
      <c r="AA177" s="17">
        <v>6.73</v>
      </c>
      <c r="AB177" s="17">
        <v>10.67</v>
      </c>
      <c r="AC177" s="17">
        <v>14</v>
      </c>
      <c r="AD177" s="18">
        <v>1052295.192</v>
      </c>
      <c r="AE177" s="17">
        <v>119101.31999999998</v>
      </c>
      <c r="AF177" s="17">
        <v>201538.11600000001</v>
      </c>
      <c r="AG177" s="17">
        <v>313633.47600000002</v>
      </c>
      <c r="AH177" s="17">
        <v>161370.61199999999</v>
      </c>
      <c r="AI177" s="17">
        <v>73562.579999999987</v>
      </c>
      <c r="AJ177" s="17">
        <v>42269.292000000001</v>
      </c>
      <c r="AK177" s="17">
        <v>134747.96399999998</v>
      </c>
      <c r="AL177" s="17">
        <v>6071.8320000000003</v>
      </c>
      <c r="AN177" s="15">
        <v>48.44</v>
      </c>
      <c r="AO177" s="238">
        <v>18.489999999999998</v>
      </c>
      <c r="AP177" s="239"/>
      <c r="AQ177" s="15">
        <v>6.67</v>
      </c>
      <c r="AR177" s="15">
        <v>1.53</v>
      </c>
      <c r="AS177" s="15">
        <v>0.32</v>
      </c>
      <c r="AT177" s="15">
        <v>0.87</v>
      </c>
      <c r="AU177" s="15">
        <v>5.01</v>
      </c>
      <c r="AV177" s="15">
        <v>4.99</v>
      </c>
      <c r="AW177" s="15">
        <v>2.7</v>
      </c>
      <c r="AX177" s="15">
        <v>6.46</v>
      </c>
      <c r="AY177" s="15">
        <v>0.47</v>
      </c>
      <c r="AZ177" s="14">
        <v>0.93</v>
      </c>
      <c r="BA177" s="15">
        <v>54.88252</v>
      </c>
      <c r="BB177" s="238">
        <v>20.949169999999999</v>
      </c>
      <c r="BC177" s="239">
        <v>0</v>
      </c>
      <c r="BD177" s="15">
        <v>7.5571100000000007</v>
      </c>
      <c r="BE177" s="15">
        <v>1.7334900000000002</v>
      </c>
      <c r="BF177" s="15">
        <v>0.36256000000000005</v>
      </c>
      <c r="BG177" s="15">
        <v>0.98571000000000009</v>
      </c>
      <c r="BH177" s="15">
        <v>5.6763300000000001</v>
      </c>
      <c r="BI177" s="15">
        <v>5.65367</v>
      </c>
      <c r="BJ177" s="15">
        <v>3.0591000000000004</v>
      </c>
      <c r="BK177" s="15">
        <v>7.3191800000000002</v>
      </c>
      <c r="BL177" s="15">
        <v>0.53250999999999993</v>
      </c>
      <c r="BM177" s="14">
        <v>1.05369</v>
      </c>
      <c r="BN177" s="13">
        <v>2513213.7794399997</v>
      </c>
      <c r="BO177" s="237">
        <v>959317.15073999984</v>
      </c>
      <c r="BP177" s="237">
        <v>0</v>
      </c>
      <c r="BQ177" s="13">
        <v>346059.78341999999</v>
      </c>
      <c r="BR177" s="13">
        <v>79381.029779999997</v>
      </c>
      <c r="BS177" s="13">
        <v>16602.568319999998</v>
      </c>
      <c r="BT177" s="13">
        <v>45138.232620000002</v>
      </c>
      <c r="BU177" s="13">
        <v>259933.96025999996</v>
      </c>
      <c r="BV177" s="13">
        <v>258896.29973999999</v>
      </c>
      <c r="BW177" s="13">
        <v>140084.17020000002</v>
      </c>
      <c r="BX177" s="13">
        <v>335164.34795999998</v>
      </c>
      <c r="BY177" s="13">
        <v>24385.022219999992</v>
      </c>
      <c r="BZ177" s="13">
        <v>48251.214179999995</v>
      </c>
    </row>
    <row r="178" spans="1:78" ht="12" customHeight="1" x14ac:dyDescent="0.25">
      <c r="A178" s="22">
        <v>174</v>
      </c>
      <c r="B178" s="24" t="s">
        <v>79</v>
      </c>
      <c r="C178" s="12">
        <v>14729.300000000001</v>
      </c>
      <c r="D178" s="23">
        <v>13280.2</v>
      </c>
      <c r="E178" s="23">
        <v>1449.1</v>
      </c>
      <c r="F178" s="23">
        <v>2794.8</v>
      </c>
      <c r="G178" s="22" t="s">
        <v>22</v>
      </c>
      <c r="H178" s="10">
        <v>1</v>
      </c>
      <c r="I178" s="10" t="s">
        <v>21</v>
      </c>
      <c r="J178" s="18">
        <v>44.8</v>
      </c>
      <c r="K178" s="17">
        <v>5.0999999999999996</v>
      </c>
      <c r="L178" s="17">
        <v>8.6300000000000008</v>
      </c>
      <c r="M178" s="17">
        <v>13.43</v>
      </c>
      <c r="N178" s="17">
        <v>6.91</v>
      </c>
      <c r="O178" s="17">
        <v>3.15</v>
      </c>
      <c r="P178" s="17">
        <v>1.81</v>
      </c>
      <c r="Q178" s="17">
        <v>5.77</v>
      </c>
      <c r="R178" s="17">
        <v>0</v>
      </c>
      <c r="S178" s="20">
        <v>40</v>
      </c>
      <c r="T178" s="20">
        <v>40</v>
      </c>
      <c r="U178" s="20">
        <v>2604.04</v>
      </c>
      <c r="V178" s="17">
        <v>195.98199600000001</v>
      </c>
      <c r="W178" s="20">
        <v>42.3</v>
      </c>
      <c r="X178" s="20">
        <v>2604.04</v>
      </c>
      <c r="Y178" s="17">
        <v>0</v>
      </c>
      <c r="Z178" s="19">
        <v>0</v>
      </c>
      <c r="AA178" s="17">
        <v>5.05</v>
      </c>
      <c r="AB178" s="17">
        <v>10.67</v>
      </c>
      <c r="AC178" s="17">
        <v>14</v>
      </c>
      <c r="AD178" s="18">
        <v>3959235.84</v>
      </c>
      <c r="AE178" s="17">
        <v>450716.58000000007</v>
      </c>
      <c r="AF178" s="17">
        <v>762683.1540000001</v>
      </c>
      <c r="AG178" s="17">
        <v>1186886.9939999999</v>
      </c>
      <c r="AH178" s="17">
        <v>610676.77800000005</v>
      </c>
      <c r="AI178" s="17">
        <v>278383.77</v>
      </c>
      <c r="AJ178" s="17">
        <v>159960.19800000003</v>
      </c>
      <c r="AK178" s="17">
        <v>509928.36600000004</v>
      </c>
      <c r="AL178" s="17">
        <v>0</v>
      </c>
      <c r="AN178" s="15">
        <v>48.16</v>
      </c>
      <c r="AO178" s="238">
        <v>18.649999999999999</v>
      </c>
      <c r="AP178" s="239"/>
      <c r="AQ178" s="15">
        <v>7.16</v>
      </c>
      <c r="AR178" s="15">
        <v>1.53</v>
      </c>
      <c r="AS178" s="15">
        <v>0.32</v>
      </c>
      <c r="AT178" s="15">
        <v>0.87</v>
      </c>
      <c r="AU178" s="15">
        <v>5.01</v>
      </c>
      <c r="AV178" s="15">
        <v>4.99</v>
      </c>
      <c r="AW178" s="15">
        <v>2.7</v>
      </c>
      <c r="AX178" s="15">
        <v>6.46</v>
      </c>
      <c r="AY178" s="15">
        <v>0.47</v>
      </c>
      <c r="AZ178" s="14">
        <v>0</v>
      </c>
      <c r="BA178" s="15">
        <v>54.565279999999994</v>
      </c>
      <c r="BB178" s="238">
        <v>21.130449999999996</v>
      </c>
      <c r="BC178" s="239">
        <v>0</v>
      </c>
      <c r="BD178" s="15">
        <v>8.1122800000000002</v>
      </c>
      <c r="BE178" s="15">
        <v>1.7334900000000002</v>
      </c>
      <c r="BF178" s="15">
        <v>0.36255999999999999</v>
      </c>
      <c r="BG178" s="15">
        <v>0.98570999999999998</v>
      </c>
      <c r="BH178" s="15">
        <v>5.6763299999999992</v>
      </c>
      <c r="BI178" s="15">
        <v>5.6536700000000009</v>
      </c>
      <c r="BJ178" s="15">
        <v>3.0591000000000004</v>
      </c>
      <c r="BK178" s="15">
        <v>7.3191800000000002</v>
      </c>
      <c r="BL178" s="15">
        <v>0.53250999999999993</v>
      </c>
      <c r="BM178" s="14">
        <v>0</v>
      </c>
      <c r="BN178" s="13">
        <v>9455809.9630399998</v>
      </c>
      <c r="BO178" s="237">
        <v>3661770.2618499999</v>
      </c>
      <c r="BP178" s="237">
        <v>0</v>
      </c>
      <c r="BQ178" s="13">
        <v>1405805.6340400001</v>
      </c>
      <c r="BR178" s="13">
        <v>300402.60057000001</v>
      </c>
      <c r="BS178" s="13">
        <v>62829.302080000009</v>
      </c>
      <c r="BT178" s="13">
        <v>170817.16503</v>
      </c>
      <c r="BU178" s="13">
        <v>983671.26069000002</v>
      </c>
      <c r="BV178" s="13">
        <v>979744.42931000027</v>
      </c>
      <c r="BW178" s="13">
        <v>530122.23630000011</v>
      </c>
      <c r="BX178" s="13">
        <v>1268366.5357400002</v>
      </c>
      <c r="BY178" s="13">
        <v>92280.537429999982</v>
      </c>
      <c r="BZ178" s="13">
        <v>0</v>
      </c>
    </row>
    <row r="179" spans="1:78" ht="12" customHeight="1" x14ac:dyDescent="0.25">
      <c r="A179" s="22">
        <v>175</v>
      </c>
      <c r="B179" s="24" t="s">
        <v>78</v>
      </c>
      <c r="C179" s="12">
        <v>3877.2</v>
      </c>
      <c r="D179" s="23">
        <v>3847.2</v>
      </c>
      <c r="E179" s="23">
        <v>30</v>
      </c>
      <c r="F179" s="23">
        <v>583.86</v>
      </c>
      <c r="G179" s="22" t="s">
        <v>22</v>
      </c>
      <c r="H179" s="10">
        <v>1</v>
      </c>
      <c r="I179" s="10" t="s">
        <v>21</v>
      </c>
      <c r="J179" s="18">
        <v>44.8</v>
      </c>
      <c r="K179" s="17">
        <v>5.0999999999999996</v>
      </c>
      <c r="L179" s="17">
        <v>8.6300000000000008</v>
      </c>
      <c r="M179" s="17">
        <v>13.43</v>
      </c>
      <c r="N179" s="17">
        <v>6.91</v>
      </c>
      <c r="O179" s="17">
        <v>3.15</v>
      </c>
      <c r="P179" s="17">
        <v>1.81</v>
      </c>
      <c r="Q179" s="17">
        <v>5.77</v>
      </c>
      <c r="R179" s="17">
        <v>0</v>
      </c>
      <c r="S179" s="20">
        <v>40</v>
      </c>
      <c r="T179" s="20">
        <v>40</v>
      </c>
      <c r="U179" s="20">
        <v>2604.04</v>
      </c>
      <c r="V179" s="17">
        <v>195.98199600000001</v>
      </c>
      <c r="W179" s="20">
        <v>42.3</v>
      </c>
      <c r="X179" s="20">
        <v>2604.04</v>
      </c>
      <c r="Y179" s="17">
        <v>0</v>
      </c>
      <c r="Z179" s="19">
        <v>0</v>
      </c>
      <c r="AA179" s="17">
        <v>5.05</v>
      </c>
      <c r="AB179" s="17">
        <v>10.67</v>
      </c>
      <c r="AC179" s="17">
        <v>14</v>
      </c>
      <c r="AD179" s="18">
        <v>1042191.3599999999</v>
      </c>
      <c r="AE179" s="17">
        <v>118642.31999999998</v>
      </c>
      <c r="AF179" s="17">
        <v>200761.41600000003</v>
      </c>
      <c r="AG179" s="17">
        <v>312424.77599999995</v>
      </c>
      <c r="AH179" s="17">
        <v>160748.712</v>
      </c>
      <c r="AI179" s="17">
        <v>73279.079999999987</v>
      </c>
      <c r="AJ179" s="17">
        <v>42106.392</v>
      </c>
      <c r="AK179" s="17">
        <v>134228.66399999999</v>
      </c>
      <c r="AL179" s="17">
        <v>0</v>
      </c>
      <c r="AN179" s="15">
        <v>48.16</v>
      </c>
      <c r="AO179" s="238">
        <v>18.649999999999999</v>
      </c>
      <c r="AP179" s="239"/>
      <c r="AQ179" s="15">
        <v>7.16</v>
      </c>
      <c r="AR179" s="15">
        <v>1.53</v>
      </c>
      <c r="AS179" s="15">
        <v>0.32</v>
      </c>
      <c r="AT179" s="15">
        <v>0.87</v>
      </c>
      <c r="AU179" s="15">
        <v>5.01</v>
      </c>
      <c r="AV179" s="15">
        <v>4.99</v>
      </c>
      <c r="AW179" s="15">
        <v>2.7</v>
      </c>
      <c r="AX179" s="15">
        <v>6.46</v>
      </c>
      <c r="AY179" s="15">
        <v>0.47</v>
      </c>
      <c r="AZ179" s="14">
        <v>0</v>
      </c>
      <c r="BA179" s="15">
        <v>54.565279999999994</v>
      </c>
      <c r="BB179" s="238">
        <v>21.130449999999996</v>
      </c>
      <c r="BC179" s="239">
        <v>0</v>
      </c>
      <c r="BD179" s="15">
        <v>8.1122800000000002</v>
      </c>
      <c r="BE179" s="15">
        <v>1.7334900000000002</v>
      </c>
      <c r="BF179" s="15">
        <v>0.36255999999999999</v>
      </c>
      <c r="BG179" s="15">
        <v>0.98570999999999998</v>
      </c>
      <c r="BH179" s="15">
        <v>5.6763299999999992</v>
      </c>
      <c r="BI179" s="15">
        <v>5.6536700000000009</v>
      </c>
      <c r="BJ179" s="15">
        <v>3.0591000000000004</v>
      </c>
      <c r="BK179" s="15">
        <v>7.3191800000000002</v>
      </c>
      <c r="BL179" s="15">
        <v>0.53250999999999993</v>
      </c>
      <c r="BM179" s="14">
        <v>0</v>
      </c>
      <c r="BN179" s="13">
        <v>2489056.9401599998</v>
      </c>
      <c r="BO179" s="237">
        <v>963889.36739999987</v>
      </c>
      <c r="BP179" s="237">
        <v>0</v>
      </c>
      <c r="BQ179" s="13">
        <v>370050.82416000002</v>
      </c>
      <c r="BR179" s="13">
        <v>79075.106279999993</v>
      </c>
      <c r="BS179" s="13">
        <v>16538.584319999998</v>
      </c>
      <c r="BT179" s="13">
        <v>44964.276119999995</v>
      </c>
      <c r="BU179" s="13">
        <v>258932.21075999999</v>
      </c>
      <c r="BV179" s="13">
        <v>257898.54924000005</v>
      </c>
      <c r="BW179" s="13">
        <v>139544.30520000003</v>
      </c>
      <c r="BX179" s="13">
        <v>333872.67096000002</v>
      </c>
      <c r="BY179" s="13">
        <v>24291.045719999995</v>
      </c>
      <c r="BZ179" s="13">
        <v>0</v>
      </c>
    </row>
    <row r="180" spans="1:78" ht="12" customHeight="1" x14ac:dyDescent="0.25">
      <c r="A180" s="22">
        <v>176</v>
      </c>
      <c r="B180" s="24" t="s">
        <v>77</v>
      </c>
      <c r="C180" s="12">
        <v>3889</v>
      </c>
      <c r="D180" s="23">
        <v>3889</v>
      </c>
      <c r="E180" s="23">
        <v>0</v>
      </c>
      <c r="F180" s="23">
        <v>585.64</v>
      </c>
      <c r="G180" s="22" t="s">
        <v>22</v>
      </c>
      <c r="H180" s="10">
        <v>1</v>
      </c>
      <c r="I180" s="10" t="s">
        <v>21</v>
      </c>
      <c r="J180" s="18">
        <v>44.8</v>
      </c>
      <c r="K180" s="17">
        <v>5.0999999999999996</v>
      </c>
      <c r="L180" s="17">
        <v>8.6300000000000008</v>
      </c>
      <c r="M180" s="17">
        <v>13.43</v>
      </c>
      <c r="N180" s="17">
        <v>6.91</v>
      </c>
      <c r="O180" s="17">
        <v>3.15</v>
      </c>
      <c r="P180" s="17">
        <v>1.81</v>
      </c>
      <c r="Q180" s="17">
        <v>5.77</v>
      </c>
      <c r="R180" s="17">
        <v>0</v>
      </c>
      <c r="S180" s="20">
        <v>40</v>
      </c>
      <c r="T180" s="20">
        <v>40</v>
      </c>
      <c r="U180" s="20">
        <v>2604.04</v>
      </c>
      <c r="V180" s="17">
        <v>195.98199600000001</v>
      </c>
      <c r="W180" s="20">
        <v>42.3</v>
      </c>
      <c r="X180" s="20">
        <v>2604.04</v>
      </c>
      <c r="Y180" s="17">
        <v>0</v>
      </c>
      <c r="Z180" s="19">
        <v>0</v>
      </c>
      <c r="AA180" s="17">
        <v>5.05</v>
      </c>
      <c r="AB180" s="17">
        <v>10.67</v>
      </c>
      <c r="AC180" s="17">
        <v>14</v>
      </c>
      <c r="AD180" s="18">
        <v>1045363.2</v>
      </c>
      <c r="AE180" s="17">
        <v>119003.4</v>
      </c>
      <c r="AF180" s="17">
        <v>201372.41999999998</v>
      </c>
      <c r="AG180" s="17">
        <v>313375.62</v>
      </c>
      <c r="AH180" s="17">
        <v>161237.94</v>
      </c>
      <c r="AI180" s="17">
        <v>73502.100000000006</v>
      </c>
      <c r="AJ180" s="17">
        <v>42234.54</v>
      </c>
      <c r="AK180" s="17">
        <v>134637.18</v>
      </c>
      <c r="AL180" s="17">
        <v>0</v>
      </c>
      <c r="AN180" s="15">
        <v>48.16</v>
      </c>
      <c r="AO180" s="238">
        <v>18.649999999999999</v>
      </c>
      <c r="AP180" s="239"/>
      <c r="AQ180" s="15">
        <v>7.16</v>
      </c>
      <c r="AR180" s="15">
        <v>1.53</v>
      </c>
      <c r="AS180" s="15">
        <v>0.32</v>
      </c>
      <c r="AT180" s="15">
        <v>0.87</v>
      </c>
      <c r="AU180" s="15">
        <v>5.01</v>
      </c>
      <c r="AV180" s="15">
        <v>4.99</v>
      </c>
      <c r="AW180" s="15">
        <v>2.7</v>
      </c>
      <c r="AX180" s="15">
        <v>6.46</v>
      </c>
      <c r="AY180" s="15">
        <v>0.47</v>
      </c>
      <c r="AZ180" s="14">
        <v>0</v>
      </c>
      <c r="BA180" s="15">
        <v>54.565279999999994</v>
      </c>
      <c r="BB180" s="238">
        <v>21.130449999999996</v>
      </c>
      <c r="BC180" s="239">
        <v>0</v>
      </c>
      <c r="BD180" s="15">
        <v>8.1122800000000002</v>
      </c>
      <c r="BE180" s="15">
        <v>1.7334900000000002</v>
      </c>
      <c r="BF180" s="15">
        <v>0.36255999999999999</v>
      </c>
      <c r="BG180" s="15">
        <v>0.98570999999999998</v>
      </c>
      <c r="BH180" s="15">
        <v>5.6763299999999992</v>
      </c>
      <c r="BI180" s="15">
        <v>5.6536700000000009</v>
      </c>
      <c r="BJ180" s="15">
        <v>3.0591000000000004</v>
      </c>
      <c r="BK180" s="15">
        <v>7.3191800000000002</v>
      </c>
      <c r="BL180" s="15">
        <v>0.53250999999999993</v>
      </c>
      <c r="BM180" s="14">
        <v>0</v>
      </c>
      <c r="BN180" s="13">
        <v>2496632.2191999997</v>
      </c>
      <c r="BO180" s="237">
        <v>966822.90049999987</v>
      </c>
      <c r="BP180" s="237">
        <v>0</v>
      </c>
      <c r="BQ180" s="13">
        <v>371177.04920000001</v>
      </c>
      <c r="BR180" s="13">
        <v>79315.766099999993</v>
      </c>
      <c r="BS180" s="13">
        <v>16588.918399999999</v>
      </c>
      <c r="BT180" s="13">
        <v>45101.121899999998</v>
      </c>
      <c r="BU180" s="13">
        <v>259720.2537</v>
      </c>
      <c r="BV180" s="13">
        <v>258683.44630000007</v>
      </c>
      <c r="BW180" s="13">
        <v>139968.99900000004</v>
      </c>
      <c r="BX180" s="13">
        <v>334888.79019999999</v>
      </c>
      <c r="BY180" s="13">
        <v>24364.973899999994</v>
      </c>
      <c r="BZ180" s="13">
        <v>0</v>
      </c>
    </row>
    <row r="181" spans="1:78" ht="12" customHeight="1" x14ac:dyDescent="0.25">
      <c r="A181" s="22">
        <v>177</v>
      </c>
      <c r="B181" s="24" t="s">
        <v>76</v>
      </c>
      <c r="C181" s="12">
        <v>3895.5</v>
      </c>
      <c r="D181" s="23">
        <v>3895.5</v>
      </c>
      <c r="E181" s="23">
        <v>0</v>
      </c>
      <c r="F181" s="23">
        <v>771.6</v>
      </c>
      <c r="G181" s="22" t="s">
        <v>22</v>
      </c>
      <c r="H181" s="10">
        <v>1</v>
      </c>
      <c r="I181" s="10" t="s">
        <v>21</v>
      </c>
      <c r="J181" s="18">
        <v>44.8</v>
      </c>
      <c r="K181" s="17">
        <v>5.0999999999999996</v>
      </c>
      <c r="L181" s="17">
        <v>8.6300000000000008</v>
      </c>
      <c r="M181" s="17">
        <v>13.43</v>
      </c>
      <c r="N181" s="17">
        <v>6.91</v>
      </c>
      <c r="O181" s="17">
        <v>3.15</v>
      </c>
      <c r="P181" s="17">
        <v>1.81</v>
      </c>
      <c r="Q181" s="17">
        <v>5.77</v>
      </c>
      <c r="R181" s="17">
        <v>0</v>
      </c>
      <c r="S181" s="20">
        <v>40</v>
      </c>
      <c r="T181" s="20">
        <v>40</v>
      </c>
      <c r="U181" s="20">
        <v>2604.04</v>
      </c>
      <c r="V181" s="17">
        <v>195.98199600000001</v>
      </c>
      <c r="W181" s="20">
        <v>42.3</v>
      </c>
      <c r="X181" s="20">
        <v>2604.04</v>
      </c>
      <c r="Y181" s="17">
        <v>0</v>
      </c>
      <c r="Z181" s="19">
        <v>0</v>
      </c>
      <c r="AA181" s="17">
        <v>5.05</v>
      </c>
      <c r="AB181" s="17">
        <v>10.67</v>
      </c>
      <c r="AC181" s="17">
        <v>14</v>
      </c>
      <c r="AD181" s="18">
        <v>1047110.3999999999</v>
      </c>
      <c r="AE181" s="17">
        <v>119202.29999999999</v>
      </c>
      <c r="AF181" s="17">
        <v>201708.99</v>
      </c>
      <c r="AG181" s="17">
        <v>313899.39</v>
      </c>
      <c r="AH181" s="17">
        <v>161507.43</v>
      </c>
      <c r="AI181" s="17">
        <v>73624.95</v>
      </c>
      <c r="AJ181" s="17">
        <v>42305.130000000005</v>
      </c>
      <c r="AK181" s="17">
        <v>134862.21</v>
      </c>
      <c r="AL181" s="17">
        <v>0</v>
      </c>
      <c r="AN181" s="15">
        <v>48.16</v>
      </c>
      <c r="AO181" s="238">
        <v>18.649999999999999</v>
      </c>
      <c r="AP181" s="239"/>
      <c r="AQ181" s="15">
        <v>7.16</v>
      </c>
      <c r="AR181" s="15">
        <v>1.53</v>
      </c>
      <c r="AS181" s="15">
        <v>0.32</v>
      </c>
      <c r="AT181" s="15">
        <v>0.87</v>
      </c>
      <c r="AU181" s="15">
        <v>5.01</v>
      </c>
      <c r="AV181" s="15">
        <v>4.99</v>
      </c>
      <c r="AW181" s="15">
        <v>2.7</v>
      </c>
      <c r="AX181" s="15">
        <v>6.46</v>
      </c>
      <c r="AY181" s="15">
        <v>0.47</v>
      </c>
      <c r="AZ181" s="14">
        <v>0</v>
      </c>
      <c r="BA181" s="15">
        <v>54.565279999999994</v>
      </c>
      <c r="BB181" s="238">
        <v>21.130449999999996</v>
      </c>
      <c r="BC181" s="239">
        <v>0</v>
      </c>
      <c r="BD181" s="15">
        <v>8.1122800000000002</v>
      </c>
      <c r="BE181" s="15">
        <v>1.7334900000000002</v>
      </c>
      <c r="BF181" s="15">
        <v>0.36255999999999999</v>
      </c>
      <c r="BG181" s="15">
        <v>0.98570999999999998</v>
      </c>
      <c r="BH181" s="15">
        <v>5.6763299999999992</v>
      </c>
      <c r="BI181" s="15">
        <v>5.6536700000000009</v>
      </c>
      <c r="BJ181" s="15">
        <v>3.0591000000000004</v>
      </c>
      <c r="BK181" s="15">
        <v>7.3191800000000002</v>
      </c>
      <c r="BL181" s="15">
        <v>0.53250999999999993</v>
      </c>
      <c r="BM181" s="14">
        <v>0</v>
      </c>
      <c r="BN181" s="13">
        <v>2500805.0424000002</v>
      </c>
      <c r="BO181" s="237">
        <v>968438.82974999992</v>
      </c>
      <c r="BP181" s="237">
        <v>0</v>
      </c>
      <c r="BQ181" s="13">
        <v>371797.42740000004</v>
      </c>
      <c r="BR181" s="13">
        <v>79448.332949999996</v>
      </c>
      <c r="BS181" s="13">
        <v>16616.644800000002</v>
      </c>
      <c r="BT181" s="13">
        <v>45176.503049999999</v>
      </c>
      <c r="BU181" s="13">
        <v>260154.34514999998</v>
      </c>
      <c r="BV181" s="13">
        <v>259115.80485000004</v>
      </c>
      <c r="BW181" s="13">
        <v>140202.94050000003</v>
      </c>
      <c r="BX181" s="13">
        <v>335448.51689999999</v>
      </c>
      <c r="BY181" s="13">
        <v>24405.697049999995</v>
      </c>
      <c r="BZ181" s="13">
        <v>0</v>
      </c>
    </row>
    <row r="182" spans="1:78" ht="12" customHeight="1" x14ac:dyDescent="0.25">
      <c r="A182" s="22">
        <v>178</v>
      </c>
      <c r="B182" s="24" t="s">
        <v>75</v>
      </c>
      <c r="C182" s="12">
        <v>3855.6</v>
      </c>
      <c r="D182" s="23">
        <v>3855.6</v>
      </c>
      <c r="E182" s="23">
        <v>0</v>
      </c>
      <c r="F182" s="23">
        <v>763.7</v>
      </c>
      <c r="G182" s="22" t="s">
        <v>22</v>
      </c>
      <c r="H182" s="10">
        <v>1</v>
      </c>
      <c r="I182" s="10" t="s">
        <v>21</v>
      </c>
      <c r="J182" s="18">
        <v>44.8</v>
      </c>
      <c r="K182" s="17">
        <v>5.0999999999999996</v>
      </c>
      <c r="L182" s="17">
        <v>8.6300000000000008</v>
      </c>
      <c r="M182" s="17">
        <v>13.43</v>
      </c>
      <c r="N182" s="17">
        <v>6.91</v>
      </c>
      <c r="O182" s="17">
        <v>3.15</v>
      </c>
      <c r="P182" s="17">
        <v>1.81</v>
      </c>
      <c r="Q182" s="17">
        <v>5.77</v>
      </c>
      <c r="R182" s="17">
        <v>0</v>
      </c>
      <c r="S182" s="20">
        <v>40</v>
      </c>
      <c r="T182" s="20">
        <v>40</v>
      </c>
      <c r="U182" s="20">
        <v>2604.04</v>
      </c>
      <c r="V182" s="17">
        <v>195.98199600000001</v>
      </c>
      <c r="W182" s="20">
        <v>42.3</v>
      </c>
      <c r="X182" s="20">
        <v>2604.04</v>
      </c>
      <c r="Y182" s="17">
        <v>0</v>
      </c>
      <c r="Z182" s="19">
        <v>0</v>
      </c>
      <c r="AA182" s="17">
        <v>5.05</v>
      </c>
      <c r="AB182" s="17">
        <v>10.67</v>
      </c>
      <c r="AC182" s="17">
        <v>14</v>
      </c>
      <c r="AD182" s="18">
        <v>1036385.2799999998</v>
      </c>
      <c r="AE182" s="17">
        <v>117981.35999999999</v>
      </c>
      <c r="AF182" s="17">
        <v>199642.96799999999</v>
      </c>
      <c r="AG182" s="17">
        <v>310684.24800000002</v>
      </c>
      <c r="AH182" s="17">
        <v>159853.17600000001</v>
      </c>
      <c r="AI182" s="17">
        <v>72870.84</v>
      </c>
      <c r="AJ182" s="17">
        <v>41871.816000000006</v>
      </c>
      <c r="AK182" s="17">
        <v>133480.87199999997</v>
      </c>
      <c r="AL182" s="17">
        <v>0</v>
      </c>
      <c r="AN182" s="15">
        <v>48.16</v>
      </c>
      <c r="AO182" s="238">
        <v>18.649999999999999</v>
      </c>
      <c r="AP182" s="239"/>
      <c r="AQ182" s="15">
        <v>7.16</v>
      </c>
      <c r="AR182" s="15">
        <v>1.53</v>
      </c>
      <c r="AS182" s="15">
        <v>0.32</v>
      </c>
      <c r="AT182" s="15">
        <v>0.87</v>
      </c>
      <c r="AU182" s="15">
        <v>5.01</v>
      </c>
      <c r="AV182" s="15">
        <v>4.99</v>
      </c>
      <c r="AW182" s="15">
        <v>2.7</v>
      </c>
      <c r="AX182" s="15">
        <v>6.46</v>
      </c>
      <c r="AY182" s="15">
        <v>0.47</v>
      </c>
      <c r="AZ182" s="14">
        <v>0</v>
      </c>
      <c r="BA182" s="15">
        <v>54.565279999999994</v>
      </c>
      <c r="BB182" s="238">
        <v>21.130449999999996</v>
      </c>
      <c r="BC182" s="239">
        <v>0</v>
      </c>
      <c r="BD182" s="15">
        <v>8.1122800000000002</v>
      </c>
      <c r="BE182" s="15">
        <v>1.7334900000000002</v>
      </c>
      <c r="BF182" s="15">
        <v>0.36255999999999999</v>
      </c>
      <c r="BG182" s="15">
        <v>0.98570999999999998</v>
      </c>
      <c r="BH182" s="15">
        <v>5.6763299999999992</v>
      </c>
      <c r="BI182" s="15">
        <v>5.6536700000000009</v>
      </c>
      <c r="BJ182" s="15">
        <v>3.0591000000000004</v>
      </c>
      <c r="BK182" s="15">
        <v>7.3191800000000002</v>
      </c>
      <c r="BL182" s="15">
        <v>0.53250999999999993</v>
      </c>
      <c r="BM182" s="14">
        <v>0</v>
      </c>
      <c r="BN182" s="13">
        <v>2475190.3276800006</v>
      </c>
      <c r="BO182" s="237">
        <v>958519.5101999999</v>
      </c>
      <c r="BP182" s="237">
        <v>0</v>
      </c>
      <c r="BQ182" s="13">
        <v>367989.25968000002</v>
      </c>
      <c r="BR182" s="13">
        <v>78634.576440000004</v>
      </c>
      <c r="BS182" s="13">
        <v>16446.447359999998</v>
      </c>
      <c r="BT182" s="13">
        <v>44713.778759999994</v>
      </c>
      <c r="BU182" s="13">
        <v>257489.69147999998</v>
      </c>
      <c r="BV182" s="13">
        <v>256461.78852000006</v>
      </c>
      <c r="BW182" s="13">
        <v>138766.89960000003</v>
      </c>
      <c r="BX182" s="13">
        <v>332012.65607999999</v>
      </c>
      <c r="BY182" s="13">
        <v>24155.719559999994</v>
      </c>
      <c r="BZ182" s="13">
        <v>0</v>
      </c>
    </row>
    <row r="183" spans="1:78" ht="12" customHeight="1" x14ac:dyDescent="0.25">
      <c r="A183" s="22">
        <v>179</v>
      </c>
      <c r="B183" s="24" t="s">
        <v>74</v>
      </c>
      <c r="C183" s="12">
        <v>3865.05</v>
      </c>
      <c r="D183" s="23">
        <v>3865.05</v>
      </c>
      <c r="E183" s="23">
        <v>0</v>
      </c>
      <c r="F183" s="23">
        <v>719.61</v>
      </c>
      <c r="G183" s="22" t="s">
        <v>22</v>
      </c>
      <c r="H183" s="10">
        <v>1</v>
      </c>
      <c r="I183" s="10" t="s">
        <v>21</v>
      </c>
      <c r="J183" s="18">
        <v>44.8</v>
      </c>
      <c r="K183" s="17">
        <v>5.0999999999999996</v>
      </c>
      <c r="L183" s="17">
        <v>8.6300000000000008</v>
      </c>
      <c r="M183" s="17">
        <v>13.43</v>
      </c>
      <c r="N183" s="17">
        <v>6.91</v>
      </c>
      <c r="O183" s="17">
        <v>3.15</v>
      </c>
      <c r="P183" s="17">
        <v>1.81</v>
      </c>
      <c r="Q183" s="17">
        <v>5.77</v>
      </c>
      <c r="R183" s="17">
        <v>0</v>
      </c>
      <c r="S183" s="20">
        <v>40</v>
      </c>
      <c r="T183" s="20">
        <v>40</v>
      </c>
      <c r="U183" s="20">
        <v>2604.04</v>
      </c>
      <c r="V183" s="17">
        <v>195.98199600000001</v>
      </c>
      <c r="W183" s="20">
        <v>42.3</v>
      </c>
      <c r="X183" s="20">
        <v>2604.04</v>
      </c>
      <c r="Y183" s="17">
        <v>0</v>
      </c>
      <c r="Z183" s="19">
        <v>0</v>
      </c>
      <c r="AA183" s="17">
        <v>5.05</v>
      </c>
      <c r="AB183" s="17">
        <v>10.67</v>
      </c>
      <c r="AC183" s="17">
        <v>14</v>
      </c>
      <c r="AD183" s="18">
        <v>1038925.44</v>
      </c>
      <c r="AE183" s="17">
        <v>118270.53</v>
      </c>
      <c r="AF183" s="17">
        <v>200132.28900000002</v>
      </c>
      <c r="AG183" s="17">
        <v>311445.72899999999</v>
      </c>
      <c r="AH183" s="17">
        <v>160244.973</v>
      </c>
      <c r="AI183" s="17">
        <v>73049.444999999992</v>
      </c>
      <c r="AJ183" s="17">
        <v>41974.443000000007</v>
      </c>
      <c r="AK183" s="17">
        <v>133808.03099999999</v>
      </c>
      <c r="AL183" s="17">
        <v>0</v>
      </c>
      <c r="AN183" s="15">
        <v>48.16</v>
      </c>
      <c r="AO183" s="238">
        <v>18.649999999999999</v>
      </c>
      <c r="AP183" s="239"/>
      <c r="AQ183" s="15">
        <v>7.16</v>
      </c>
      <c r="AR183" s="15">
        <v>1.53</v>
      </c>
      <c r="AS183" s="15">
        <v>0.32</v>
      </c>
      <c r="AT183" s="15">
        <v>0.87</v>
      </c>
      <c r="AU183" s="15">
        <v>5.01</v>
      </c>
      <c r="AV183" s="15">
        <v>4.99</v>
      </c>
      <c r="AW183" s="15">
        <v>2.7</v>
      </c>
      <c r="AX183" s="15">
        <v>6.46</v>
      </c>
      <c r="AY183" s="15">
        <v>0.47</v>
      </c>
      <c r="AZ183" s="14">
        <v>0</v>
      </c>
      <c r="BA183" s="15">
        <v>54.565279999999994</v>
      </c>
      <c r="BB183" s="238">
        <v>21.130449999999996</v>
      </c>
      <c r="BC183" s="239">
        <v>0</v>
      </c>
      <c r="BD183" s="15">
        <v>8.1122800000000002</v>
      </c>
      <c r="BE183" s="15">
        <v>1.7334900000000002</v>
      </c>
      <c r="BF183" s="15">
        <v>0.36255999999999999</v>
      </c>
      <c r="BG183" s="15">
        <v>0.98570999999999998</v>
      </c>
      <c r="BH183" s="15">
        <v>5.6763299999999992</v>
      </c>
      <c r="BI183" s="15">
        <v>5.6536700000000009</v>
      </c>
      <c r="BJ183" s="15">
        <v>3.0591000000000004</v>
      </c>
      <c r="BK183" s="15">
        <v>7.3191800000000002</v>
      </c>
      <c r="BL183" s="15">
        <v>0.53250999999999993</v>
      </c>
      <c r="BM183" s="14">
        <v>0</v>
      </c>
      <c r="BN183" s="13">
        <v>2481256.97064</v>
      </c>
      <c r="BO183" s="237">
        <v>960868.82272499998</v>
      </c>
      <c r="BP183" s="237">
        <v>0</v>
      </c>
      <c r="BQ183" s="13">
        <v>368891.19414000004</v>
      </c>
      <c r="BR183" s="13">
        <v>78827.308245000007</v>
      </c>
      <c r="BS183" s="13">
        <v>16486.757280000002</v>
      </c>
      <c r="BT183" s="13">
        <v>44823.371355000003</v>
      </c>
      <c r="BU183" s="13">
        <v>258120.793665</v>
      </c>
      <c r="BV183" s="13">
        <v>257090.37133500006</v>
      </c>
      <c r="BW183" s="13">
        <v>139107.01455000002</v>
      </c>
      <c r="BX183" s="13">
        <v>332826.41259000002</v>
      </c>
      <c r="BY183" s="13">
        <v>24214.924754999996</v>
      </c>
      <c r="BZ183" s="13">
        <v>0</v>
      </c>
    </row>
    <row r="184" spans="1:78" ht="12" customHeight="1" x14ac:dyDescent="0.25">
      <c r="A184" s="22">
        <v>180</v>
      </c>
      <c r="B184" s="24" t="s">
        <v>73</v>
      </c>
      <c r="C184" s="12">
        <v>3852.1</v>
      </c>
      <c r="D184" s="23">
        <v>3852.1</v>
      </c>
      <c r="E184" s="23">
        <v>0</v>
      </c>
      <c r="F184" s="23">
        <v>717.19</v>
      </c>
      <c r="G184" s="22" t="s">
        <v>22</v>
      </c>
      <c r="H184" s="10">
        <v>1</v>
      </c>
      <c r="I184" s="10" t="s">
        <v>21</v>
      </c>
      <c r="J184" s="18">
        <v>44.8</v>
      </c>
      <c r="K184" s="17">
        <v>5.0999999999999996</v>
      </c>
      <c r="L184" s="17">
        <v>8.6300000000000008</v>
      </c>
      <c r="M184" s="17">
        <v>13.43</v>
      </c>
      <c r="N184" s="17">
        <v>6.91</v>
      </c>
      <c r="O184" s="17">
        <v>3.15</v>
      </c>
      <c r="P184" s="17">
        <v>1.81</v>
      </c>
      <c r="Q184" s="17">
        <v>5.77</v>
      </c>
      <c r="R184" s="17">
        <v>0</v>
      </c>
      <c r="S184" s="20">
        <v>40</v>
      </c>
      <c r="T184" s="20">
        <v>40</v>
      </c>
      <c r="U184" s="20">
        <v>2604.04</v>
      </c>
      <c r="V184" s="17">
        <v>195.98199600000001</v>
      </c>
      <c r="W184" s="20">
        <v>42.3</v>
      </c>
      <c r="X184" s="20">
        <v>2604.04</v>
      </c>
      <c r="Y184" s="17">
        <v>0</v>
      </c>
      <c r="Z184" s="19">
        <v>0</v>
      </c>
      <c r="AA184" s="17">
        <v>5.05</v>
      </c>
      <c r="AB184" s="17">
        <v>10.67</v>
      </c>
      <c r="AC184" s="17">
        <v>14</v>
      </c>
      <c r="AD184" s="18">
        <v>1035444.48</v>
      </c>
      <c r="AE184" s="17">
        <v>117874.26</v>
      </c>
      <c r="AF184" s="17">
        <v>199461.73800000001</v>
      </c>
      <c r="AG184" s="17">
        <v>310402.21799999999</v>
      </c>
      <c r="AH184" s="17">
        <v>159708.06599999999</v>
      </c>
      <c r="AI184" s="17">
        <v>72804.69</v>
      </c>
      <c r="AJ184" s="17">
        <v>41833.806000000004</v>
      </c>
      <c r="AK184" s="17">
        <v>133359.70199999999</v>
      </c>
      <c r="AL184" s="17">
        <v>0</v>
      </c>
      <c r="AN184" s="15">
        <v>48.16</v>
      </c>
      <c r="AO184" s="238">
        <v>18.649999999999999</v>
      </c>
      <c r="AP184" s="239"/>
      <c r="AQ184" s="15">
        <v>7.16</v>
      </c>
      <c r="AR184" s="15">
        <v>1.53</v>
      </c>
      <c r="AS184" s="15">
        <v>0.32</v>
      </c>
      <c r="AT184" s="15">
        <v>0.87</v>
      </c>
      <c r="AU184" s="15">
        <v>5.01</v>
      </c>
      <c r="AV184" s="15">
        <v>4.99</v>
      </c>
      <c r="AW184" s="15">
        <v>2.7</v>
      </c>
      <c r="AX184" s="15">
        <v>6.46</v>
      </c>
      <c r="AY184" s="15">
        <v>0.47</v>
      </c>
      <c r="AZ184" s="14">
        <v>0</v>
      </c>
      <c r="BA184" s="15">
        <v>54.565279999999994</v>
      </c>
      <c r="BB184" s="238">
        <v>21.130449999999996</v>
      </c>
      <c r="BC184" s="239">
        <v>0</v>
      </c>
      <c r="BD184" s="15">
        <v>8.1122800000000002</v>
      </c>
      <c r="BE184" s="15">
        <v>1.7334900000000002</v>
      </c>
      <c r="BF184" s="15">
        <v>0.36255999999999999</v>
      </c>
      <c r="BG184" s="15">
        <v>0.98570999999999998</v>
      </c>
      <c r="BH184" s="15">
        <v>5.6763299999999992</v>
      </c>
      <c r="BI184" s="15">
        <v>5.6536700000000009</v>
      </c>
      <c r="BJ184" s="15">
        <v>3.0591000000000004</v>
      </c>
      <c r="BK184" s="15">
        <v>7.3191800000000002</v>
      </c>
      <c r="BL184" s="15">
        <v>0.53250999999999993</v>
      </c>
      <c r="BM184" s="14">
        <v>0</v>
      </c>
      <c r="BN184" s="13">
        <v>2472943.42288</v>
      </c>
      <c r="BO184" s="237">
        <v>957649.39444999991</v>
      </c>
      <c r="BP184" s="237">
        <v>0</v>
      </c>
      <c r="BQ184" s="13">
        <v>367655.20988000004</v>
      </c>
      <c r="BR184" s="13">
        <v>78563.194289999999</v>
      </c>
      <c r="BS184" s="13">
        <v>16431.517759999999</v>
      </c>
      <c r="BT184" s="13">
        <v>44673.188909999997</v>
      </c>
      <c r="BU184" s="13">
        <v>257255.94992999997</v>
      </c>
      <c r="BV184" s="13">
        <v>256228.98007000005</v>
      </c>
      <c r="BW184" s="13">
        <v>138640.93110000002</v>
      </c>
      <c r="BX184" s="13">
        <v>331711.26478000003</v>
      </c>
      <c r="BY184" s="13">
        <v>24133.791709999994</v>
      </c>
      <c r="BZ184" s="13">
        <v>0</v>
      </c>
    </row>
    <row r="185" spans="1:78" ht="12" customHeight="1" x14ac:dyDescent="0.25">
      <c r="A185" s="22">
        <v>181</v>
      </c>
      <c r="B185" s="24" t="s">
        <v>72</v>
      </c>
      <c r="C185" s="12">
        <v>16826.7</v>
      </c>
      <c r="D185" s="23">
        <v>16826.7</v>
      </c>
      <c r="E185" s="23">
        <v>0</v>
      </c>
      <c r="F185" s="23">
        <v>4544.6000000000004</v>
      </c>
      <c r="G185" s="22" t="s">
        <v>53</v>
      </c>
      <c r="H185" s="10">
        <v>1</v>
      </c>
      <c r="I185" s="10" t="s">
        <v>8</v>
      </c>
      <c r="J185" s="21">
        <v>36.54</v>
      </c>
      <c r="K185" s="17">
        <v>4.03</v>
      </c>
      <c r="L185" s="17">
        <v>7</v>
      </c>
      <c r="M185" s="17">
        <v>11</v>
      </c>
      <c r="N185" s="17">
        <v>5.4</v>
      </c>
      <c r="O185" s="17">
        <v>2.67</v>
      </c>
      <c r="P185" s="17">
        <v>1.54</v>
      </c>
      <c r="Q185" s="17">
        <v>4.9000000000000004</v>
      </c>
      <c r="R185" s="17">
        <v>0</v>
      </c>
      <c r="S185" s="20">
        <v>40</v>
      </c>
      <c r="T185" s="20">
        <v>40</v>
      </c>
      <c r="U185" s="20">
        <v>2604.04</v>
      </c>
      <c r="V185" s="17">
        <v>195.98199600000001</v>
      </c>
      <c r="W185" s="20">
        <v>42.3</v>
      </c>
      <c r="X185" s="20">
        <v>2604.04</v>
      </c>
      <c r="Y185" s="17">
        <v>0</v>
      </c>
      <c r="Z185" s="19">
        <v>0</v>
      </c>
      <c r="AA185" s="17">
        <v>5.05</v>
      </c>
      <c r="AB185" s="17">
        <v>10.67</v>
      </c>
      <c r="AC185" s="17">
        <v>14</v>
      </c>
      <c r="AD185" s="18">
        <v>3689085.7080000001</v>
      </c>
      <c r="AE185" s="17">
        <v>406869.60600000003</v>
      </c>
      <c r="AF185" s="17">
        <v>706721.4</v>
      </c>
      <c r="AG185" s="17">
        <v>1110562.2000000002</v>
      </c>
      <c r="AH185" s="17">
        <v>545185.08000000007</v>
      </c>
      <c r="AI185" s="17">
        <v>269563.73400000005</v>
      </c>
      <c r="AJ185" s="17">
        <v>155478.70800000001</v>
      </c>
      <c r="AK185" s="17">
        <v>494704.9800000001</v>
      </c>
      <c r="AL185" s="17">
        <v>0</v>
      </c>
      <c r="AM185" s="1" t="s">
        <v>8</v>
      </c>
      <c r="AN185" s="15">
        <v>39.28</v>
      </c>
      <c r="AO185" s="15">
        <v>4.3321948549534763</v>
      </c>
      <c r="AP185" s="15">
        <v>7.5249042145593874</v>
      </c>
      <c r="AQ185" s="15">
        <v>11.824849480021895</v>
      </c>
      <c r="AR185" s="15"/>
      <c r="AS185" s="15"/>
      <c r="AT185" s="15"/>
      <c r="AU185" s="15">
        <v>5.8049261083743851</v>
      </c>
      <c r="AV185" s="15">
        <v>2.870213464696223</v>
      </c>
      <c r="AW185" s="15">
        <v>1.6554789272030652</v>
      </c>
      <c r="AX185" s="15">
        <v>5.267432950191572</v>
      </c>
      <c r="AY185" s="15"/>
      <c r="AZ185" s="14">
        <v>0</v>
      </c>
      <c r="BA185" s="15">
        <v>39.28</v>
      </c>
      <c r="BB185" s="15">
        <v>4.3321948549534763</v>
      </c>
      <c r="BC185" s="15">
        <v>7.5249042145593874</v>
      </c>
      <c r="BD185" s="15">
        <v>11.824849480021895</v>
      </c>
      <c r="BE185" s="15">
        <v>0</v>
      </c>
      <c r="BF185" s="15">
        <v>0</v>
      </c>
      <c r="BG185" s="15">
        <v>0</v>
      </c>
      <c r="BH185" s="15">
        <v>5.8049261083743851</v>
      </c>
      <c r="BI185" s="15">
        <v>2.870213464696223</v>
      </c>
      <c r="BJ185" s="15">
        <v>1.6554789272030652</v>
      </c>
      <c r="BK185" s="15">
        <v>5.267432950191572</v>
      </c>
      <c r="BL185" s="15">
        <v>0</v>
      </c>
      <c r="BM185" s="14">
        <v>0</v>
      </c>
      <c r="BN185" s="13">
        <v>7931433.3120000008</v>
      </c>
      <c r="BO185" s="13">
        <v>874758.51799014804</v>
      </c>
      <c r="BP185" s="13">
        <v>1519431.6689655173</v>
      </c>
      <c r="BQ185" s="13">
        <v>2387678.3369458131</v>
      </c>
      <c r="BR185" s="13">
        <v>0</v>
      </c>
      <c r="BS185" s="13">
        <v>0</v>
      </c>
      <c r="BT185" s="13">
        <v>0</v>
      </c>
      <c r="BU185" s="13">
        <v>1172133.0017733993</v>
      </c>
      <c r="BV185" s="13">
        <v>579554.65087684733</v>
      </c>
      <c r="BW185" s="13">
        <v>334274.96717241383</v>
      </c>
      <c r="BX185" s="13">
        <v>1063602.1682758625</v>
      </c>
      <c r="BY185" s="13">
        <v>0</v>
      </c>
      <c r="BZ185" s="13">
        <v>0</v>
      </c>
    </row>
    <row r="186" spans="1:78" ht="12" customHeight="1" x14ac:dyDescent="0.25">
      <c r="A186" s="22">
        <v>182</v>
      </c>
      <c r="B186" s="24" t="s">
        <v>71</v>
      </c>
      <c r="C186" s="12">
        <v>30188.099999999984</v>
      </c>
      <c r="D186" s="23">
        <v>27705.999999999985</v>
      </c>
      <c r="E186" s="23">
        <v>2482.1</v>
      </c>
      <c r="F186" s="23">
        <v>4990</v>
      </c>
      <c r="G186" s="22" t="s">
        <v>53</v>
      </c>
      <c r="H186" s="10">
        <v>1</v>
      </c>
      <c r="I186" s="10" t="s">
        <v>8</v>
      </c>
      <c r="J186" s="21">
        <v>36.54</v>
      </c>
      <c r="K186" s="17">
        <v>4.03</v>
      </c>
      <c r="L186" s="17">
        <v>7</v>
      </c>
      <c r="M186" s="17">
        <v>11</v>
      </c>
      <c r="N186" s="17">
        <v>5.4</v>
      </c>
      <c r="O186" s="17">
        <v>2.67</v>
      </c>
      <c r="P186" s="17">
        <v>1.54</v>
      </c>
      <c r="Q186" s="17">
        <v>4.9000000000000004</v>
      </c>
      <c r="R186" s="17">
        <v>0</v>
      </c>
      <c r="S186" s="20">
        <v>40</v>
      </c>
      <c r="T186" s="20">
        <v>40</v>
      </c>
      <c r="U186" s="20">
        <v>2604.04</v>
      </c>
      <c r="V186" s="17">
        <v>195.98199600000001</v>
      </c>
      <c r="W186" s="20">
        <v>42.3</v>
      </c>
      <c r="X186" s="20">
        <v>2604.04</v>
      </c>
      <c r="Y186" s="17">
        <v>0</v>
      </c>
      <c r="Z186" s="19">
        <v>0</v>
      </c>
      <c r="AA186" s="17">
        <v>5.05</v>
      </c>
      <c r="AB186" s="17">
        <v>10.67</v>
      </c>
      <c r="AC186" s="17">
        <v>14</v>
      </c>
      <c r="AD186" s="18">
        <v>6618439.043999996</v>
      </c>
      <c r="AE186" s="17">
        <v>729948.25799999968</v>
      </c>
      <c r="AF186" s="17">
        <v>1267900.1999999993</v>
      </c>
      <c r="AG186" s="17">
        <v>1992414.5999999987</v>
      </c>
      <c r="AH186" s="17">
        <v>978094.43999999959</v>
      </c>
      <c r="AI186" s="17">
        <v>483613.36199999973</v>
      </c>
      <c r="AJ186" s="17">
        <v>278938.04399999988</v>
      </c>
      <c r="AK186" s="17">
        <v>887530.13999999966</v>
      </c>
      <c r="AL186" s="17">
        <v>0</v>
      </c>
      <c r="AM186" s="1" t="s">
        <v>8</v>
      </c>
      <c r="AN186" s="15">
        <v>39.28</v>
      </c>
      <c r="AO186" s="15">
        <v>4.3321948549534763</v>
      </c>
      <c r="AP186" s="15">
        <v>7.5249042145593874</v>
      </c>
      <c r="AQ186" s="15">
        <v>11.824849480021895</v>
      </c>
      <c r="AR186" s="15"/>
      <c r="AS186" s="15"/>
      <c r="AT186" s="15"/>
      <c r="AU186" s="15">
        <v>5.8049261083743851</v>
      </c>
      <c r="AV186" s="15">
        <v>2.870213464696223</v>
      </c>
      <c r="AW186" s="15">
        <v>1.6554789272030652</v>
      </c>
      <c r="AX186" s="15">
        <v>5.267432950191572</v>
      </c>
      <c r="AY186" s="15"/>
      <c r="AZ186" s="14">
        <v>0</v>
      </c>
      <c r="BA186" s="15">
        <v>39.28</v>
      </c>
      <c r="BB186" s="15">
        <v>4.3321948549534763</v>
      </c>
      <c r="BC186" s="15">
        <v>7.5249042145593874</v>
      </c>
      <c r="BD186" s="15">
        <v>11.824849480021895</v>
      </c>
      <c r="BE186" s="15">
        <v>0</v>
      </c>
      <c r="BF186" s="15">
        <v>0</v>
      </c>
      <c r="BG186" s="15">
        <v>0</v>
      </c>
      <c r="BH186" s="15">
        <v>5.8049261083743851</v>
      </c>
      <c r="BI186" s="15">
        <v>2.870213464696223</v>
      </c>
      <c r="BJ186" s="15">
        <v>1.6554789272030652</v>
      </c>
      <c r="BK186" s="15">
        <v>5.267432950191572</v>
      </c>
      <c r="BL186" s="15">
        <v>0</v>
      </c>
      <c r="BM186" s="14">
        <v>0</v>
      </c>
      <c r="BN186" s="13">
        <v>14229462.815999994</v>
      </c>
      <c r="BO186" s="13">
        <v>1569368.7780098519</v>
      </c>
      <c r="BP186" s="13">
        <v>2725950.7310344814</v>
      </c>
      <c r="BQ186" s="13">
        <v>4283636.8630541852</v>
      </c>
      <c r="BR186" s="13">
        <v>0</v>
      </c>
      <c r="BS186" s="13">
        <v>0</v>
      </c>
      <c r="BT186" s="13">
        <v>0</v>
      </c>
      <c r="BU186" s="13">
        <v>2102876.2782266</v>
      </c>
      <c r="BV186" s="13">
        <v>1039755.4931231521</v>
      </c>
      <c r="BW186" s="13">
        <v>599709.16082758596</v>
      </c>
      <c r="BX186" s="13">
        <v>1908165.5117241375</v>
      </c>
      <c r="BY186" s="13">
        <v>0</v>
      </c>
      <c r="BZ186" s="13">
        <v>0</v>
      </c>
    </row>
    <row r="187" spans="1:78" ht="12" customHeight="1" x14ac:dyDescent="0.25">
      <c r="A187" s="22">
        <v>183</v>
      </c>
      <c r="B187" s="24" t="s">
        <v>70</v>
      </c>
      <c r="C187" s="12">
        <v>5090.8</v>
      </c>
      <c r="D187" s="23">
        <v>3431.6</v>
      </c>
      <c r="E187" s="23">
        <v>1659.2</v>
      </c>
      <c r="F187" s="23">
        <v>577.9</v>
      </c>
      <c r="G187" s="22" t="s">
        <v>53</v>
      </c>
      <c r="H187" s="10">
        <v>3</v>
      </c>
      <c r="I187" s="10" t="s">
        <v>21</v>
      </c>
      <c r="J187" s="18">
        <v>45.06</v>
      </c>
      <c r="K187" s="17">
        <v>5.0999999999999996</v>
      </c>
      <c r="L187" s="17">
        <v>8.6300000000000008</v>
      </c>
      <c r="M187" s="17">
        <v>13.43</v>
      </c>
      <c r="N187" s="17">
        <v>6.91</v>
      </c>
      <c r="O187" s="17">
        <v>3.15</v>
      </c>
      <c r="P187" s="17">
        <v>1.81</v>
      </c>
      <c r="Q187" s="17">
        <v>5.77</v>
      </c>
      <c r="R187" s="17">
        <v>0.26</v>
      </c>
      <c r="S187" s="20">
        <v>40</v>
      </c>
      <c r="T187" s="20">
        <v>40</v>
      </c>
      <c r="U187" s="20">
        <v>2604.04</v>
      </c>
      <c r="V187" s="17">
        <v>195.98199600000001</v>
      </c>
      <c r="W187" s="20">
        <v>42.3</v>
      </c>
      <c r="X187" s="20">
        <v>2604.04</v>
      </c>
      <c r="Y187" s="17">
        <v>7.85</v>
      </c>
      <c r="Z187" s="19">
        <v>0</v>
      </c>
      <c r="AA187" s="17">
        <v>6.73</v>
      </c>
      <c r="AB187" s="17">
        <v>10.67</v>
      </c>
      <c r="AC187" s="17">
        <v>14</v>
      </c>
      <c r="AD187" s="18">
        <v>1376348.6880000001</v>
      </c>
      <c r="AE187" s="17">
        <v>155778.47999999998</v>
      </c>
      <c r="AF187" s="17">
        <v>263601.62400000007</v>
      </c>
      <c r="AG187" s="17">
        <v>410216.66399999999</v>
      </c>
      <c r="AH187" s="17">
        <v>211064.568</v>
      </c>
      <c r="AI187" s="17">
        <v>96216.12</v>
      </c>
      <c r="AJ187" s="17">
        <v>55286.088000000003</v>
      </c>
      <c r="AK187" s="17">
        <v>176243.49599999998</v>
      </c>
      <c r="AL187" s="17">
        <v>7941.648000000001</v>
      </c>
      <c r="AN187" s="15">
        <v>48.44</v>
      </c>
      <c r="AO187" s="238">
        <v>18.489999999999998</v>
      </c>
      <c r="AP187" s="239"/>
      <c r="AQ187" s="26">
        <v>6.67</v>
      </c>
      <c r="AR187" s="26">
        <v>1.53</v>
      </c>
      <c r="AS187" s="26">
        <v>0.32</v>
      </c>
      <c r="AT187" s="26">
        <v>0.87</v>
      </c>
      <c r="AU187" s="26">
        <v>5.01</v>
      </c>
      <c r="AV187" s="26">
        <v>4.99</v>
      </c>
      <c r="AW187" s="26">
        <v>2.7</v>
      </c>
      <c r="AX187" s="26">
        <v>6.46</v>
      </c>
      <c r="AY187" s="26">
        <v>0.47</v>
      </c>
      <c r="AZ187" s="25">
        <v>0.93</v>
      </c>
      <c r="BA187" s="15">
        <v>54.88252</v>
      </c>
      <c r="BB187" s="238">
        <v>20.949169999999999</v>
      </c>
      <c r="BC187" s="239">
        <v>0</v>
      </c>
      <c r="BD187" s="26">
        <v>7.5571100000000007</v>
      </c>
      <c r="BE187" s="26">
        <v>1.7334900000000002</v>
      </c>
      <c r="BF187" s="26">
        <v>0.36256000000000005</v>
      </c>
      <c r="BG187" s="26">
        <v>0.98571000000000009</v>
      </c>
      <c r="BH187" s="26">
        <v>5.6763300000000001</v>
      </c>
      <c r="BI187" s="26">
        <v>5.65367</v>
      </c>
      <c r="BJ187" s="26">
        <v>3.0591000000000004</v>
      </c>
      <c r="BK187" s="26">
        <v>7.3191800000000002</v>
      </c>
      <c r="BL187" s="26">
        <v>0.53250999999999993</v>
      </c>
      <c r="BM187" s="25">
        <v>1.05369</v>
      </c>
      <c r="BN187" s="13">
        <v>3287156.0321599999</v>
      </c>
      <c r="BO187" s="237">
        <v>1254738.1303599998</v>
      </c>
      <c r="BP187" s="237">
        <v>0</v>
      </c>
      <c r="BQ187" s="13">
        <v>452628.62788000004</v>
      </c>
      <c r="BR187" s="13">
        <v>103826.35692000001</v>
      </c>
      <c r="BS187" s="13">
        <v>21715.316480000001</v>
      </c>
      <c r="BT187" s="13">
        <v>59038.516680000008</v>
      </c>
      <c r="BU187" s="13">
        <v>339980.42363999999</v>
      </c>
      <c r="BV187" s="13">
        <v>338623.21636000002</v>
      </c>
      <c r="BW187" s="13">
        <v>183222.98280000003</v>
      </c>
      <c r="BX187" s="13">
        <v>438377.95144000003</v>
      </c>
      <c r="BY187" s="13">
        <v>31894.371079999994</v>
      </c>
      <c r="BZ187" s="13">
        <v>63110.138519999993</v>
      </c>
    </row>
    <row r="188" spans="1:78" ht="12" customHeight="1" x14ac:dyDescent="0.25">
      <c r="A188" s="22">
        <v>184</v>
      </c>
      <c r="B188" s="24" t="s">
        <v>69</v>
      </c>
      <c r="C188" s="12">
        <v>3571.9999999999991</v>
      </c>
      <c r="D188" s="23">
        <v>3571.9999999999991</v>
      </c>
      <c r="E188" s="23">
        <v>0</v>
      </c>
      <c r="F188" s="23">
        <v>577.9</v>
      </c>
      <c r="G188" s="22" t="s">
        <v>53</v>
      </c>
      <c r="H188" s="10">
        <v>3</v>
      </c>
      <c r="I188" s="10" t="s">
        <v>21</v>
      </c>
      <c r="J188" s="18">
        <v>45.06</v>
      </c>
      <c r="K188" s="17">
        <v>5.0999999999999996</v>
      </c>
      <c r="L188" s="17">
        <v>8.6300000000000008</v>
      </c>
      <c r="M188" s="17">
        <v>13.43</v>
      </c>
      <c r="N188" s="17">
        <v>6.91</v>
      </c>
      <c r="O188" s="17">
        <v>3.15</v>
      </c>
      <c r="P188" s="17">
        <v>1.81</v>
      </c>
      <c r="Q188" s="17">
        <v>5.77</v>
      </c>
      <c r="R188" s="17">
        <v>0.26</v>
      </c>
      <c r="S188" s="20">
        <v>40</v>
      </c>
      <c r="T188" s="20">
        <v>40</v>
      </c>
      <c r="U188" s="20">
        <v>2604.04</v>
      </c>
      <c r="V188" s="17">
        <v>195.98199600000001</v>
      </c>
      <c r="W188" s="20">
        <v>42.3</v>
      </c>
      <c r="X188" s="20">
        <v>2604.04</v>
      </c>
      <c r="Y188" s="17">
        <v>7.85</v>
      </c>
      <c r="Z188" s="19">
        <v>0</v>
      </c>
      <c r="AA188" s="17">
        <v>6.73</v>
      </c>
      <c r="AB188" s="17">
        <v>10.67</v>
      </c>
      <c r="AC188" s="17">
        <v>14</v>
      </c>
      <c r="AD188" s="18">
        <v>965725.91999999993</v>
      </c>
      <c r="AE188" s="17">
        <v>109303.19999999995</v>
      </c>
      <c r="AF188" s="17">
        <v>184958.15999999997</v>
      </c>
      <c r="AG188" s="17">
        <v>287831.75999999989</v>
      </c>
      <c r="AH188" s="17">
        <v>148095.11999999997</v>
      </c>
      <c r="AI188" s="17">
        <v>67510.799999999988</v>
      </c>
      <c r="AJ188" s="17">
        <v>38791.919999999991</v>
      </c>
      <c r="AK188" s="17">
        <v>123662.63999999996</v>
      </c>
      <c r="AL188" s="17">
        <v>5572.3199999999988</v>
      </c>
      <c r="AN188" s="15">
        <v>48.44</v>
      </c>
      <c r="AO188" s="238">
        <v>18.489999999999998</v>
      </c>
      <c r="AP188" s="239"/>
      <c r="AQ188" s="15">
        <v>6.67</v>
      </c>
      <c r="AR188" s="15">
        <v>1.53</v>
      </c>
      <c r="AS188" s="15">
        <v>0.32</v>
      </c>
      <c r="AT188" s="15">
        <v>0.87</v>
      </c>
      <c r="AU188" s="15">
        <v>5.01</v>
      </c>
      <c r="AV188" s="15">
        <v>4.99</v>
      </c>
      <c r="AW188" s="15">
        <v>2.7</v>
      </c>
      <c r="AX188" s="15">
        <v>6.46</v>
      </c>
      <c r="AY188" s="15">
        <v>0.47</v>
      </c>
      <c r="AZ188" s="14">
        <v>0.93</v>
      </c>
      <c r="BA188" s="15">
        <v>54.88252</v>
      </c>
      <c r="BB188" s="238">
        <v>20.949169999999999</v>
      </c>
      <c r="BC188" s="239">
        <v>0</v>
      </c>
      <c r="BD188" s="15">
        <v>7.5571100000000007</v>
      </c>
      <c r="BE188" s="15">
        <v>1.7334900000000002</v>
      </c>
      <c r="BF188" s="15">
        <v>0.36256000000000005</v>
      </c>
      <c r="BG188" s="15">
        <v>0.98571000000000009</v>
      </c>
      <c r="BH188" s="15">
        <v>5.6763300000000001</v>
      </c>
      <c r="BI188" s="15">
        <v>5.65367</v>
      </c>
      <c r="BJ188" s="15">
        <v>3.0591000000000004</v>
      </c>
      <c r="BK188" s="15">
        <v>7.3191800000000002</v>
      </c>
      <c r="BL188" s="15">
        <v>0.53250999999999993</v>
      </c>
      <c r="BM188" s="14">
        <v>1.05369</v>
      </c>
      <c r="BN188" s="13">
        <v>2306458.9743999988</v>
      </c>
      <c r="BO188" s="237">
        <v>880396.91239999968</v>
      </c>
      <c r="BP188" s="237">
        <v>0</v>
      </c>
      <c r="BQ188" s="13">
        <v>317590.44919999992</v>
      </c>
      <c r="BR188" s="13">
        <v>72850.582799999975</v>
      </c>
      <c r="BS188" s="13">
        <v>15236.723199999997</v>
      </c>
      <c r="BT188" s="13">
        <v>41424.841199999995</v>
      </c>
      <c r="BU188" s="13">
        <v>238549.94759999993</v>
      </c>
      <c r="BV188" s="13">
        <v>237597.65239999993</v>
      </c>
      <c r="BW188" s="13">
        <v>128559.85199999998</v>
      </c>
      <c r="BX188" s="13">
        <v>307591.34959999996</v>
      </c>
      <c r="BY188" s="13">
        <v>22378.937199999989</v>
      </c>
      <c r="BZ188" s="13">
        <v>44281.726799999982</v>
      </c>
    </row>
    <row r="189" spans="1:78" ht="12" customHeight="1" x14ac:dyDescent="0.25">
      <c r="A189" s="22">
        <v>185</v>
      </c>
      <c r="B189" s="24" t="s">
        <v>68</v>
      </c>
      <c r="C189" s="12">
        <v>5235.6000000000004</v>
      </c>
      <c r="D189" s="23">
        <v>5235.6000000000004</v>
      </c>
      <c r="E189" s="23">
        <v>0</v>
      </c>
      <c r="F189" s="23">
        <v>1025</v>
      </c>
      <c r="G189" s="22" t="s">
        <v>53</v>
      </c>
      <c r="H189" s="10">
        <v>1</v>
      </c>
      <c r="I189" s="10" t="s">
        <v>21</v>
      </c>
      <c r="J189" s="18">
        <v>44.8</v>
      </c>
      <c r="K189" s="17">
        <v>5.0999999999999996</v>
      </c>
      <c r="L189" s="17">
        <v>8.6300000000000008</v>
      </c>
      <c r="M189" s="17">
        <v>13.43</v>
      </c>
      <c r="N189" s="17">
        <v>6.91</v>
      </c>
      <c r="O189" s="17">
        <v>3.15</v>
      </c>
      <c r="P189" s="17">
        <v>1.81</v>
      </c>
      <c r="Q189" s="17">
        <v>5.77</v>
      </c>
      <c r="R189" s="17">
        <v>0</v>
      </c>
      <c r="S189" s="20">
        <v>40</v>
      </c>
      <c r="T189" s="20">
        <v>40</v>
      </c>
      <c r="U189" s="20">
        <v>2604.04</v>
      </c>
      <c r="V189" s="17">
        <v>195.98199600000001</v>
      </c>
      <c r="W189" s="20">
        <v>42.3</v>
      </c>
      <c r="X189" s="20">
        <v>2604.04</v>
      </c>
      <c r="Y189" s="17">
        <v>0</v>
      </c>
      <c r="Z189" s="19">
        <v>0</v>
      </c>
      <c r="AA189" s="17">
        <v>5.05</v>
      </c>
      <c r="AB189" s="17">
        <v>10.67</v>
      </c>
      <c r="AC189" s="17">
        <v>14</v>
      </c>
      <c r="AD189" s="18">
        <v>1407329.28</v>
      </c>
      <c r="AE189" s="17">
        <v>160209.36000000002</v>
      </c>
      <c r="AF189" s="17">
        <v>271099.36800000007</v>
      </c>
      <c r="AG189" s="17">
        <v>421884.64800000004</v>
      </c>
      <c r="AH189" s="17">
        <v>217067.97600000002</v>
      </c>
      <c r="AI189" s="17">
        <v>98952.84</v>
      </c>
      <c r="AJ189" s="17">
        <v>56858.616000000009</v>
      </c>
      <c r="AK189" s="17">
        <v>181256.47200000001</v>
      </c>
      <c r="AL189" s="17">
        <v>0</v>
      </c>
      <c r="AN189" s="15">
        <v>48.16</v>
      </c>
      <c r="AO189" s="238">
        <v>18.649999999999999</v>
      </c>
      <c r="AP189" s="239"/>
      <c r="AQ189" s="15">
        <v>7.16</v>
      </c>
      <c r="AR189" s="15">
        <v>1.53</v>
      </c>
      <c r="AS189" s="15">
        <v>0.32</v>
      </c>
      <c r="AT189" s="15">
        <v>0.87</v>
      </c>
      <c r="AU189" s="15">
        <v>5.01</v>
      </c>
      <c r="AV189" s="15">
        <v>4.99</v>
      </c>
      <c r="AW189" s="15">
        <v>2.7</v>
      </c>
      <c r="AX189" s="15">
        <v>6.46</v>
      </c>
      <c r="AY189" s="15">
        <v>0.47</v>
      </c>
      <c r="AZ189" s="14">
        <v>0</v>
      </c>
      <c r="BA189" s="15">
        <v>54.565279999999994</v>
      </c>
      <c r="BB189" s="238">
        <v>21.130449999999996</v>
      </c>
      <c r="BC189" s="239">
        <v>0</v>
      </c>
      <c r="BD189" s="15">
        <v>8.1122800000000002</v>
      </c>
      <c r="BE189" s="15">
        <v>1.7334900000000002</v>
      </c>
      <c r="BF189" s="15">
        <v>0.36255999999999999</v>
      </c>
      <c r="BG189" s="15">
        <v>0.98570999999999998</v>
      </c>
      <c r="BH189" s="15">
        <v>5.6763299999999992</v>
      </c>
      <c r="BI189" s="15">
        <v>5.6536700000000009</v>
      </c>
      <c r="BJ189" s="15">
        <v>3.0591000000000004</v>
      </c>
      <c r="BK189" s="15">
        <v>7.3191800000000002</v>
      </c>
      <c r="BL189" s="15">
        <v>0.53250999999999993</v>
      </c>
      <c r="BM189" s="14">
        <v>0</v>
      </c>
      <c r="BN189" s="13">
        <v>3361112.7916800007</v>
      </c>
      <c r="BO189" s="237">
        <v>1301593.7201999999</v>
      </c>
      <c r="BP189" s="237">
        <v>0</v>
      </c>
      <c r="BQ189" s="13">
        <v>499700.32368000009</v>
      </c>
      <c r="BR189" s="13">
        <v>106779.53844</v>
      </c>
      <c r="BS189" s="13">
        <v>22332.97536</v>
      </c>
      <c r="BT189" s="13">
        <v>60717.776760000001</v>
      </c>
      <c r="BU189" s="13">
        <v>349650.64548000001</v>
      </c>
      <c r="BV189" s="13">
        <v>348254.83452000009</v>
      </c>
      <c r="BW189" s="13">
        <v>188434.47960000005</v>
      </c>
      <c r="BX189" s="13">
        <v>450846.94008000003</v>
      </c>
      <c r="BY189" s="13">
        <v>32801.557559999994</v>
      </c>
      <c r="BZ189" s="13">
        <v>0</v>
      </c>
    </row>
    <row r="190" spans="1:78" ht="12" customHeight="1" x14ac:dyDescent="0.25">
      <c r="A190" s="22">
        <v>186</v>
      </c>
      <c r="B190" s="24" t="s">
        <v>67</v>
      </c>
      <c r="C190" s="12">
        <v>4185.8</v>
      </c>
      <c r="D190" s="23">
        <v>4185.8</v>
      </c>
      <c r="E190" s="23">
        <v>0</v>
      </c>
      <c r="F190" s="23">
        <v>712.9</v>
      </c>
      <c r="G190" s="22" t="s">
        <v>53</v>
      </c>
      <c r="H190" s="10">
        <v>3</v>
      </c>
      <c r="I190" s="10" t="s">
        <v>21</v>
      </c>
      <c r="J190" s="18">
        <v>45.06</v>
      </c>
      <c r="K190" s="17">
        <v>5.0999999999999996</v>
      </c>
      <c r="L190" s="17">
        <v>8.6300000000000008</v>
      </c>
      <c r="M190" s="17">
        <v>13.43</v>
      </c>
      <c r="N190" s="17">
        <v>6.91</v>
      </c>
      <c r="O190" s="17">
        <v>3.15</v>
      </c>
      <c r="P190" s="17">
        <v>1.81</v>
      </c>
      <c r="Q190" s="17">
        <v>5.77</v>
      </c>
      <c r="R190" s="17">
        <v>0.26</v>
      </c>
      <c r="S190" s="20">
        <v>40</v>
      </c>
      <c r="T190" s="20">
        <v>40</v>
      </c>
      <c r="U190" s="20">
        <v>2604.04</v>
      </c>
      <c r="V190" s="17">
        <v>195.98199600000001</v>
      </c>
      <c r="W190" s="20">
        <v>42.3</v>
      </c>
      <c r="X190" s="20">
        <v>2604.04</v>
      </c>
      <c r="Y190" s="17">
        <v>7.85</v>
      </c>
      <c r="Z190" s="19">
        <v>0</v>
      </c>
      <c r="AA190" s="17">
        <v>6.73</v>
      </c>
      <c r="AB190" s="17">
        <v>10.67</v>
      </c>
      <c r="AC190" s="17">
        <v>14</v>
      </c>
      <c r="AD190" s="18">
        <v>1131672.888</v>
      </c>
      <c r="AE190" s="17">
        <v>128085.47999999998</v>
      </c>
      <c r="AF190" s="17">
        <v>216740.72400000005</v>
      </c>
      <c r="AG190" s="17">
        <v>337291.76400000002</v>
      </c>
      <c r="AH190" s="17">
        <v>173543.26800000001</v>
      </c>
      <c r="AI190" s="17">
        <v>79111.62</v>
      </c>
      <c r="AJ190" s="17">
        <v>45457.788</v>
      </c>
      <c r="AK190" s="17">
        <v>144912.39600000001</v>
      </c>
      <c r="AL190" s="17">
        <v>6529.848</v>
      </c>
      <c r="AN190" s="15">
        <v>48.44</v>
      </c>
      <c r="AO190" s="238">
        <v>18.489999999999998</v>
      </c>
      <c r="AP190" s="239"/>
      <c r="AQ190" s="15">
        <v>6.67</v>
      </c>
      <c r="AR190" s="15">
        <v>1.53</v>
      </c>
      <c r="AS190" s="15">
        <v>0.32</v>
      </c>
      <c r="AT190" s="15">
        <v>0.87</v>
      </c>
      <c r="AU190" s="15">
        <v>5.01</v>
      </c>
      <c r="AV190" s="15">
        <v>4.99</v>
      </c>
      <c r="AW190" s="15">
        <v>2.7</v>
      </c>
      <c r="AX190" s="15">
        <v>6.46</v>
      </c>
      <c r="AY190" s="15">
        <v>0.47</v>
      </c>
      <c r="AZ190" s="14">
        <v>0.93</v>
      </c>
      <c r="BA190" s="15">
        <v>54.88252</v>
      </c>
      <c r="BB190" s="238">
        <v>20.949169999999999</v>
      </c>
      <c r="BC190" s="239">
        <v>0</v>
      </c>
      <c r="BD190" s="15">
        <v>7.5571100000000007</v>
      </c>
      <c r="BE190" s="15">
        <v>1.7334900000000002</v>
      </c>
      <c r="BF190" s="15">
        <v>0.36256000000000005</v>
      </c>
      <c r="BG190" s="15">
        <v>0.98571000000000009</v>
      </c>
      <c r="BH190" s="15">
        <v>5.6763300000000001</v>
      </c>
      <c r="BI190" s="15">
        <v>5.65367</v>
      </c>
      <c r="BJ190" s="15">
        <v>3.0591000000000004</v>
      </c>
      <c r="BK190" s="15">
        <v>7.3191800000000002</v>
      </c>
      <c r="BL190" s="15">
        <v>0.53250999999999993</v>
      </c>
      <c r="BM190" s="14">
        <v>1.05369</v>
      </c>
      <c r="BN190" s="13">
        <v>2702792.8261599997</v>
      </c>
      <c r="BO190" s="237">
        <v>1031681.24186</v>
      </c>
      <c r="BP190" s="237">
        <v>0</v>
      </c>
      <c r="BQ190" s="13">
        <v>372164.08238000004</v>
      </c>
      <c r="BR190" s="13">
        <v>85368.972420000006</v>
      </c>
      <c r="BS190" s="13">
        <v>17854.948480000003</v>
      </c>
      <c r="BT190" s="13">
        <v>48543.141180000006</v>
      </c>
      <c r="BU190" s="13">
        <v>279541.53713999997</v>
      </c>
      <c r="BV190" s="13">
        <v>278425.60285999998</v>
      </c>
      <c r="BW190" s="13">
        <v>150651.12780000005</v>
      </c>
      <c r="BX190" s="13">
        <v>360446.77244000003</v>
      </c>
      <c r="BY190" s="13">
        <v>26224.455579999994</v>
      </c>
      <c r="BZ190" s="13">
        <v>51890.944019999995</v>
      </c>
    </row>
    <row r="191" spans="1:78" ht="12" customHeight="1" x14ac:dyDescent="0.25">
      <c r="A191" s="22">
        <v>187</v>
      </c>
      <c r="B191" s="24" t="s">
        <v>66</v>
      </c>
      <c r="C191" s="12">
        <v>3577.7</v>
      </c>
      <c r="D191" s="23">
        <v>3577.7</v>
      </c>
      <c r="E191" s="23">
        <v>0</v>
      </c>
      <c r="F191" s="23">
        <v>577.9</v>
      </c>
      <c r="G191" s="22" t="s">
        <v>53</v>
      </c>
      <c r="H191" s="10">
        <v>3</v>
      </c>
      <c r="I191" s="10" t="s">
        <v>21</v>
      </c>
      <c r="J191" s="18">
        <v>45.06</v>
      </c>
      <c r="K191" s="17">
        <v>5.0999999999999996</v>
      </c>
      <c r="L191" s="17">
        <v>8.6300000000000008</v>
      </c>
      <c r="M191" s="17">
        <v>13.43</v>
      </c>
      <c r="N191" s="17">
        <v>6.91</v>
      </c>
      <c r="O191" s="17">
        <v>3.15</v>
      </c>
      <c r="P191" s="17">
        <v>1.81</v>
      </c>
      <c r="Q191" s="17">
        <v>5.77</v>
      </c>
      <c r="R191" s="17">
        <v>0.26</v>
      </c>
      <c r="S191" s="20">
        <v>40</v>
      </c>
      <c r="T191" s="20">
        <v>40</v>
      </c>
      <c r="U191" s="20">
        <v>2604.04</v>
      </c>
      <c r="V191" s="17">
        <v>195.98199600000001</v>
      </c>
      <c r="W191" s="20">
        <v>42.3</v>
      </c>
      <c r="X191" s="20">
        <v>2604.04</v>
      </c>
      <c r="Y191" s="17">
        <v>7.85</v>
      </c>
      <c r="Z191" s="19">
        <v>0</v>
      </c>
      <c r="AA191" s="17">
        <v>6.73</v>
      </c>
      <c r="AB191" s="17">
        <v>10.67</v>
      </c>
      <c r="AC191" s="17">
        <v>14</v>
      </c>
      <c r="AD191" s="18">
        <v>967266.97200000007</v>
      </c>
      <c r="AE191" s="17">
        <v>109477.61999999998</v>
      </c>
      <c r="AF191" s="17">
        <v>185253.30599999998</v>
      </c>
      <c r="AG191" s="17">
        <v>288291.06599999999</v>
      </c>
      <c r="AH191" s="17">
        <v>148331.44199999998</v>
      </c>
      <c r="AI191" s="17">
        <v>67618.53</v>
      </c>
      <c r="AJ191" s="17">
        <v>38853.822</v>
      </c>
      <c r="AK191" s="17">
        <v>123859.97399999999</v>
      </c>
      <c r="AL191" s="17">
        <v>5581.2119999999995</v>
      </c>
      <c r="AN191" s="15">
        <v>48.44</v>
      </c>
      <c r="AO191" s="238">
        <v>18.489999999999998</v>
      </c>
      <c r="AP191" s="239"/>
      <c r="AQ191" s="15">
        <v>6.67</v>
      </c>
      <c r="AR191" s="15">
        <v>1.53</v>
      </c>
      <c r="AS191" s="15">
        <v>0.32</v>
      </c>
      <c r="AT191" s="15">
        <v>0.87</v>
      </c>
      <c r="AU191" s="15">
        <v>5.01</v>
      </c>
      <c r="AV191" s="15">
        <v>4.99</v>
      </c>
      <c r="AW191" s="15">
        <v>2.7</v>
      </c>
      <c r="AX191" s="15">
        <v>6.46</v>
      </c>
      <c r="AY191" s="15">
        <v>0.47</v>
      </c>
      <c r="AZ191" s="14">
        <v>0.93</v>
      </c>
      <c r="BA191" s="15">
        <v>54.88252</v>
      </c>
      <c r="BB191" s="238">
        <v>20.949169999999999</v>
      </c>
      <c r="BC191" s="239">
        <v>0</v>
      </c>
      <c r="BD191" s="15">
        <v>7.5571100000000007</v>
      </c>
      <c r="BE191" s="15">
        <v>1.7334900000000002</v>
      </c>
      <c r="BF191" s="15">
        <v>0.36256000000000005</v>
      </c>
      <c r="BG191" s="15">
        <v>0.98571000000000009</v>
      </c>
      <c r="BH191" s="15">
        <v>5.6763300000000001</v>
      </c>
      <c r="BI191" s="15">
        <v>5.65367</v>
      </c>
      <c r="BJ191" s="15">
        <v>3.0591000000000004</v>
      </c>
      <c r="BK191" s="15">
        <v>7.3191800000000002</v>
      </c>
      <c r="BL191" s="15">
        <v>0.53250999999999993</v>
      </c>
      <c r="BM191" s="14">
        <v>1.05369</v>
      </c>
      <c r="BN191" s="13">
        <v>2310139.4940400003</v>
      </c>
      <c r="BO191" s="237">
        <v>881801.80108999985</v>
      </c>
      <c r="BP191" s="237">
        <v>0</v>
      </c>
      <c r="BQ191" s="13">
        <v>318097.24247</v>
      </c>
      <c r="BR191" s="13">
        <v>72966.833729999998</v>
      </c>
      <c r="BS191" s="13">
        <v>15261.037119999999</v>
      </c>
      <c r="BT191" s="13">
        <v>41490.944670000004</v>
      </c>
      <c r="BU191" s="13">
        <v>238930.61240999997</v>
      </c>
      <c r="BV191" s="13">
        <v>237976.79759</v>
      </c>
      <c r="BW191" s="13">
        <v>128765.00070000002</v>
      </c>
      <c r="BX191" s="13">
        <v>308082.18686000002</v>
      </c>
      <c r="BY191" s="13">
        <v>22414.648269999994</v>
      </c>
      <c r="BZ191" s="13">
        <v>44352.389129999996</v>
      </c>
    </row>
    <row r="192" spans="1:78" ht="12" customHeight="1" x14ac:dyDescent="0.25">
      <c r="A192" s="22">
        <v>188</v>
      </c>
      <c r="B192" s="24" t="s">
        <v>65</v>
      </c>
      <c r="C192" s="12">
        <v>4230.2</v>
      </c>
      <c r="D192" s="23">
        <v>4230.2</v>
      </c>
      <c r="E192" s="23">
        <v>0</v>
      </c>
      <c r="F192" s="23">
        <v>712.9</v>
      </c>
      <c r="G192" s="22" t="s">
        <v>53</v>
      </c>
      <c r="H192" s="10">
        <v>3</v>
      </c>
      <c r="I192" s="10" t="s">
        <v>21</v>
      </c>
      <c r="J192" s="18">
        <v>45.06</v>
      </c>
      <c r="K192" s="17">
        <v>5.0999999999999996</v>
      </c>
      <c r="L192" s="17">
        <v>8.6300000000000008</v>
      </c>
      <c r="M192" s="17">
        <v>13.43</v>
      </c>
      <c r="N192" s="17">
        <v>6.91</v>
      </c>
      <c r="O192" s="17">
        <v>3.15</v>
      </c>
      <c r="P192" s="17">
        <v>1.81</v>
      </c>
      <c r="Q192" s="17">
        <v>5.77</v>
      </c>
      <c r="R192" s="17">
        <v>0.26</v>
      </c>
      <c r="S192" s="20">
        <v>40</v>
      </c>
      <c r="T192" s="20">
        <v>40</v>
      </c>
      <c r="U192" s="20">
        <v>2604.04</v>
      </c>
      <c r="V192" s="17">
        <v>195.98199600000001</v>
      </c>
      <c r="W192" s="20">
        <v>42.3</v>
      </c>
      <c r="X192" s="20">
        <v>2604.04</v>
      </c>
      <c r="Y192" s="17">
        <v>7.85</v>
      </c>
      <c r="Z192" s="19">
        <v>0</v>
      </c>
      <c r="AA192" s="17">
        <v>6.73</v>
      </c>
      <c r="AB192" s="17">
        <v>10.67</v>
      </c>
      <c r="AC192" s="17">
        <v>14</v>
      </c>
      <c r="AD192" s="18">
        <v>1143676.872</v>
      </c>
      <c r="AE192" s="17">
        <v>129444.11999999998</v>
      </c>
      <c r="AF192" s="17">
        <v>219039.75600000002</v>
      </c>
      <c r="AG192" s="17">
        <v>340869.51599999995</v>
      </c>
      <c r="AH192" s="17">
        <v>175384.092</v>
      </c>
      <c r="AI192" s="17">
        <v>79950.78</v>
      </c>
      <c r="AJ192" s="17">
        <v>45939.972000000002</v>
      </c>
      <c r="AK192" s="17">
        <v>146449.52399999998</v>
      </c>
      <c r="AL192" s="17">
        <v>6599.112000000001</v>
      </c>
      <c r="AN192" s="15">
        <v>48.44</v>
      </c>
      <c r="AO192" s="238">
        <v>18.489999999999998</v>
      </c>
      <c r="AP192" s="239"/>
      <c r="AQ192" s="15">
        <v>6.67</v>
      </c>
      <c r="AR192" s="15">
        <v>1.53</v>
      </c>
      <c r="AS192" s="15">
        <v>0.32</v>
      </c>
      <c r="AT192" s="15">
        <v>0.87</v>
      </c>
      <c r="AU192" s="15">
        <v>5.01</v>
      </c>
      <c r="AV192" s="15">
        <v>4.99</v>
      </c>
      <c r="AW192" s="15">
        <v>2.7</v>
      </c>
      <c r="AX192" s="15">
        <v>6.46</v>
      </c>
      <c r="AY192" s="15">
        <v>0.47</v>
      </c>
      <c r="AZ192" s="14">
        <v>0.93</v>
      </c>
      <c r="BA192" s="15">
        <v>54.88252</v>
      </c>
      <c r="BB192" s="238">
        <v>20.949169999999999</v>
      </c>
      <c r="BC192" s="239">
        <v>0</v>
      </c>
      <c r="BD192" s="15">
        <v>7.5571100000000007</v>
      </c>
      <c r="BE192" s="15">
        <v>1.7334900000000002</v>
      </c>
      <c r="BF192" s="15">
        <v>0.36256000000000005</v>
      </c>
      <c r="BG192" s="15">
        <v>0.98571000000000009</v>
      </c>
      <c r="BH192" s="15">
        <v>5.6763300000000001</v>
      </c>
      <c r="BI192" s="15">
        <v>5.65367</v>
      </c>
      <c r="BJ192" s="15">
        <v>3.0591000000000004</v>
      </c>
      <c r="BK192" s="15">
        <v>7.3191800000000002</v>
      </c>
      <c r="BL192" s="15">
        <v>0.53250999999999993</v>
      </c>
      <c r="BM192" s="14">
        <v>1.05369</v>
      </c>
      <c r="BN192" s="13">
        <v>2731462.1370399999</v>
      </c>
      <c r="BO192" s="237">
        <v>1042624.5853399999</v>
      </c>
      <c r="BP192" s="237">
        <v>0</v>
      </c>
      <c r="BQ192" s="13">
        <v>376111.73522000003</v>
      </c>
      <c r="BR192" s="13">
        <v>86274.505980000002</v>
      </c>
      <c r="BS192" s="13">
        <v>18044.341120000001</v>
      </c>
      <c r="BT192" s="13">
        <v>49058.05242</v>
      </c>
      <c r="BU192" s="13">
        <v>282506.71565999999</v>
      </c>
      <c r="BV192" s="13">
        <v>281378.94433999999</v>
      </c>
      <c r="BW192" s="13">
        <v>152249.12820000004</v>
      </c>
      <c r="BX192" s="13">
        <v>364270.13636</v>
      </c>
      <c r="BY192" s="13">
        <v>26502.626019999992</v>
      </c>
      <c r="BZ192" s="13">
        <v>52441.366379999992</v>
      </c>
    </row>
    <row r="193" spans="1:78" ht="12" customHeight="1" x14ac:dyDescent="0.25">
      <c r="A193" s="22">
        <v>189</v>
      </c>
      <c r="B193" s="24" t="s">
        <v>64</v>
      </c>
      <c r="C193" s="12">
        <v>5455.0599999999995</v>
      </c>
      <c r="D193" s="23">
        <v>5434.9</v>
      </c>
      <c r="E193" s="23">
        <v>20.16</v>
      </c>
      <c r="F193" s="23">
        <v>1224.5999999999999</v>
      </c>
      <c r="G193" s="22" t="s">
        <v>53</v>
      </c>
      <c r="H193" s="10">
        <v>3</v>
      </c>
      <c r="I193" s="10" t="s">
        <v>21</v>
      </c>
      <c r="J193" s="18">
        <v>45.06</v>
      </c>
      <c r="K193" s="17">
        <v>5.0999999999999996</v>
      </c>
      <c r="L193" s="17">
        <v>8.6300000000000008</v>
      </c>
      <c r="M193" s="17">
        <v>13.43</v>
      </c>
      <c r="N193" s="17">
        <v>6.91</v>
      </c>
      <c r="O193" s="17">
        <v>3.15</v>
      </c>
      <c r="P193" s="17">
        <v>1.81</v>
      </c>
      <c r="Q193" s="17">
        <v>5.77</v>
      </c>
      <c r="R193" s="17">
        <v>0.26</v>
      </c>
      <c r="S193" s="20">
        <v>40</v>
      </c>
      <c r="T193" s="20">
        <v>40</v>
      </c>
      <c r="U193" s="20">
        <v>2604.04</v>
      </c>
      <c r="V193" s="17">
        <v>195.98199600000001</v>
      </c>
      <c r="W193" s="20">
        <v>42.3</v>
      </c>
      <c r="X193" s="20">
        <v>2604.04</v>
      </c>
      <c r="Y193" s="17">
        <v>7.85</v>
      </c>
      <c r="Z193" s="19">
        <v>0</v>
      </c>
      <c r="AA193" s="17">
        <v>6.73</v>
      </c>
      <c r="AB193" s="17">
        <v>10.67</v>
      </c>
      <c r="AC193" s="17">
        <v>14</v>
      </c>
      <c r="AD193" s="18">
        <v>1474830.0216000001</v>
      </c>
      <c r="AE193" s="17">
        <v>166924.83599999998</v>
      </c>
      <c r="AF193" s="17">
        <v>282463.00680000003</v>
      </c>
      <c r="AG193" s="17">
        <v>439568.73479999998</v>
      </c>
      <c r="AH193" s="17">
        <v>226166.78759999998</v>
      </c>
      <c r="AI193" s="17">
        <v>103100.63399999999</v>
      </c>
      <c r="AJ193" s="17">
        <v>59241.951599999993</v>
      </c>
      <c r="AK193" s="17">
        <v>188854.17719999998</v>
      </c>
      <c r="AL193" s="17">
        <v>8509.8935999999994</v>
      </c>
      <c r="AN193" s="15">
        <v>48.44</v>
      </c>
      <c r="AO193" s="238">
        <v>18.489999999999998</v>
      </c>
      <c r="AP193" s="239"/>
      <c r="AQ193" s="15">
        <v>6.67</v>
      </c>
      <c r="AR193" s="15">
        <v>1.53</v>
      </c>
      <c r="AS193" s="15">
        <v>0.32</v>
      </c>
      <c r="AT193" s="15">
        <v>0.87</v>
      </c>
      <c r="AU193" s="15">
        <v>5.01</v>
      </c>
      <c r="AV193" s="15">
        <v>4.99</v>
      </c>
      <c r="AW193" s="15">
        <v>2.7</v>
      </c>
      <c r="AX193" s="15">
        <v>6.46</v>
      </c>
      <c r="AY193" s="15">
        <v>0.47</v>
      </c>
      <c r="AZ193" s="14">
        <v>0.93</v>
      </c>
      <c r="BA193" s="15">
        <v>54.88252</v>
      </c>
      <c r="BB193" s="238">
        <v>20.949169999999999</v>
      </c>
      <c r="BC193" s="239">
        <v>0</v>
      </c>
      <c r="BD193" s="15">
        <v>7.5571100000000007</v>
      </c>
      <c r="BE193" s="15">
        <v>1.7334900000000002</v>
      </c>
      <c r="BF193" s="15">
        <v>0.36256000000000005</v>
      </c>
      <c r="BG193" s="15">
        <v>0.98571000000000009</v>
      </c>
      <c r="BH193" s="15">
        <v>5.6763300000000001</v>
      </c>
      <c r="BI193" s="15">
        <v>5.65367</v>
      </c>
      <c r="BJ193" s="15">
        <v>3.0591000000000004</v>
      </c>
      <c r="BK193" s="15">
        <v>7.3191800000000002</v>
      </c>
      <c r="BL193" s="15">
        <v>0.53250999999999993</v>
      </c>
      <c r="BM193" s="14">
        <v>1.05369</v>
      </c>
      <c r="BN193" s="13">
        <v>3522360.6083119996</v>
      </c>
      <c r="BO193" s="237">
        <v>1344517.9118019997</v>
      </c>
      <c r="BP193" s="237">
        <v>0</v>
      </c>
      <c r="BQ193" s="13">
        <v>485015.38516599999</v>
      </c>
      <c r="BR193" s="13">
        <v>111255.40319399998</v>
      </c>
      <c r="BS193" s="13">
        <v>23269.103936</v>
      </c>
      <c r="BT193" s="13">
        <v>63262.876325999998</v>
      </c>
      <c r="BU193" s="13">
        <v>364306.90849799995</v>
      </c>
      <c r="BV193" s="13">
        <v>362852.58950199996</v>
      </c>
      <c r="BW193" s="13">
        <v>196333.06446000002</v>
      </c>
      <c r="BX193" s="13">
        <v>469745.03570799995</v>
      </c>
      <c r="BY193" s="13">
        <v>34176.496405999991</v>
      </c>
      <c r="BZ193" s="13">
        <v>67625.833313999989</v>
      </c>
    </row>
    <row r="194" spans="1:78" ht="12" customHeight="1" x14ac:dyDescent="0.25">
      <c r="A194" s="22">
        <v>190</v>
      </c>
      <c r="B194" s="24" t="s">
        <v>63</v>
      </c>
      <c r="C194" s="12">
        <v>4167.5</v>
      </c>
      <c r="D194" s="23">
        <v>4167.5</v>
      </c>
      <c r="E194" s="23">
        <v>0</v>
      </c>
      <c r="F194" s="23">
        <v>1164.5999999999999</v>
      </c>
      <c r="G194" s="22" t="s">
        <v>53</v>
      </c>
      <c r="H194" s="10">
        <v>3</v>
      </c>
      <c r="I194" s="10" t="s">
        <v>21</v>
      </c>
      <c r="J194" s="18">
        <v>45.06</v>
      </c>
      <c r="K194" s="17">
        <v>5.0999999999999996</v>
      </c>
      <c r="L194" s="17">
        <v>8.6300000000000008</v>
      </c>
      <c r="M194" s="17">
        <v>13.43</v>
      </c>
      <c r="N194" s="17">
        <v>6.91</v>
      </c>
      <c r="O194" s="17">
        <v>3.15</v>
      </c>
      <c r="P194" s="17">
        <v>1.81</v>
      </c>
      <c r="Q194" s="17">
        <v>5.77</v>
      </c>
      <c r="R194" s="17">
        <v>0.26</v>
      </c>
      <c r="S194" s="20">
        <v>40</v>
      </c>
      <c r="T194" s="20">
        <v>40</v>
      </c>
      <c r="U194" s="20">
        <v>2604.04</v>
      </c>
      <c r="V194" s="17">
        <v>195.98199600000001</v>
      </c>
      <c r="W194" s="20">
        <v>42.3</v>
      </c>
      <c r="X194" s="20">
        <v>2604.04</v>
      </c>
      <c r="Y194" s="17">
        <v>7.85</v>
      </c>
      <c r="Z194" s="19">
        <v>0</v>
      </c>
      <c r="AA194" s="17">
        <v>6.73</v>
      </c>
      <c r="AB194" s="17">
        <v>10.67</v>
      </c>
      <c r="AC194" s="17">
        <v>14</v>
      </c>
      <c r="AD194" s="18">
        <v>1126725.3</v>
      </c>
      <c r="AE194" s="17">
        <v>127525.5</v>
      </c>
      <c r="AF194" s="17">
        <v>215793.15000000002</v>
      </c>
      <c r="AG194" s="17">
        <v>335817.15</v>
      </c>
      <c r="AH194" s="17">
        <v>172784.55</v>
      </c>
      <c r="AI194" s="17">
        <v>78765.75</v>
      </c>
      <c r="AJ194" s="17">
        <v>45259.05</v>
      </c>
      <c r="AK194" s="17">
        <v>144278.84999999998</v>
      </c>
      <c r="AL194" s="17">
        <v>6501.2999999999993</v>
      </c>
      <c r="AN194" s="15">
        <v>48.44</v>
      </c>
      <c r="AO194" s="238">
        <v>18.489999999999998</v>
      </c>
      <c r="AP194" s="239"/>
      <c r="AQ194" s="15">
        <v>6.67</v>
      </c>
      <c r="AR194" s="15">
        <v>1.53</v>
      </c>
      <c r="AS194" s="15">
        <v>0.32</v>
      </c>
      <c r="AT194" s="15">
        <v>0.87</v>
      </c>
      <c r="AU194" s="15">
        <v>5.01</v>
      </c>
      <c r="AV194" s="15">
        <v>4.99</v>
      </c>
      <c r="AW194" s="15">
        <v>2.7</v>
      </c>
      <c r="AX194" s="15">
        <v>6.46</v>
      </c>
      <c r="AY194" s="15">
        <v>0.47</v>
      </c>
      <c r="AZ194" s="14">
        <v>0.93</v>
      </c>
      <c r="BA194" s="15">
        <v>54.88252</v>
      </c>
      <c r="BB194" s="238">
        <v>20.949169999999999</v>
      </c>
      <c r="BC194" s="239">
        <v>0</v>
      </c>
      <c r="BD194" s="15">
        <v>7.5571100000000007</v>
      </c>
      <c r="BE194" s="15">
        <v>1.7334900000000002</v>
      </c>
      <c r="BF194" s="15">
        <v>0.36256000000000005</v>
      </c>
      <c r="BG194" s="15">
        <v>0.98571000000000009</v>
      </c>
      <c r="BH194" s="15">
        <v>5.6763300000000001</v>
      </c>
      <c r="BI194" s="15">
        <v>5.65367</v>
      </c>
      <c r="BJ194" s="15">
        <v>3.0591000000000004</v>
      </c>
      <c r="BK194" s="15">
        <v>7.3191800000000002</v>
      </c>
      <c r="BL194" s="15">
        <v>0.53250999999999993</v>
      </c>
      <c r="BM194" s="14">
        <v>1.05369</v>
      </c>
      <c r="BN194" s="13">
        <v>2690976.4210000006</v>
      </c>
      <c r="BO194" s="237">
        <v>1027170.8097499999</v>
      </c>
      <c r="BP194" s="237">
        <v>0</v>
      </c>
      <c r="BQ194" s="13">
        <v>370537.00925</v>
      </c>
      <c r="BR194" s="13">
        <v>84995.745750000002</v>
      </c>
      <c r="BS194" s="13">
        <v>17776.887999999999</v>
      </c>
      <c r="BT194" s="13">
        <v>48330.914250000002</v>
      </c>
      <c r="BU194" s="13">
        <v>278319.40275000001</v>
      </c>
      <c r="BV194" s="13">
        <v>277208.34724999999</v>
      </c>
      <c r="BW194" s="13">
        <v>149992.49250000002</v>
      </c>
      <c r="BX194" s="13">
        <v>358870.9265</v>
      </c>
      <c r="BY194" s="13">
        <v>26109.804249999994</v>
      </c>
      <c r="BZ194" s="13">
        <v>51664.080749999994</v>
      </c>
    </row>
    <row r="195" spans="1:78" ht="12" customHeight="1" x14ac:dyDescent="0.25">
      <c r="A195" s="22">
        <v>191</v>
      </c>
      <c r="B195" s="24" t="s">
        <v>62</v>
      </c>
      <c r="C195" s="12">
        <v>4184.8</v>
      </c>
      <c r="D195" s="23">
        <v>4184.8</v>
      </c>
      <c r="E195" s="23">
        <v>0</v>
      </c>
      <c r="F195" s="23">
        <v>1100.4000000000001</v>
      </c>
      <c r="G195" s="22" t="s">
        <v>53</v>
      </c>
      <c r="H195" s="10">
        <v>3</v>
      </c>
      <c r="I195" s="10" t="s">
        <v>21</v>
      </c>
      <c r="J195" s="18">
        <v>45.06</v>
      </c>
      <c r="K195" s="17">
        <v>5.0999999999999996</v>
      </c>
      <c r="L195" s="17">
        <v>8.6300000000000008</v>
      </c>
      <c r="M195" s="17">
        <v>13.43</v>
      </c>
      <c r="N195" s="17">
        <v>6.91</v>
      </c>
      <c r="O195" s="17">
        <v>3.15</v>
      </c>
      <c r="P195" s="17">
        <v>1.81</v>
      </c>
      <c r="Q195" s="17">
        <v>5.77</v>
      </c>
      <c r="R195" s="17">
        <v>0.26</v>
      </c>
      <c r="S195" s="20">
        <v>40</v>
      </c>
      <c r="T195" s="20">
        <v>40</v>
      </c>
      <c r="U195" s="20">
        <v>2604.04</v>
      </c>
      <c r="V195" s="17">
        <v>195.98199600000001</v>
      </c>
      <c r="W195" s="20">
        <v>42.3</v>
      </c>
      <c r="X195" s="20">
        <v>2604.04</v>
      </c>
      <c r="Y195" s="17">
        <v>7.85</v>
      </c>
      <c r="Z195" s="19">
        <v>0</v>
      </c>
      <c r="AA195" s="17">
        <v>6.73</v>
      </c>
      <c r="AB195" s="17">
        <v>10.67</v>
      </c>
      <c r="AC195" s="17">
        <v>14</v>
      </c>
      <c r="AD195" s="18">
        <v>1131402.5280000002</v>
      </c>
      <c r="AE195" s="17">
        <v>128054.88</v>
      </c>
      <c r="AF195" s="17">
        <v>216688.94400000005</v>
      </c>
      <c r="AG195" s="17">
        <v>337211.18400000001</v>
      </c>
      <c r="AH195" s="17">
        <v>173501.80800000002</v>
      </c>
      <c r="AI195" s="17">
        <v>79092.72</v>
      </c>
      <c r="AJ195" s="17">
        <v>45446.928</v>
      </c>
      <c r="AK195" s="17">
        <v>144877.77599999998</v>
      </c>
      <c r="AL195" s="17">
        <v>6528.2880000000005</v>
      </c>
      <c r="AN195" s="15">
        <v>48.44</v>
      </c>
      <c r="AO195" s="238">
        <v>18.489999999999998</v>
      </c>
      <c r="AP195" s="239"/>
      <c r="AQ195" s="15">
        <v>6.67</v>
      </c>
      <c r="AR195" s="15">
        <v>1.53</v>
      </c>
      <c r="AS195" s="15">
        <v>0.32</v>
      </c>
      <c r="AT195" s="15">
        <v>0.87</v>
      </c>
      <c r="AU195" s="15">
        <v>5.01</v>
      </c>
      <c r="AV195" s="15">
        <v>4.99</v>
      </c>
      <c r="AW195" s="15">
        <v>2.7</v>
      </c>
      <c r="AX195" s="15">
        <v>6.46</v>
      </c>
      <c r="AY195" s="15">
        <v>0.47</v>
      </c>
      <c r="AZ195" s="14">
        <v>0.93</v>
      </c>
      <c r="BA195" s="15">
        <v>54.88252</v>
      </c>
      <c r="BB195" s="238">
        <v>20.949169999999999</v>
      </c>
      <c r="BC195" s="239">
        <v>0</v>
      </c>
      <c r="BD195" s="15">
        <v>7.5571100000000007</v>
      </c>
      <c r="BE195" s="15">
        <v>1.7334900000000002</v>
      </c>
      <c r="BF195" s="15">
        <v>0.36256000000000005</v>
      </c>
      <c r="BG195" s="15">
        <v>0.98571000000000009</v>
      </c>
      <c r="BH195" s="15">
        <v>5.6763300000000001</v>
      </c>
      <c r="BI195" s="15">
        <v>5.65367</v>
      </c>
      <c r="BJ195" s="15">
        <v>3.0591000000000004</v>
      </c>
      <c r="BK195" s="15">
        <v>7.3191800000000002</v>
      </c>
      <c r="BL195" s="15">
        <v>0.53250999999999993</v>
      </c>
      <c r="BM195" s="14">
        <v>1.05369</v>
      </c>
      <c r="BN195" s="13">
        <v>2702147.1209599995</v>
      </c>
      <c r="BO195" s="237">
        <v>1031434.77016</v>
      </c>
      <c r="BP195" s="237">
        <v>0</v>
      </c>
      <c r="BQ195" s="13">
        <v>372075.17128000001</v>
      </c>
      <c r="BR195" s="13">
        <v>85348.577520000006</v>
      </c>
      <c r="BS195" s="13">
        <v>17850.68288</v>
      </c>
      <c r="BT195" s="13">
        <v>48531.544080000007</v>
      </c>
      <c r="BU195" s="13">
        <v>279474.75384000002</v>
      </c>
      <c r="BV195" s="13">
        <v>278359.08616000001</v>
      </c>
      <c r="BW195" s="13">
        <v>150615.13680000004</v>
      </c>
      <c r="BX195" s="13">
        <v>360360.66064000002</v>
      </c>
      <c r="BY195" s="13">
        <v>26218.190479999994</v>
      </c>
      <c r="BZ195" s="13">
        <v>51878.547119999996</v>
      </c>
    </row>
    <row r="196" spans="1:78" ht="12" customHeight="1" x14ac:dyDescent="0.25">
      <c r="A196" s="22">
        <v>192</v>
      </c>
      <c r="B196" s="24" t="s">
        <v>61</v>
      </c>
      <c r="C196" s="12">
        <v>5377.9</v>
      </c>
      <c r="D196" s="23">
        <v>5377.9</v>
      </c>
      <c r="E196" s="23">
        <v>0</v>
      </c>
      <c r="F196" s="23">
        <v>1226.3</v>
      </c>
      <c r="G196" s="22" t="s">
        <v>53</v>
      </c>
      <c r="H196" s="10">
        <v>3</v>
      </c>
      <c r="I196" s="10" t="s">
        <v>21</v>
      </c>
      <c r="J196" s="18">
        <v>45.06</v>
      </c>
      <c r="K196" s="17">
        <v>5.0999999999999996</v>
      </c>
      <c r="L196" s="17">
        <v>8.6300000000000008</v>
      </c>
      <c r="M196" s="17">
        <v>13.43</v>
      </c>
      <c r="N196" s="17">
        <v>6.91</v>
      </c>
      <c r="O196" s="17">
        <v>3.15</v>
      </c>
      <c r="P196" s="17">
        <v>1.81</v>
      </c>
      <c r="Q196" s="17">
        <v>5.77</v>
      </c>
      <c r="R196" s="17">
        <v>0.26</v>
      </c>
      <c r="S196" s="20">
        <v>40</v>
      </c>
      <c r="T196" s="20">
        <v>40</v>
      </c>
      <c r="U196" s="20">
        <v>2604.04</v>
      </c>
      <c r="V196" s="17">
        <v>195.98199600000001</v>
      </c>
      <c r="W196" s="20">
        <v>42.3</v>
      </c>
      <c r="X196" s="20">
        <v>2604.04</v>
      </c>
      <c r="Y196" s="17">
        <v>7.85</v>
      </c>
      <c r="Z196" s="19">
        <v>0</v>
      </c>
      <c r="AA196" s="17">
        <v>6.73</v>
      </c>
      <c r="AB196" s="17">
        <v>10.67</v>
      </c>
      <c r="AC196" s="17">
        <v>14</v>
      </c>
      <c r="AD196" s="18">
        <v>1453969.044</v>
      </c>
      <c r="AE196" s="17">
        <v>164563.74</v>
      </c>
      <c r="AF196" s="17">
        <v>278467.66200000001</v>
      </c>
      <c r="AG196" s="17">
        <v>433351.18200000003</v>
      </c>
      <c r="AH196" s="17">
        <v>222967.734</v>
      </c>
      <c r="AI196" s="17">
        <v>101642.31</v>
      </c>
      <c r="AJ196" s="17">
        <v>58403.993999999999</v>
      </c>
      <c r="AK196" s="17">
        <v>186182.89799999999</v>
      </c>
      <c r="AL196" s="17">
        <v>8389.5239999999994</v>
      </c>
      <c r="AN196" s="15">
        <v>48.44</v>
      </c>
      <c r="AO196" s="238">
        <v>18.489999999999998</v>
      </c>
      <c r="AP196" s="239"/>
      <c r="AQ196" s="15">
        <v>6.67</v>
      </c>
      <c r="AR196" s="15">
        <v>1.53</v>
      </c>
      <c r="AS196" s="15">
        <v>0.32</v>
      </c>
      <c r="AT196" s="15">
        <v>0.87</v>
      </c>
      <c r="AU196" s="15">
        <v>5.01</v>
      </c>
      <c r="AV196" s="15">
        <v>4.99</v>
      </c>
      <c r="AW196" s="15">
        <v>2.7</v>
      </c>
      <c r="AX196" s="15">
        <v>6.46</v>
      </c>
      <c r="AY196" s="15">
        <v>0.47</v>
      </c>
      <c r="AZ196" s="14">
        <v>0.93</v>
      </c>
      <c r="BA196" s="15">
        <v>54.88252</v>
      </c>
      <c r="BB196" s="238">
        <v>20.949169999999999</v>
      </c>
      <c r="BC196" s="239">
        <v>0</v>
      </c>
      <c r="BD196" s="15">
        <v>7.5571100000000007</v>
      </c>
      <c r="BE196" s="15">
        <v>1.7334900000000002</v>
      </c>
      <c r="BF196" s="15">
        <v>0.36256000000000005</v>
      </c>
      <c r="BG196" s="15">
        <v>0.98571000000000009</v>
      </c>
      <c r="BH196" s="15">
        <v>5.6763300000000001</v>
      </c>
      <c r="BI196" s="15">
        <v>5.65367</v>
      </c>
      <c r="BJ196" s="15">
        <v>3.0591000000000004</v>
      </c>
      <c r="BK196" s="15">
        <v>7.3191800000000002</v>
      </c>
      <c r="BL196" s="15">
        <v>0.53250999999999993</v>
      </c>
      <c r="BM196" s="14">
        <v>1.05369</v>
      </c>
      <c r="BN196" s="13">
        <v>3472537.9950799993</v>
      </c>
      <c r="BO196" s="237">
        <v>1325500.1554299998</v>
      </c>
      <c r="BP196" s="237">
        <v>0</v>
      </c>
      <c r="BQ196" s="13">
        <v>478155.00468999997</v>
      </c>
      <c r="BR196" s="13">
        <v>109681.73271</v>
      </c>
      <c r="BS196" s="13">
        <v>22939.970239999999</v>
      </c>
      <c r="BT196" s="13">
        <v>62368.044090000003</v>
      </c>
      <c r="BU196" s="13">
        <v>359153.90906999994</v>
      </c>
      <c r="BV196" s="13">
        <v>357720.16092999995</v>
      </c>
      <c r="BW196" s="13">
        <v>193555.99890000004</v>
      </c>
      <c r="BX196" s="13">
        <v>463100.64921999996</v>
      </c>
      <c r="BY196" s="13">
        <v>33693.081289999987</v>
      </c>
      <c r="BZ196" s="13">
        <v>66669.288509999984</v>
      </c>
    </row>
    <row r="197" spans="1:78" ht="12" customHeight="1" x14ac:dyDescent="0.25">
      <c r="A197" s="22">
        <v>193</v>
      </c>
      <c r="B197" s="24" t="s">
        <v>60</v>
      </c>
      <c r="C197" s="12">
        <v>5357</v>
      </c>
      <c r="D197" s="23">
        <v>5357</v>
      </c>
      <c r="E197" s="23">
        <v>0</v>
      </c>
      <c r="F197" s="23">
        <v>1216.7</v>
      </c>
      <c r="G197" s="22" t="s">
        <v>53</v>
      </c>
      <c r="H197" s="10">
        <v>3</v>
      </c>
      <c r="I197" s="10" t="s">
        <v>21</v>
      </c>
      <c r="J197" s="18">
        <v>45.06</v>
      </c>
      <c r="K197" s="17">
        <v>5.0999999999999996</v>
      </c>
      <c r="L197" s="17">
        <v>8.6300000000000008</v>
      </c>
      <c r="M197" s="17">
        <v>13.43</v>
      </c>
      <c r="N197" s="17">
        <v>6.91</v>
      </c>
      <c r="O197" s="17">
        <v>3.15</v>
      </c>
      <c r="P197" s="17">
        <v>1.81</v>
      </c>
      <c r="Q197" s="17">
        <v>5.77</v>
      </c>
      <c r="R197" s="17">
        <v>0.26</v>
      </c>
      <c r="S197" s="20">
        <v>40</v>
      </c>
      <c r="T197" s="20">
        <v>40</v>
      </c>
      <c r="U197" s="20">
        <v>2604.04</v>
      </c>
      <c r="V197" s="17">
        <v>195.98199600000001</v>
      </c>
      <c r="W197" s="20">
        <v>42.3</v>
      </c>
      <c r="X197" s="20">
        <v>2604.04</v>
      </c>
      <c r="Y197" s="17">
        <v>7.85</v>
      </c>
      <c r="Z197" s="19">
        <v>0</v>
      </c>
      <c r="AA197" s="17">
        <v>6.73</v>
      </c>
      <c r="AB197" s="17">
        <v>10.67</v>
      </c>
      <c r="AC197" s="17">
        <v>14</v>
      </c>
      <c r="AD197" s="18">
        <v>1448318.52</v>
      </c>
      <c r="AE197" s="17">
        <v>163924.19999999998</v>
      </c>
      <c r="AF197" s="17">
        <v>277385.46000000002</v>
      </c>
      <c r="AG197" s="17">
        <v>431667.05999999994</v>
      </c>
      <c r="AH197" s="17">
        <v>222101.22000000003</v>
      </c>
      <c r="AI197" s="17">
        <v>101247.29999999999</v>
      </c>
      <c r="AJ197" s="17">
        <v>58177.020000000004</v>
      </c>
      <c r="AK197" s="17">
        <v>185459.34</v>
      </c>
      <c r="AL197" s="17">
        <v>8356.92</v>
      </c>
      <c r="AN197" s="15">
        <v>48.44</v>
      </c>
      <c r="AO197" s="238">
        <v>18.489999999999998</v>
      </c>
      <c r="AP197" s="239"/>
      <c r="AQ197" s="15">
        <v>6.67</v>
      </c>
      <c r="AR197" s="15">
        <v>1.53</v>
      </c>
      <c r="AS197" s="15">
        <v>0.32</v>
      </c>
      <c r="AT197" s="15">
        <v>0.87</v>
      </c>
      <c r="AU197" s="15">
        <v>5.01</v>
      </c>
      <c r="AV197" s="15">
        <v>4.99</v>
      </c>
      <c r="AW197" s="15">
        <v>2.7</v>
      </c>
      <c r="AX197" s="15">
        <v>6.46</v>
      </c>
      <c r="AY197" s="15">
        <v>0.47</v>
      </c>
      <c r="AZ197" s="14">
        <v>0.93</v>
      </c>
      <c r="BA197" s="15">
        <v>54.88252</v>
      </c>
      <c r="BB197" s="238">
        <v>20.949169999999999</v>
      </c>
      <c r="BC197" s="239">
        <v>0</v>
      </c>
      <c r="BD197" s="15">
        <v>7.5571100000000007</v>
      </c>
      <c r="BE197" s="15">
        <v>1.7334900000000002</v>
      </c>
      <c r="BF197" s="15">
        <v>0.36256000000000005</v>
      </c>
      <c r="BG197" s="15">
        <v>0.98571000000000009</v>
      </c>
      <c r="BH197" s="15">
        <v>5.6763300000000001</v>
      </c>
      <c r="BI197" s="15">
        <v>5.65367</v>
      </c>
      <c r="BJ197" s="15">
        <v>3.0591000000000004</v>
      </c>
      <c r="BK197" s="15">
        <v>7.3191800000000002</v>
      </c>
      <c r="BL197" s="15">
        <v>0.53250999999999993</v>
      </c>
      <c r="BM197" s="14">
        <v>1.05369</v>
      </c>
      <c r="BN197" s="13">
        <v>3459042.7563999998</v>
      </c>
      <c r="BO197" s="237">
        <v>1320348.8968999998</v>
      </c>
      <c r="BP197" s="237">
        <v>0</v>
      </c>
      <c r="BQ197" s="13">
        <v>476296.76270000002</v>
      </c>
      <c r="BR197" s="13">
        <v>109255.47929999999</v>
      </c>
      <c r="BS197" s="13">
        <v>22850.819200000002</v>
      </c>
      <c r="BT197" s="13">
        <v>62125.664700000008</v>
      </c>
      <c r="BU197" s="13">
        <v>357758.13809999998</v>
      </c>
      <c r="BV197" s="13">
        <v>356329.96189999999</v>
      </c>
      <c r="BW197" s="13">
        <v>192803.78700000004</v>
      </c>
      <c r="BX197" s="13">
        <v>461300.91260000004</v>
      </c>
      <c r="BY197" s="13">
        <v>33562.140699999989</v>
      </c>
      <c r="BZ197" s="13">
        <v>66410.193299999999</v>
      </c>
    </row>
    <row r="198" spans="1:78" ht="12" customHeight="1" x14ac:dyDescent="0.25">
      <c r="A198" s="22">
        <v>194</v>
      </c>
      <c r="B198" s="24" t="s">
        <v>59</v>
      </c>
      <c r="C198" s="12">
        <v>5375</v>
      </c>
      <c r="D198" s="23">
        <v>5375</v>
      </c>
      <c r="E198" s="23">
        <v>0</v>
      </c>
      <c r="F198" s="23">
        <v>2019.6</v>
      </c>
      <c r="G198" s="22" t="s">
        <v>53</v>
      </c>
      <c r="H198" s="10">
        <v>3</v>
      </c>
      <c r="I198" s="10" t="s">
        <v>21</v>
      </c>
      <c r="J198" s="18">
        <v>45.06</v>
      </c>
      <c r="K198" s="17">
        <v>5.0999999999999996</v>
      </c>
      <c r="L198" s="17">
        <v>8.6300000000000008</v>
      </c>
      <c r="M198" s="17">
        <v>13.43</v>
      </c>
      <c r="N198" s="17">
        <v>6.91</v>
      </c>
      <c r="O198" s="17">
        <v>3.15</v>
      </c>
      <c r="P198" s="17">
        <v>1.81</v>
      </c>
      <c r="Q198" s="17">
        <v>5.77</v>
      </c>
      <c r="R198" s="17">
        <v>0.26</v>
      </c>
      <c r="S198" s="20">
        <v>40</v>
      </c>
      <c r="T198" s="20">
        <v>40</v>
      </c>
      <c r="U198" s="20">
        <v>2604.04</v>
      </c>
      <c r="V198" s="17">
        <v>195.98199600000001</v>
      </c>
      <c r="W198" s="20">
        <v>42.3</v>
      </c>
      <c r="X198" s="20">
        <v>2604.04</v>
      </c>
      <c r="Y198" s="17">
        <v>7.85</v>
      </c>
      <c r="Z198" s="19">
        <v>0</v>
      </c>
      <c r="AA198" s="17">
        <v>6.73</v>
      </c>
      <c r="AB198" s="17">
        <v>10.67</v>
      </c>
      <c r="AC198" s="17">
        <v>14</v>
      </c>
      <c r="AD198" s="18">
        <v>1453185</v>
      </c>
      <c r="AE198" s="17">
        <v>164474.99999999997</v>
      </c>
      <c r="AF198" s="17">
        <v>278317.50000000006</v>
      </c>
      <c r="AG198" s="17">
        <v>433117.5</v>
      </c>
      <c r="AH198" s="17">
        <v>222847.5</v>
      </c>
      <c r="AI198" s="17">
        <v>101587.5</v>
      </c>
      <c r="AJ198" s="17">
        <v>58372.5</v>
      </c>
      <c r="AK198" s="17">
        <v>186082.49999999997</v>
      </c>
      <c r="AL198" s="17">
        <v>8385</v>
      </c>
      <c r="AN198" s="15">
        <v>48.44</v>
      </c>
      <c r="AO198" s="238">
        <v>18.489999999999998</v>
      </c>
      <c r="AP198" s="239"/>
      <c r="AQ198" s="15">
        <v>6.67</v>
      </c>
      <c r="AR198" s="15">
        <v>1.53</v>
      </c>
      <c r="AS198" s="15">
        <v>0.32</v>
      </c>
      <c r="AT198" s="15">
        <v>0.87</v>
      </c>
      <c r="AU198" s="15">
        <v>5.01</v>
      </c>
      <c r="AV198" s="15">
        <v>4.99</v>
      </c>
      <c r="AW198" s="15">
        <v>2.7</v>
      </c>
      <c r="AX198" s="15">
        <v>6.46</v>
      </c>
      <c r="AY198" s="15">
        <v>0.47</v>
      </c>
      <c r="AZ198" s="14">
        <v>0.93</v>
      </c>
      <c r="BA198" s="15">
        <v>54.88252</v>
      </c>
      <c r="BB198" s="238">
        <v>20.949169999999999</v>
      </c>
      <c r="BC198" s="239">
        <v>0</v>
      </c>
      <c r="BD198" s="15">
        <v>7.5571100000000007</v>
      </c>
      <c r="BE198" s="15">
        <v>1.7334900000000002</v>
      </c>
      <c r="BF198" s="15">
        <v>0.36256000000000005</v>
      </c>
      <c r="BG198" s="15">
        <v>0.98571000000000009</v>
      </c>
      <c r="BH198" s="15">
        <v>5.6763300000000001</v>
      </c>
      <c r="BI198" s="15">
        <v>5.65367</v>
      </c>
      <c r="BJ198" s="15">
        <v>3.0591000000000004</v>
      </c>
      <c r="BK198" s="15">
        <v>7.3191800000000002</v>
      </c>
      <c r="BL198" s="15">
        <v>0.53250999999999993</v>
      </c>
      <c r="BM198" s="14">
        <v>1.05369</v>
      </c>
      <c r="BN198" s="13">
        <v>3470665.45</v>
      </c>
      <c r="BO198" s="237">
        <v>1324785.3875</v>
      </c>
      <c r="BP198" s="237">
        <v>0</v>
      </c>
      <c r="BQ198" s="13">
        <v>477897.16250000003</v>
      </c>
      <c r="BR198" s="13">
        <v>109622.58749999999</v>
      </c>
      <c r="BS198" s="13">
        <v>22927.599999999999</v>
      </c>
      <c r="BT198" s="13">
        <v>62334.412500000006</v>
      </c>
      <c r="BU198" s="13">
        <v>358960.23749999999</v>
      </c>
      <c r="BV198" s="13">
        <v>357527.26250000001</v>
      </c>
      <c r="BW198" s="13">
        <v>193451.62500000003</v>
      </c>
      <c r="BX198" s="13">
        <v>462850.92499999999</v>
      </c>
      <c r="BY198" s="13">
        <v>33674.912499999991</v>
      </c>
      <c r="BZ198" s="13">
        <v>66633.337499999994</v>
      </c>
    </row>
    <row r="199" spans="1:78" ht="12" customHeight="1" x14ac:dyDescent="0.25">
      <c r="A199" s="22">
        <v>195</v>
      </c>
      <c r="B199" s="24" t="s">
        <v>58</v>
      </c>
      <c r="C199" s="12">
        <v>4210.2</v>
      </c>
      <c r="D199" s="23">
        <v>4210.2</v>
      </c>
      <c r="E199" s="23">
        <v>0</v>
      </c>
      <c r="F199" s="23">
        <v>1155.4000000000001</v>
      </c>
      <c r="G199" s="22" t="s">
        <v>53</v>
      </c>
      <c r="H199" s="10">
        <v>3</v>
      </c>
      <c r="I199" s="10" t="s">
        <v>21</v>
      </c>
      <c r="J199" s="18">
        <v>45.06</v>
      </c>
      <c r="K199" s="17">
        <v>5.0999999999999996</v>
      </c>
      <c r="L199" s="17">
        <v>8.6300000000000008</v>
      </c>
      <c r="M199" s="17">
        <v>13.43</v>
      </c>
      <c r="N199" s="17">
        <v>6.91</v>
      </c>
      <c r="O199" s="17">
        <v>3.15</v>
      </c>
      <c r="P199" s="17">
        <v>1.81</v>
      </c>
      <c r="Q199" s="17">
        <v>5.77</v>
      </c>
      <c r="R199" s="17">
        <v>0.26</v>
      </c>
      <c r="S199" s="20">
        <v>40</v>
      </c>
      <c r="T199" s="20">
        <v>40</v>
      </c>
      <c r="U199" s="20">
        <v>2604.04</v>
      </c>
      <c r="V199" s="17">
        <v>195.98199600000001</v>
      </c>
      <c r="W199" s="20">
        <v>42.3</v>
      </c>
      <c r="X199" s="20">
        <v>2604.04</v>
      </c>
      <c r="Y199" s="17">
        <v>7.85</v>
      </c>
      <c r="Z199" s="19">
        <v>0</v>
      </c>
      <c r="AA199" s="17">
        <v>6.73</v>
      </c>
      <c r="AB199" s="17">
        <v>10.67</v>
      </c>
      <c r="AC199" s="17">
        <v>14</v>
      </c>
      <c r="AD199" s="18">
        <v>1138269.672</v>
      </c>
      <c r="AE199" s="17">
        <v>128832.11999999998</v>
      </c>
      <c r="AF199" s="17">
        <v>218004.15600000002</v>
      </c>
      <c r="AG199" s="17">
        <v>339257.91599999997</v>
      </c>
      <c r="AH199" s="17">
        <v>174554.89199999999</v>
      </c>
      <c r="AI199" s="17">
        <v>79572.78</v>
      </c>
      <c r="AJ199" s="17">
        <v>45722.771999999997</v>
      </c>
      <c r="AK199" s="17">
        <v>145757.12399999998</v>
      </c>
      <c r="AL199" s="17">
        <v>6567.9120000000003</v>
      </c>
      <c r="AN199" s="15">
        <v>48.44</v>
      </c>
      <c r="AO199" s="238">
        <v>18.489999999999998</v>
      </c>
      <c r="AP199" s="239"/>
      <c r="AQ199" s="15">
        <v>6.67</v>
      </c>
      <c r="AR199" s="15">
        <v>1.53</v>
      </c>
      <c r="AS199" s="15">
        <v>0.32</v>
      </c>
      <c r="AT199" s="15">
        <v>0.87</v>
      </c>
      <c r="AU199" s="15">
        <v>5.01</v>
      </c>
      <c r="AV199" s="15">
        <v>4.99</v>
      </c>
      <c r="AW199" s="15">
        <v>2.7</v>
      </c>
      <c r="AX199" s="15">
        <v>6.46</v>
      </c>
      <c r="AY199" s="15">
        <v>0.47</v>
      </c>
      <c r="AZ199" s="14">
        <v>0.93</v>
      </c>
      <c r="BA199" s="15">
        <v>54.88252</v>
      </c>
      <c r="BB199" s="238">
        <v>20.949169999999999</v>
      </c>
      <c r="BC199" s="239">
        <v>0</v>
      </c>
      <c r="BD199" s="15">
        <v>7.5571100000000007</v>
      </c>
      <c r="BE199" s="15">
        <v>1.7334900000000002</v>
      </c>
      <c r="BF199" s="15">
        <v>0.36256000000000005</v>
      </c>
      <c r="BG199" s="15">
        <v>0.98571000000000009</v>
      </c>
      <c r="BH199" s="15">
        <v>5.6763300000000001</v>
      </c>
      <c r="BI199" s="15">
        <v>5.65367</v>
      </c>
      <c r="BJ199" s="15">
        <v>3.0591000000000004</v>
      </c>
      <c r="BK199" s="15">
        <v>7.3191800000000002</v>
      </c>
      <c r="BL199" s="15">
        <v>0.53250999999999993</v>
      </c>
      <c r="BM199" s="14">
        <v>1.05369</v>
      </c>
      <c r="BN199" s="13">
        <v>2718548.0330400001</v>
      </c>
      <c r="BO199" s="237">
        <v>1037695.1513399999</v>
      </c>
      <c r="BP199" s="237">
        <v>0</v>
      </c>
      <c r="BQ199" s="13">
        <v>374333.51322000002</v>
      </c>
      <c r="BR199" s="13">
        <v>85866.607980000001</v>
      </c>
      <c r="BS199" s="13">
        <v>17959.029119999999</v>
      </c>
      <c r="BT199" s="13">
        <v>48826.110420000005</v>
      </c>
      <c r="BU199" s="13">
        <v>281171.04965999996</v>
      </c>
      <c r="BV199" s="13">
        <v>280048.61034000001</v>
      </c>
      <c r="BW199" s="13">
        <v>151529.30820000003</v>
      </c>
      <c r="BX199" s="13">
        <v>362547.90035999997</v>
      </c>
      <c r="BY199" s="13">
        <v>26377.324019999993</v>
      </c>
      <c r="BZ199" s="13">
        <v>52193.42837999999</v>
      </c>
    </row>
    <row r="200" spans="1:78" ht="12" customHeight="1" x14ac:dyDescent="0.25">
      <c r="A200" s="22">
        <v>196</v>
      </c>
      <c r="B200" s="24" t="s">
        <v>57</v>
      </c>
      <c r="C200" s="12">
        <v>6338.79</v>
      </c>
      <c r="D200" s="23">
        <v>6313.5</v>
      </c>
      <c r="E200" s="23">
        <v>25.29</v>
      </c>
      <c r="F200" s="23">
        <v>1427.1</v>
      </c>
      <c r="G200" s="22" t="s">
        <v>53</v>
      </c>
      <c r="H200" s="10">
        <v>1</v>
      </c>
      <c r="I200" s="10" t="s">
        <v>21</v>
      </c>
      <c r="J200" s="18">
        <v>44.8</v>
      </c>
      <c r="K200" s="17">
        <v>5.0999999999999996</v>
      </c>
      <c r="L200" s="17">
        <v>8.6300000000000008</v>
      </c>
      <c r="M200" s="17">
        <v>13.43</v>
      </c>
      <c r="N200" s="17">
        <v>6.91</v>
      </c>
      <c r="O200" s="17">
        <v>3.15</v>
      </c>
      <c r="P200" s="17">
        <v>1.81</v>
      </c>
      <c r="Q200" s="17">
        <v>5.77</v>
      </c>
      <c r="R200" s="17">
        <v>0</v>
      </c>
      <c r="S200" s="20">
        <v>40</v>
      </c>
      <c r="T200" s="20">
        <v>40</v>
      </c>
      <c r="U200" s="20">
        <v>2604.04</v>
      </c>
      <c r="V200" s="17">
        <v>195.98199600000001</v>
      </c>
      <c r="W200" s="20">
        <v>42.3</v>
      </c>
      <c r="X200" s="20">
        <v>2604.04</v>
      </c>
      <c r="Y200" s="17">
        <v>0</v>
      </c>
      <c r="Z200" s="19">
        <v>0</v>
      </c>
      <c r="AA200" s="17">
        <v>5.05</v>
      </c>
      <c r="AB200" s="17">
        <v>10.67</v>
      </c>
      <c r="AC200" s="17">
        <v>14</v>
      </c>
      <c r="AD200" s="18">
        <v>1703866.7519999999</v>
      </c>
      <c r="AE200" s="17">
        <v>193966.97399999999</v>
      </c>
      <c r="AF200" s="17">
        <v>328222.54619999998</v>
      </c>
      <c r="AG200" s="17">
        <v>510779.69819999998</v>
      </c>
      <c r="AH200" s="17">
        <v>262806.23340000003</v>
      </c>
      <c r="AI200" s="17">
        <v>119803.13099999999</v>
      </c>
      <c r="AJ200" s="17">
        <v>68839.259399999995</v>
      </c>
      <c r="AK200" s="17">
        <v>219448.90979999999</v>
      </c>
      <c r="AL200" s="17">
        <v>0</v>
      </c>
      <c r="AN200" s="15">
        <v>48.16</v>
      </c>
      <c r="AO200" s="238">
        <v>18.649999999999999</v>
      </c>
      <c r="AP200" s="239"/>
      <c r="AQ200" s="15">
        <v>7.16</v>
      </c>
      <c r="AR200" s="15">
        <v>1.53</v>
      </c>
      <c r="AS200" s="15">
        <v>0.32</v>
      </c>
      <c r="AT200" s="15">
        <v>0.87</v>
      </c>
      <c r="AU200" s="15">
        <v>5.01</v>
      </c>
      <c r="AV200" s="15">
        <v>4.99</v>
      </c>
      <c r="AW200" s="15">
        <v>2.7</v>
      </c>
      <c r="AX200" s="15">
        <v>6.46</v>
      </c>
      <c r="AY200" s="15">
        <v>0.47</v>
      </c>
      <c r="AZ200" s="14">
        <v>0</v>
      </c>
      <c r="BA200" s="15">
        <v>54.565279999999994</v>
      </c>
      <c r="BB200" s="238">
        <v>21.130449999999996</v>
      </c>
      <c r="BC200" s="239">
        <v>0</v>
      </c>
      <c r="BD200" s="15">
        <v>8.1122800000000002</v>
      </c>
      <c r="BE200" s="15">
        <v>1.7334900000000002</v>
      </c>
      <c r="BF200" s="15">
        <v>0.36255999999999999</v>
      </c>
      <c r="BG200" s="15">
        <v>0.98570999999999998</v>
      </c>
      <c r="BH200" s="15">
        <v>5.6763299999999992</v>
      </c>
      <c r="BI200" s="15">
        <v>5.6536700000000009</v>
      </c>
      <c r="BJ200" s="15">
        <v>3.0591000000000004</v>
      </c>
      <c r="BK200" s="15">
        <v>7.3191800000000002</v>
      </c>
      <c r="BL200" s="15">
        <v>0.53250999999999993</v>
      </c>
      <c r="BM200" s="14">
        <v>0</v>
      </c>
      <c r="BN200" s="13">
        <v>4069330.7649119999</v>
      </c>
      <c r="BO200" s="237">
        <v>1575851.7185549999</v>
      </c>
      <c r="BP200" s="237">
        <v>0</v>
      </c>
      <c r="BQ200" s="13">
        <v>604991.86621200002</v>
      </c>
      <c r="BR200" s="13">
        <v>129278.988171</v>
      </c>
      <c r="BS200" s="13">
        <v>27038.742623999999</v>
      </c>
      <c r="BT200" s="13">
        <v>73511.581508999996</v>
      </c>
      <c r="BU200" s="13">
        <v>423325.31420699996</v>
      </c>
      <c r="BV200" s="13">
        <v>421635.39279300009</v>
      </c>
      <c r="BW200" s="13">
        <v>228139.39089000004</v>
      </c>
      <c r="BX200" s="13">
        <v>545844.61672200006</v>
      </c>
      <c r="BY200" s="13">
        <v>39713.153228999989</v>
      </c>
      <c r="BZ200" s="13">
        <v>0</v>
      </c>
    </row>
    <row r="201" spans="1:78" ht="12" customHeight="1" x14ac:dyDescent="0.25">
      <c r="A201" s="22">
        <v>197</v>
      </c>
      <c r="B201" s="24" t="s">
        <v>56</v>
      </c>
      <c r="C201" s="12">
        <v>28921.599999999984</v>
      </c>
      <c r="D201" s="23">
        <v>23865.599999999984</v>
      </c>
      <c r="E201" s="23">
        <v>5056</v>
      </c>
      <c r="F201" s="23">
        <v>5071.5</v>
      </c>
      <c r="G201" s="22" t="s">
        <v>53</v>
      </c>
      <c r="H201" s="10">
        <v>1</v>
      </c>
      <c r="I201" s="10" t="s">
        <v>8</v>
      </c>
      <c r="J201" s="21">
        <v>36.54</v>
      </c>
      <c r="K201" s="17">
        <v>4.03</v>
      </c>
      <c r="L201" s="17">
        <v>7</v>
      </c>
      <c r="M201" s="17">
        <v>11</v>
      </c>
      <c r="N201" s="17">
        <v>5.4</v>
      </c>
      <c r="O201" s="17">
        <v>2.67</v>
      </c>
      <c r="P201" s="17">
        <v>1.54</v>
      </c>
      <c r="Q201" s="17">
        <v>4.9000000000000004</v>
      </c>
      <c r="R201" s="17">
        <v>0</v>
      </c>
      <c r="S201" s="20">
        <v>40</v>
      </c>
      <c r="T201" s="20">
        <v>40</v>
      </c>
      <c r="U201" s="20">
        <v>2604.04</v>
      </c>
      <c r="V201" s="17">
        <v>195.98199600000001</v>
      </c>
      <c r="W201" s="20">
        <v>42.3</v>
      </c>
      <c r="X201" s="20">
        <v>2604.04</v>
      </c>
      <c r="Y201" s="17">
        <v>0</v>
      </c>
      <c r="Z201" s="19">
        <v>0</v>
      </c>
      <c r="AA201" s="17">
        <v>5.05</v>
      </c>
      <c r="AB201" s="17">
        <v>10.67</v>
      </c>
      <c r="AC201" s="17">
        <v>14</v>
      </c>
      <c r="AD201" s="18">
        <v>6340771.583999997</v>
      </c>
      <c r="AE201" s="17">
        <v>699324.28799999959</v>
      </c>
      <c r="AF201" s="17">
        <v>1214707.1999999993</v>
      </c>
      <c r="AG201" s="17">
        <v>1908825.5999999987</v>
      </c>
      <c r="AH201" s="17">
        <v>937059.83999999962</v>
      </c>
      <c r="AI201" s="17">
        <v>463324.03199999977</v>
      </c>
      <c r="AJ201" s="17">
        <v>267235.58399999986</v>
      </c>
      <c r="AK201" s="17">
        <v>850295.03999999957</v>
      </c>
      <c r="AL201" s="17">
        <v>0</v>
      </c>
      <c r="AN201" s="15">
        <v>48.16</v>
      </c>
      <c r="AO201" s="238">
        <v>18.649999999999999</v>
      </c>
      <c r="AP201" s="239"/>
      <c r="AQ201" s="15">
        <v>7.16</v>
      </c>
      <c r="AR201" s="15">
        <v>1.53</v>
      </c>
      <c r="AS201" s="15">
        <v>0.32</v>
      </c>
      <c r="AT201" s="15">
        <v>0.87</v>
      </c>
      <c r="AU201" s="15">
        <v>5.01</v>
      </c>
      <c r="AV201" s="15">
        <v>4.99</v>
      </c>
      <c r="AW201" s="15">
        <v>2.7</v>
      </c>
      <c r="AX201" s="15">
        <v>6.46</v>
      </c>
      <c r="AY201" s="15">
        <v>0.47</v>
      </c>
      <c r="AZ201" s="14">
        <v>0</v>
      </c>
      <c r="BA201" s="15">
        <v>54.565279999999994</v>
      </c>
      <c r="BB201" s="238">
        <v>21.130449999999996</v>
      </c>
      <c r="BC201" s="239">
        <v>0</v>
      </c>
      <c r="BD201" s="15">
        <v>8.1122800000000002</v>
      </c>
      <c r="BE201" s="15">
        <v>1.7334900000000002</v>
      </c>
      <c r="BF201" s="15">
        <v>0.36255999999999999</v>
      </c>
      <c r="BG201" s="15">
        <v>0.98570999999999998</v>
      </c>
      <c r="BH201" s="15">
        <v>5.6763299999999992</v>
      </c>
      <c r="BI201" s="15">
        <v>5.6536700000000009</v>
      </c>
      <c r="BJ201" s="15">
        <v>3.0591000000000004</v>
      </c>
      <c r="BK201" s="15">
        <v>7.3191800000000002</v>
      </c>
      <c r="BL201" s="15">
        <v>0.53250999999999993</v>
      </c>
      <c r="BM201" s="14">
        <v>0</v>
      </c>
      <c r="BN201" s="13">
        <v>18566880.532479987</v>
      </c>
      <c r="BO201" s="237">
        <v>7190039.9071999956</v>
      </c>
      <c r="BP201" s="237">
        <v>0</v>
      </c>
      <c r="BQ201" s="13">
        <v>2760358.4844799987</v>
      </c>
      <c r="BR201" s="13">
        <v>589853.13983999961</v>
      </c>
      <c r="BS201" s="13">
        <v>123367.97695999993</v>
      </c>
      <c r="BT201" s="13">
        <v>335406.68735999981</v>
      </c>
      <c r="BU201" s="13">
        <v>1931479.8892799988</v>
      </c>
      <c r="BV201" s="13">
        <v>1923769.3907199993</v>
      </c>
      <c r="BW201" s="13">
        <v>1040917.3055999996</v>
      </c>
      <c r="BX201" s="13">
        <v>2490491.0348799988</v>
      </c>
      <c r="BY201" s="13">
        <v>181196.71615999987</v>
      </c>
      <c r="BZ201" s="13">
        <v>0</v>
      </c>
    </row>
    <row r="202" spans="1:78" ht="12" customHeight="1" x14ac:dyDescent="0.25">
      <c r="A202" s="22">
        <v>198</v>
      </c>
      <c r="B202" s="24" t="s">
        <v>55</v>
      </c>
      <c r="C202" s="12">
        <v>3534.12</v>
      </c>
      <c r="D202" s="23">
        <v>3534.12</v>
      </c>
      <c r="E202" s="23">
        <v>0</v>
      </c>
      <c r="F202" s="23">
        <v>596</v>
      </c>
      <c r="G202" s="22" t="s">
        <v>53</v>
      </c>
      <c r="H202" s="10">
        <v>7</v>
      </c>
      <c r="I202" s="10" t="s">
        <v>21</v>
      </c>
      <c r="J202" s="18">
        <v>31</v>
      </c>
      <c r="K202" s="17">
        <v>5.0999999999999996</v>
      </c>
      <c r="L202" s="17">
        <v>6.59</v>
      </c>
      <c r="M202" s="17">
        <v>8.98</v>
      </c>
      <c r="N202" s="17">
        <v>6.92</v>
      </c>
      <c r="O202" s="17">
        <v>3.15</v>
      </c>
      <c r="P202" s="17">
        <v>0</v>
      </c>
      <c r="Q202" s="17">
        <v>0</v>
      </c>
      <c r="R202" s="17">
        <v>0.26</v>
      </c>
      <c r="S202" s="20">
        <v>40</v>
      </c>
      <c r="T202" s="20">
        <v>40</v>
      </c>
      <c r="U202" s="20">
        <v>2604.04</v>
      </c>
      <c r="V202" s="17">
        <v>195.98199600000001</v>
      </c>
      <c r="W202" s="20">
        <v>42.3</v>
      </c>
      <c r="X202" s="20">
        <v>2604.04</v>
      </c>
      <c r="Y202" s="17">
        <v>7.85</v>
      </c>
      <c r="Z202" s="19">
        <v>0</v>
      </c>
      <c r="AA202" s="17">
        <v>6.73</v>
      </c>
      <c r="AB202" s="17">
        <v>10.67</v>
      </c>
      <c r="AC202" s="17">
        <v>14</v>
      </c>
      <c r="AD202" s="18">
        <v>657346.32000000007</v>
      </c>
      <c r="AE202" s="17">
        <v>108144.07199999999</v>
      </c>
      <c r="AF202" s="17">
        <v>139739.1048</v>
      </c>
      <c r="AG202" s="17">
        <v>190418.38560000001</v>
      </c>
      <c r="AH202" s="17">
        <v>146736.66239999997</v>
      </c>
      <c r="AI202" s="17">
        <v>66794.867999999988</v>
      </c>
      <c r="AJ202" s="17">
        <v>0</v>
      </c>
      <c r="AK202" s="17">
        <v>0</v>
      </c>
      <c r="AL202" s="17">
        <v>5513.2272000000003</v>
      </c>
      <c r="AN202" s="15">
        <v>33.17</v>
      </c>
      <c r="AO202" s="238">
        <v>13.89</v>
      </c>
      <c r="AP202" s="239"/>
      <c r="AQ202" s="15">
        <v>5.9</v>
      </c>
      <c r="AR202" s="15">
        <v>1.53</v>
      </c>
      <c r="AS202" s="15">
        <v>0.32</v>
      </c>
      <c r="AT202" s="15">
        <v>0.6</v>
      </c>
      <c r="AU202" s="15">
        <v>5.01</v>
      </c>
      <c r="AV202" s="15">
        <v>4.99</v>
      </c>
      <c r="AW202" s="15">
        <v>0</v>
      </c>
      <c r="AX202" s="15">
        <v>0</v>
      </c>
      <c r="AY202" s="15">
        <v>0</v>
      </c>
      <c r="AZ202" s="14">
        <v>0.93</v>
      </c>
      <c r="BA202" s="15">
        <v>37.581610000000005</v>
      </c>
      <c r="BB202" s="238">
        <v>15.737370000000004</v>
      </c>
      <c r="BC202" s="239">
        <v>0</v>
      </c>
      <c r="BD202" s="15">
        <v>6.6847000000000012</v>
      </c>
      <c r="BE202" s="15">
        <v>1.7334900000000002</v>
      </c>
      <c r="BF202" s="15">
        <v>0.36256000000000005</v>
      </c>
      <c r="BG202" s="15">
        <v>0.67980000000000007</v>
      </c>
      <c r="BH202" s="15">
        <v>5.6763300000000001</v>
      </c>
      <c r="BI202" s="15">
        <v>5.65367</v>
      </c>
      <c r="BJ202" s="15">
        <v>0</v>
      </c>
      <c r="BK202" s="15">
        <v>0</v>
      </c>
      <c r="BL202" s="15">
        <v>0</v>
      </c>
      <c r="BM202" s="14">
        <v>1.0536900000000002</v>
      </c>
      <c r="BN202" s="13">
        <v>1562632.7161320001</v>
      </c>
      <c r="BO202" s="237">
        <v>654355.39424400008</v>
      </c>
      <c r="BP202" s="237">
        <v>0</v>
      </c>
      <c r="BQ202" s="13">
        <v>277947.93564000004</v>
      </c>
      <c r="BR202" s="13">
        <v>72078.023988000001</v>
      </c>
      <c r="BS202" s="13">
        <v>15075.142271999999</v>
      </c>
      <c r="BT202" s="13">
        <v>28265.891760000002</v>
      </c>
      <c r="BU202" s="13">
        <v>236020.19619599998</v>
      </c>
      <c r="BV202" s="13">
        <v>235077.99980399999</v>
      </c>
      <c r="BW202" s="13">
        <v>0</v>
      </c>
      <c r="BX202" s="13">
        <v>0</v>
      </c>
      <c r="BY202" s="13">
        <v>0</v>
      </c>
      <c r="BZ202" s="13">
        <v>43812.132228000009</v>
      </c>
    </row>
    <row r="203" spans="1:78" ht="12" customHeight="1" x14ac:dyDescent="0.25">
      <c r="A203" s="22">
        <v>199</v>
      </c>
      <c r="B203" s="24" t="s">
        <v>54</v>
      </c>
      <c r="C203" s="12">
        <v>7052.6</v>
      </c>
      <c r="D203" s="23">
        <v>6966.3</v>
      </c>
      <c r="E203" s="23">
        <v>86.3</v>
      </c>
      <c r="F203" s="23">
        <v>638</v>
      </c>
      <c r="G203" s="22" t="s">
        <v>53</v>
      </c>
      <c r="H203" s="10">
        <v>7</v>
      </c>
      <c r="I203" s="10" t="s">
        <v>21</v>
      </c>
      <c r="J203" s="18">
        <v>31</v>
      </c>
      <c r="K203" s="17">
        <v>5.0999999999999996</v>
      </c>
      <c r="L203" s="17">
        <v>6.59</v>
      </c>
      <c r="M203" s="17">
        <v>8.98</v>
      </c>
      <c r="N203" s="17">
        <v>6.92</v>
      </c>
      <c r="O203" s="17">
        <v>3.15</v>
      </c>
      <c r="P203" s="17">
        <v>0</v>
      </c>
      <c r="Q203" s="17">
        <v>0</v>
      </c>
      <c r="R203" s="17">
        <v>0.26</v>
      </c>
      <c r="S203" s="20">
        <v>40</v>
      </c>
      <c r="T203" s="20">
        <v>40</v>
      </c>
      <c r="U203" s="20">
        <v>2604.04</v>
      </c>
      <c r="V203" s="17">
        <v>195.98199600000001</v>
      </c>
      <c r="W203" s="20">
        <v>42.3</v>
      </c>
      <c r="X203" s="20">
        <v>2604.04</v>
      </c>
      <c r="Y203" s="17">
        <v>7.85</v>
      </c>
      <c r="Z203" s="19">
        <v>0</v>
      </c>
      <c r="AA203" s="17">
        <v>6.73</v>
      </c>
      <c r="AB203" s="17">
        <v>10.67</v>
      </c>
      <c r="AC203" s="17">
        <v>14</v>
      </c>
      <c r="AD203" s="18">
        <v>1311783.6000000001</v>
      </c>
      <c r="AE203" s="17">
        <v>215809.56</v>
      </c>
      <c r="AF203" s="17">
        <v>278859.804</v>
      </c>
      <c r="AG203" s="17">
        <v>379994.08800000005</v>
      </c>
      <c r="AH203" s="17">
        <v>292823.95200000005</v>
      </c>
      <c r="AI203" s="17">
        <v>133294.14000000001</v>
      </c>
      <c r="AJ203" s="17">
        <v>0</v>
      </c>
      <c r="AK203" s="17">
        <v>0</v>
      </c>
      <c r="AL203" s="17">
        <v>11002.056</v>
      </c>
      <c r="AN203" s="15">
        <v>33.17</v>
      </c>
      <c r="AO203" s="238">
        <v>13.89</v>
      </c>
      <c r="AP203" s="239"/>
      <c r="AQ203" s="15">
        <v>5.9</v>
      </c>
      <c r="AR203" s="15">
        <v>1.53</v>
      </c>
      <c r="AS203" s="15">
        <v>0.32</v>
      </c>
      <c r="AT203" s="15">
        <v>0.6</v>
      </c>
      <c r="AU203" s="15">
        <v>5.01</v>
      </c>
      <c r="AV203" s="15">
        <v>4.99</v>
      </c>
      <c r="AW203" s="15">
        <v>0</v>
      </c>
      <c r="AX203" s="15">
        <v>0</v>
      </c>
      <c r="AY203" s="15">
        <v>0</v>
      </c>
      <c r="AZ203" s="14">
        <v>0.93</v>
      </c>
      <c r="BA203" s="15">
        <v>37.581610000000005</v>
      </c>
      <c r="BB203" s="238">
        <v>15.737370000000004</v>
      </c>
      <c r="BC203" s="239">
        <v>0</v>
      </c>
      <c r="BD203" s="15">
        <v>6.6847000000000012</v>
      </c>
      <c r="BE203" s="15">
        <v>1.7334900000000002</v>
      </c>
      <c r="BF203" s="15">
        <v>0.36256000000000005</v>
      </c>
      <c r="BG203" s="15">
        <v>0.67980000000000007</v>
      </c>
      <c r="BH203" s="15">
        <v>5.6763300000000001</v>
      </c>
      <c r="BI203" s="15">
        <v>5.65367</v>
      </c>
      <c r="BJ203" s="15">
        <v>0</v>
      </c>
      <c r="BK203" s="15">
        <v>0</v>
      </c>
      <c r="BL203" s="15">
        <v>0</v>
      </c>
      <c r="BM203" s="14">
        <v>1.0536900000000002</v>
      </c>
      <c r="BN203" s="13">
        <v>3118350.1108600004</v>
      </c>
      <c r="BO203" s="237">
        <v>1305814.9846200005</v>
      </c>
      <c r="BP203" s="237">
        <v>0</v>
      </c>
      <c r="BQ203" s="13">
        <v>554665.83220000006</v>
      </c>
      <c r="BR203" s="13">
        <v>143837.07174000001</v>
      </c>
      <c r="BS203" s="13">
        <v>30083.570560000004</v>
      </c>
      <c r="BT203" s="13">
        <v>56406.694800000012</v>
      </c>
      <c r="BU203" s="13">
        <v>470995.90158000001</v>
      </c>
      <c r="BV203" s="13">
        <v>469115.67842000001</v>
      </c>
      <c r="BW203" s="13">
        <v>0</v>
      </c>
      <c r="BX203" s="13">
        <v>0</v>
      </c>
      <c r="BY203" s="13">
        <v>0</v>
      </c>
      <c r="BZ203" s="13">
        <v>87430.376940000016</v>
      </c>
    </row>
    <row r="204" spans="1:78" ht="12" customHeight="1" x14ac:dyDescent="0.25">
      <c r="A204" s="22">
        <v>200</v>
      </c>
      <c r="B204" s="24" t="s">
        <v>52</v>
      </c>
      <c r="C204" s="12">
        <v>3498.85</v>
      </c>
      <c r="D204" s="23">
        <v>3498.85</v>
      </c>
      <c r="E204" s="23">
        <v>0</v>
      </c>
      <c r="F204" s="23">
        <v>300.8</v>
      </c>
      <c r="G204" s="22" t="s">
        <v>44</v>
      </c>
      <c r="H204" s="10">
        <v>7</v>
      </c>
      <c r="I204" s="10" t="s">
        <v>21</v>
      </c>
      <c r="J204" s="18">
        <v>31</v>
      </c>
      <c r="K204" s="17">
        <v>5.0999999999999996</v>
      </c>
      <c r="L204" s="17">
        <v>6.59</v>
      </c>
      <c r="M204" s="17">
        <v>8.98</v>
      </c>
      <c r="N204" s="17">
        <v>6.92</v>
      </c>
      <c r="O204" s="17">
        <v>3.15</v>
      </c>
      <c r="P204" s="17">
        <v>0</v>
      </c>
      <c r="Q204" s="17">
        <v>0</v>
      </c>
      <c r="R204" s="17">
        <v>0.26</v>
      </c>
      <c r="S204" s="20">
        <v>40</v>
      </c>
      <c r="T204" s="20">
        <v>40</v>
      </c>
      <c r="U204" s="20">
        <v>2604.04</v>
      </c>
      <c r="V204" s="17">
        <v>195.98199600000001</v>
      </c>
      <c r="W204" s="20">
        <v>42.3</v>
      </c>
      <c r="X204" s="20">
        <v>2604.04</v>
      </c>
      <c r="Y204" s="17">
        <v>7.85</v>
      </c>
      <c r="Z204" s="19">
        <v>0</v>
      </c>
      <c r="AA204" s="17">
        <v>6.73</v>
      </c>
      <c r="AB204" s="17">
        <v>10.67</v>
      </c>
      <c r="AC204" s="17">
        <v>14</v>
      </c>
      <c r="AD204" s="18">
        <v>650786.1</v>
      </c>
      <c r="AE204" s="17">
        <v>107064.81</v>
      </c>
      <c r="AF204" s="17">
        <v>138344.52900000001</v>
      </c>
      <c r="AG204" s="17">
        <v>188518.038</v>
      </c>
      <c r="AH204" s="17">
        <v>145272.25199999998</v>
      </c>
      <c r="AI204" s="17">
        <v>66128.264999999985</v>
      </c>
      <c r="AJ204" s="17">
        <v>0</v>
      </c>
      <c r="AK204" s="17">
        <v>0</v>
      </c>
      <c r="AL204" s="17">
        <v>5458.2060000000001</v>
      </c>
      <c r="AN204" s="15">
        <v>33.17</v>
      </c>
      <c r="AO204" s="238">
        <v>13.89</v>
      </c>
      <c r="AP204" s="239"/>
      <c r="AQ204" s="15">
        <v>5.9</v>
      </c>
      <c r="AR204" s="15">
        <v>1.53</v>
      </c>
      <c r="AS204" s="15">
        <v>0.32</v>
      </c>
      <c r="AT204" s="15">
        <v>0.6</v>
      </c>
      <c r="AU204" s="15">
        <v>5.01</v>
      </c>
      <c r="AV204" s="15">
        <v>4.99</v>
      </c>
      <c r="AW204" s="15">
        <v>0</v>
      </c>
      <c r="AX204" s="15">
        <v>0</v>
      </c>
      <c r="AY204" s="15">
        <v>0</v>
      </c>
      <c r="AZ204" s="14">
        <v>0.93</v>
      </c>
      <c r="BA204" s="15">
        <v>37.581610000000005</v>
      </c>
      <c r="BB204" s="238">
        <v>15.737370000000004</v>
      </c>
      <c r="BC204" s="239">
        <v>0</v>
      </c>
      <c r="BD204" s="15">
        <v>6.6847000000000012</v>
      </c>
      <c r="BE204" s="15">
        <v>1.7334900000000002</v>
      </c>
      <c r="BF204" s="15">
        <v>0.36256000000000005</v>
      </c>
      <c r="BG204" s="15">
        <v>0.67980000000000007</v>
      </c>
      <c r="BH204" s="15">
        <v>5.6763300000000001</v>
      </c>
      <c r="BI204" s="15">
        <v>5.65367</v>
      </c>
      <c r="BJ204" s="15">
        <v>0</v>
      </c>
      <c r="BK204" s="15">
        <v>0</v>
      </c>
      <c r="BL204" s="15">
        <v>0</v>
      </c>
      <c r="BM204" s="14">
        <v>1.0536900000000002</v>
      </c>
      <c r="BN204" s="13">
        <v>1547037.8704850003</v>
      </c>
      <c r="BO204" s="237">
        <v>647825.02324500016</v>
      </c>
      <c r="BP204" s="237">
        <v>0</v>
      </c>
      <c r="BQ204" s="13">
        <v>275174.05595000001</v>
      </c>
      <c r="BR204" s="13">
        <v>71358.695865000002</v>
      </c>
      <c r="BS204" s="13">
        <v>14924.69456</v>
      </c>
      <c r="BT204" s="13">
        <v>27983.802300000003</v>
      </c>
      <c r="BU204" s="13">
        <v>233664.74920499997</v>
      </c>
      <c r="BV204" s="13">
        <v>232731.95579499999</v>
      </c>
      <c r="BW204" s="13">
        <v>0</v>
      </c>
      <c r="BX204" s="13">
        <v>0</v>
      </c>
      <c r="BY204" s="13">
        <v>0</v>
      </c>
      <c r="BZ204" s="13">
        <v>43374.893565000006</v>
      </c>
    </row>
    <row r="205" spans="1:78" ht="12" customHeight="1" x14ac:dyDescent="0.25">
      <c r="A205" s="22">
        <v>201</v>
      </c>
      <c r="B205" s="24" t="s">
        <v>51</v>
      </c>
      <c r="C205" s="12">
        <v>3501.4</v>
      </c>
      <c r="D205" s="23">
        <v>3501.4</v>
      </c>
      <c r="E205" s="23">
        <v>0</v>
      </c>
      <c r="F205" s="23">
        <v>300</v>
      </c>
      <c r="G205" s="22" t="s">
        <v>44</v>
      </c>
      <c r="H205" s="10">
        <v>7</v>
      </c>
      <c r="I205" s="10" t="s">
        <v>21</v>
      </c>
      <c r="J205" s="18">
        <v>31</v>
      </c>
      <c r="K205" s="17">
        <v>5.0999999999999996</v>
      </c>
      <c r="L205" s="17">
        <v>6.59</v>
      </c>
      <c r="M205" s="17">
        <v>8.98</v>
      </c>
      <c r="N205" s="17">
        <v>6.92</v>
      </c>
      <c r="O205" s="17">
        <v>3.15</v>
      </c>
      <c r="P205" s="17">
        <v>0</v>
      </c>
      <c r="Q205" s="17">
        <v>0</v>
      </c>
      <c r="R205" s="17">
        <v>0.26</v>
      </c>
      <c r="S205" s="20">
        <v>40</v>
      </c>
      <c r="T205" s="20">
        <v>40</v>
      </c>
      <c r="U205" s="20">
        <v>2604.04</v>
      </c>
      <c r="V205" s="17">
        <v>195.98199600000001</v>
      </c>
      <c r="W205" s="20">
        <v>42.3</v>
      </c>
      <c r="X205" s="20">
        <v>2604.04</v>
      </c>
      <c r="Y205" s="17">
        <v>7.85</v>
      </c>
      <c r="Z205" s="19">
        <v>0</v>
      </c>
      <c r="AA205" s="17">
        <v>6.73</v>
      </c>
      <c r="AB205" s="17">
        <v>10.67</v>
      </c>
      <c r="AC205" s="17">
        <v>14</v>
      </c>
      <c r="AD205" s="18">
        <v>651260.4</v>
      </c>
      <c r="AE205" s="17">
        <v>107142.84</v>
      </c>
      <c r="AF205" s="17">
        <v>138445.356</v>
      </c>
      <c r="AG205" s="17">
        <v>188655.43200000003</v>
      </c>
      <c r="AH205" s="17">
        <v>145378.12800000003</v>
      </c>
      <c r="AI205" s="17">
        <v>66176.459999999992</v>
      </c>
      <c r="AJ205" s="17">
        <v>0</v>
      </c>
      <c r="AK205" s="17">
        <v>0</v>
      </c>
      <c r="AL205" s="17">
        <v>5462.1840000000002</v>
      </c>
      <c r="AN205" s="15">
        <v>33.17</v>
      </c>
      <c r="AO205" s="238">
        <v>13.89</v>
      </c>
      <c r="AP205" s="239"/>
      <c r="AQ205" s="15">
        <v>5.9</v>
      </c>
      <c r="AR205" s="15">
        <v>1.53</v>
      </c>
      <c r="AS205" s="15">
        <v>0.32</v>
      </c>
      <c r="AT205" s="15">
        <v>0.6</v>
      </c>
      <c r="AU205" s="15">
        <v>5.01</v>
      </c>
      <c r="AV205" s="15">
        <v>4.99</v>
      </c>
      <c r="AW205" s="15">
        <v>0</v>
      </c>
      <c r="AX205" s="15">
        <v>0</v>
      </c>
      <c r="AY205" s="15">
        <v>0</v>
      </c>
      <c r="AZ205" s="14">
        <v>0.93</v>
      </c>
      <c r="BA205" s="15">
        <v>37.581610000000005</v>
      </c>
      <c r="BB205" s="238">
        <v>15.737370000000004</v>
      </c>
      <c r="BC205" s="239">
        <v>0</v>
      </c>
      <c r="BD205" s="15">
        <v>6.6847000000000012</v>
      </c>
      <c r="BE205" s="15">
        <v>1.7334900000000002</v>
      </c>
      <c r="BF205" s="15">
        <v>0.36256000000000005</v>
      </c>
      <c r="BG205" s="15">
        <v>0.67980000000000007</v>
      </c>
      <c r="BH205" s="15">
        <v>5.6763300000000001</v>
      </c>
      <c r="BI205" s="15">
        <v>5.65367</v>
      </c>
      <c r="BJ205" s="15">
        <v>0</v>
      </c>
      <c r="BK205" s="15">
        <v>0</v>
      </c>
      <c r="BL205" s="15">
        <v>0</v>
      </c>
      <c r="BM205" s="14">
        <v>1.0536900000000002</v>
      </c>
      <c r="BN205" s="13">
        <v>1548165.3685400002</v>
      </c>
      <c r="BO205" s="237">
        <v>648297.16518000013</v>
      </c>
      <c r="BP205" s="237">
        <v>0</v>
      </c>
      <c r="BQ205" s="13">
        <v>275374.60580000002</v>
      </c>
      <c r="BR205" s="13">
        <v>71410.702860000005</v>
      </c>
      <c r="BS205" s="13">
        <v>14935.571840000001</v>
      </c>
      <c r="BT205" s="13">
        <v>28004.197200000006</v>
      </c>
      <c r="BU205" s="13">
        <v>233835.04662000001</v>
      </c>
      <c r="BV205" s="13">
        <v>232901.57338000002</v>
      </c>
      <c r="BW205" s="13">
        <v>0</v>
      </c>
      <c r="BX205" s="13">
        <v>0</v>
      </c>
      <c r="BY205" s="13">
        <v>0</v>
      </c>
      <c r="BZ205" s="13">
        <v>43406.50566000001</v>
      </c>
    </row>
    <row r="206" spans="1:78" ht="12" customHeight="1" x14ac:dyDescent="0.25">
      <c r="A206" s="22">
        <v>202</v>
      </c>
      <c r="B206" s="24" t="s">
        <v>50</v>
      </c>
      <c r="C206" s="12">
        <v>3514.1</v>
      </c>
      <c r="D206" s="23">
        <v>3514.1</v>
      </c>
      <c r="E206" s="23">
        <v>0</v>
      </c>
      <c r="F206" s="23">
        <v>299.7</v>
      </c>
      <c r="G206" s="22" t="s">
        <v>44</v>
      </c>
      <c r="H206" s="10">
        <v>7</v>
      </c>
      <c r="I206" s="10" t="s">
        <v>21</v>
      </c>
      <c r="J206" s="18">
        <v>31</v>
      </c>
      <c r="K206" s="17">
        <v>5.0999999999999996</v>
      </c>
      <c r="L206" s="17">
        <v>6.59</v>
      </c>
      <c r="M206" s="17">
        <v>8.98</v>
      </c>
      <c r="N206" s="17">
        <v>6.92</v>
      </c>
      <c r="O206" s="17">
        <v>3.15</v>
      </c>
      <c r="P206" s="17">
        <v>0</v>
      </c>
      <c r="Q206" s="17">
        <v>0</v>
      </c>
      <c r="R206" s="17">
        <v>0.26</v>
      </c>
      <c r="S206" s="20">
        <v>40</v>
      </c>
      <c r="T206" s="20">
        <v>40</v>
      </c>
      <c r="U206" s="20">
        <v>2604.04</v>
      </c>
      <c r="V206" s="17">
        <v>195.98199600000001</v>
      </c>
      <c r="W206" s="20">
        <v>42.3</v>
      </c>
      <c r="X206" s="20">
        <v>2604.04</v>
      </c>
      <c r="Y206" s="17">
        <v>7.85</v>
      </c>
      <c r="Z206" s="19">
        <v>0</v>
      </c>
      <c r="AA206" s="17">
        <v>6.73</v>
      </c>
      <c r="AB206" s="17">
        <v>10.67</v>
      </c>
      <c r="AC206" s="17">
        <v>14</v>
      </c>
      <c r="AD206" s="18">
        <v>653622.6</v>
      </c>
      <c r="AE206" s="17">
        <v>107531.45999999999</v>
      </c>
      <c r="AF206" s="17">
        <v>138947.514</v>
      </c>
      <c r="AG206" s="17">
        <v>189339.70800000001</v>
      </c>
      <c r="AH206" s="17">
        <v>145905.432</v>
      </c>
      <c r="AI206" s="17">
        <v>66416.489999999991</v>
      </c>
      <c r="AJ206" s="17">
        <v>0</v>
      </c>
      <c r="AK206" s="17">
        <v>0</v>
      </c>
      <c r="AL206" s="17">
        <v>5481.9960000000001</v>
      </c>
      <c r="AN206" s="15">
        <v>33.17</v>
      </c>
      <c r="AO206" s="238">
        <v>13.89</v>
      </c>
      <c r="AP206" s="239"/>
      <c r="AQ206" s="15">
        <v>5.9</v>
      </c>
      <c r="AR206" s="15">
        <v>1.53</v>
      </c>
      <c r="AS206" s="15">
        <v>0.32</v>
      </c>
      <c r="AT206" s="15">
        <v>0.6</v>
      </c>
      <c r="AU206" s="15">
        <v>5.01</v>
      </c>
      <c r="AV206" s="15">
        <v>4.99</v>
      </c>
      <c r="AW206" s="15">
        <v>0</v>
      </c>
      <c r="AX206" s="15">
        <v>0</v>
      </c>
      <c r="AY206" s="15">
        <v>0</v>
      </c>
      <c r="AZ206" s="14">
        <v>0.93</v>
      </c>
      <c r="BA206" s="15">
        <v>37.581610000000005</v>
      </c>
      <c r="BB206" s="238">
        <v>15.737370000000004</v>
      </c>
      <c r="BC206" s="239">
        <v>0</v>
      </c>
      <c r="BD206" s="15">
        <v>6.6847000000000012</v>
      </c>
      <c r="BE206" s="15">
        <v>1.7334900000000002</v>
      </c>
      <c r="BF206" s="15">
        <v>0.36256000000000005</v>
      </c>
      <c r="BG206" s="15">
        <v>0.67980000000000007</v>
      </c>
      <c r="BH206" s="15">
        <v>5.6763300000000001</v>
      </c>
      <c r="BI206" s="15">
        <v>5.65367</v>
      </c>
      <c r="BJ206" s="15">
        <v>0</v>
      </c>
      <c r="BK206" s="15">
        <v>0</v>
      </c>
      <c r="BL206" s="15">
        <v>0</v>
      </c>
      <c r="BM206" s="14">
        <v>1.0536900000000002</v>
      </c>
      <c r="BN206" s="13">
        <v>1553780.7510100002</v>
      </c>
      <c r="BO206" s="237">
        <v>650648.6171700001</v>
      </c>
      <c r="BP206" s="237">
        <v>0</v>
      </c>
      <c r="BQ206" s="13">
        <v>276373.4227</v>
      </c>
      <c r="BR206" s="13">
        <v>71669.718089999995</v>
      </c>
      <c r="BS206" s="13">
        <v>14989.74496</v>
      </c>
      <c r="BT206" s="13">
        <v>28105.771800000002</v>
      </c>
      <c r="BU206" s="13">
        <v>234683.19452999998</v>
      </c>
      <c r="BV206" s="13">
        <v>233746.33546999999</v>
      </c>
      <c r="BW206" s="13">
        <v>0</v>
      </c>
      <c r="BX206" s="13">
        <v>0</v>
      </c>
      <c r="BY206" s="13">
        <v>0</v>
      </c>
      <c r="BZ206" s="13">
        <v>43563.946290000007</v>
      </c>
    </row>
    <row r="207" spans="1:78" ht="12" customHeight="1" x14ac:dyDescent="0.25">
      <c r="A207" s="22">
        <v>203</v>
      </c>
      <c r="B207" s="24" t="s">
        <v>49</v>
      </c>
      <c r="C207" s="12">
        <v>3480.8300000000008</v>
      </c>
      <c r="D207" s="23">
        <v>3480.8300000000008</v>
      </c>
      <c r="E207" s="23">
        <v>0</v>
      </c>
      <c r="F207" s="23">
        <v>304.2</v>
      </c>
      <c r="G207" s="22" t="s">
        <v>44</v>
      </c>
      <c r="H207" s="10">
        <v>7</v>
      </c>
      <c r="I207" s="10" t="s">
        <v>21</v>
      </c>
      <c r="J207" s="18">
        <v>31</v>
      </c>
      <c r="K207" s="17">
        <v>5.0999999999999996</v>
      </c>
      <c r="L207" s="17">
        <v>6.59</v>
      </c>
      <c r="M207" s="17">
        <v>8.98</v>
      </c>
      <c r="N207" s="17">
        <v>6.92</v>
      </c>
      <c r="O207" s="17">
        <v>3.15</v>
      </c>
      <c r="P207" s="17">
        <v>0</v>
      </c>
      <c r="Q207" s="17">
        <v>0</v>
      </c>
      <c r="R207" s="17">
        <v>0.26</v>
      </c>
      <c r="S207" s="20">
        <v>40</v>
      </c>
      <c r="T207" s="20">
        <v>40</v>
      </c>
      <c r="U207" s="20">
        <v>2604.04</v>
      </c>
      <c r="V207" s="17">
        <v>195.98199600000001</v>
      </c>
      <c r="W207" s="20">
        <v>42.3</v>
      </c>
      <c r="X207" s="20">
        <v>2604.04</v>
      </c>
      <c r="Y207" s="17">
        <v>7.85</v>
      </c>
      <c r="Z207" s="19">
        <v>0</v>
      </c>
      <c r="AA207" s="17">
        <v>6.73</v>
      </c>
      <c r="AB207" s="17">
        <v>10.67</v>
      </c>
      <c r="AC207" s="17">
        <v>14</v>
      </c>
      <c r="AD207" s="18">
        <v>647434.38000000012</v>
      </c>
      <c r="AE207" s="17">
        <v>106513.39800000002</v>
      </c>
      <c r="AF207" s="17">
        <v>137632.01820000005</v>
      </c>
      <c r="AG207" s="17">
        <v>187547.12040000004</v>
      </c>
      <c r="AH207" s="17">
        <v>144524.06160000002</v>
      </c>
      <c r="AI207" s="17">
        <v>65787.687000000005</v>
      </c>
      <c r="AJ207" s="17">
        <v>0</v>
      </c>
      <c r="AK207" s="17">
        <v>0</v>
      </c>
      <c r="AL207" s="17">
        <v>5430.0948000000017</v>
      </c>
      <c r="AN207" s="15">
        <v>33.17</v>
      </c>
      <c r="AO207" s="238">
        <v>13.89</v>
      </c>
      <c r="AP207" s="239"/>
      <c r="AQ207" s="15">
        <v>5.9</v>
      </c>
      <c r="AR207" s="15">
        <v>1.53</v>
      </c>
      <c r="AS207" s="15">
        <v>0.32</v>
      </c>
      <c r="AT207" s="15">
        <v>0.6</v>
      </c>
      <c r="AU207" s="15">
        <v>5.01</v>
      </c>
      <c r="AV207" s="15">
        <v>4.99</v>
      </c>
      <c r="AW207" s="15">
        <v>0</v>
      </c>
      <c r="AX207" s="15">
        <v>0</v>
      </c>
      <c r="AY207" s="15">
        <v>0</v>
      </c>
      <c r="AZ207" s="14">
        <v>0.93</v>
      </c>
      <c r="BA207" s="15">
        <v>37.581610000000005</v>
      </c>
      <c r="BB207" s="238">
        <v>15.737370000000004</v>
      </c>
      <c r="BC207" s="239">
        <v>0</v>
      </c>
      <c r="BD207" s="15">
        <v>6.6847000000000012</v>
      </c>
      <c r="BE207" s="15">
        <v>1.7334900000000002</v>
      </c>
      <c r="BF207" s="15">
        <v>0.36256000000000005</v>
      </c>
      <c r="BG207" s="15">
        <v>0.67980000000000007</v>
      </c>
      <c r="BH207" s="15">
        <v>5.6763300000000001</v>
      </c>
      <c r="BI207" s="15">
        <v>5.65367</v>
      </c>
      <c r="BJ207" s="15">
        <v>0</v>
      </c>
      <c r="BK207" s="15">
        <v>0</v>
      </c>
      <c r="BL207" s="15">
        <v>0</v>
      </c>
      <c r="BM207" s="14">
        <v>1.0536900000000002</v>
      </c>
      <c r="BN207" s="13">
        <v>1539070.2175630005</v>
      </c>
      <c r="BO207" s="237">
        <v>644488.55357100035</v>
      </c>
      <c r="BP207" s="237">
        <v>0</v>
      </c>
      <c r="BQ207" s="13">
        <v>273756.83701000008</v>
      </c>
      <c r="BR207" s="13">
        <v>70991.179767000023</v>
      </c>
      <c r="BS207" s="13">
        <v>14847.828448000004</v>
      </c>
      <c r="BT207" s="13">
        <v>27839.678340000009</v>
      </c>
      <c r="BU207" s="13">
        <v>232461.31413900005</v>
      </c>
      <c r="BV207" s="13">
        <v>231533.32486100006</v>
      </c>
      <c r="BW207" s="13">
        <v>0</v>
      </c>
      <c r="BX207" s="13">
        <v>0</v>
      </c>
      <c r="BY207" s="13">
        <v>0</v>
      </c>
      <c r="BZ207" s="13">
        <v>43151.501427000017</v>
      </c>
    </row>
    <row r="208" spans="1:78" ht="12" customHeight="1" x14ac:dyDescent="0.25">
      <c r="A208" s="22">
        <v>204</v>
      </c>
      <c r="B208" s="24" t="s">
        <v>48</v>
      </c>
      <c r="C208" s="12">
        <v>6969.63</v>
      </c>
      <c r="D208" s="23">
        <v>6969.63</v>
      </c>
      <c r="E208" s="23">
        <v>0</v>
      </c>
      <c r="F208" s="23">
        <v>608.5</v>
      </c>
      <c r="G208" s="22" t="s">
        <v>44</v>
      </c>
      <c r="H208" s="10">
        <v>7</v>
      </c>
      <c r="I208" s="10" t="s">
        <v>21</v>
      </c>
      <c r="J208" s="18">
        <v>31</v>
      </c>
      <c r="K208" s="17">
        <v>5.0999999999999996</v>
      </c>
      <c r="L208" s="17">
        <v>6.59</v>
      </c>
      <c r="M208" s="17">
        <v>8.98</v>
      </c>
      <c r="N208" s="17">
        <v>6.92</v>
      </c>
      <c r="O208" s="17">
        <v>3.15</v>
      </c>
      <c r="P208" s="17">
        <v>0</v>
      </c>
      <c r="Q208" s="17">
        <v>0</v>
      </c>
      <c r="R208" s="17">
        <v>0.26</v>
      </c>
      <c r="S208" s="20">
        <v>40</v>
      </c>
      <c r="T208" s="20">
        <v>40</v>
      </c>
      <c r="U208" s="20">
        <v>2604.04</v>
      </c>
      <c r="V208" s="17">
        <v>195.98199600000001</v>
      </c>
      <c r="W208" s="20">
        <v>42.3</v>
      </c>
      <c r="X208" s="20">
        <v>2604.04</v>
      </c>
      <c r="Y208" s="17">
        <v>7.85</v>
      </c>
      <c r="Z208" s="19">
        <v>0</v>
      </c>
      <c r="AA208" s="17">
        <v>6.73</v>
      </c>
      <c r="AB208" s="17">
        <v>10.67</v>
      </c>
      <c r="AC208" s="17">
        <v>14</v>
      </c>
      <c r="AD208" s="18">
        <v>1296351.18</v>
      </c>
      <c r="AE208" s="17">
        <v>213270.67799999999</v>
      </c>
      <c r="AF208" s="17">
        <v>275579.17019999999</v>
      </c>
      <c r="AG208" s="17">
        <v>375523.66440000001</v>
      </c>
      <c r="AH208" s="17">
        <v>289379.03759999998</v>
      </c>
      <c r="AI208" s="17">
        <v>131726.00700000001</v>
      </c>
      <c r="AJ208" s="17">
        <v>0</v>
      </c>
      <c r="AK208" s="17">
        <v>0</v>
      </c>
      <c r="AL208" s="17">
        <v>10872.622800000001</v>
      </c>
      <c r="AN208" s="15">
        <v>33.17</v>
      </c>
      <c r="AO208" s="238">
        <v>13.89</v>
      </c>
      <c r="AP208" s="239"/>
      <c r="AQ208" s="15">
        <v>5.9</v>
      </c>
      <c r="AR208" s="15">
        <v>1.53</v>
      </c>
      <c r="AS208" s="15">
        <v>0.32</v>
      </c>
      <c r="AT208" s="15">
        <v>0.6</v>
      </c>
      <c r="AU208" s="15">
        <v>5.01</v>
      </c>
      <c r="AV208" s="15">
        <v>4.99</v>
      </c>
      <c r="AW208" s="15">
        <v>0</v>
      </c>
      <c r="AX208" s="15">
        <v>0</v>
      </c>
      <c r="AY208" s="15">
        <v>0</v>
      </c>
      <c r="AZ208" s="14">
        <v>0.93</v>
      </c>
      <c r="BA208" s="15">
        <v>37.581610000000005</v>
      </c>
      <c r="BB208" s="238">
        <v>15.737370000000004</v>
      </c>
      <c r="BC208" s="239">
        <v>0</v>
      </c>
      <c r="BD208" s="15">
        <v>6.6847000000000012</v>
      </c>
      <c r="BE208" s="15">
        <v>1.7334900000000002</v>
      </c>
      <c r="BF208" s="15">
        <v>0.36256000000000005</v>
      </c>
      <c r="BG208" s="15">
        <v>0.67980000000000007</v>
      </c>
      <c r="BH208" s="15">
        <v>5.6763300000000001</v>
      </c>
      <c r="BI208" s="15">
        <v>5.65367</v>
      </c>
      <c r="BJ208" s="15">
        <v>0</v>
      </c>
      <c r="BK208" s="15">
        <v>0</v>
      </c>
      <c r="BL208" s="15">
        <v>0</v>
      </c>
      <c r="BM208" s="14">
        <v>1.0536900000000002</v>
      </c>
      <c r="BN208" s="13">
        <v>3081664.419243</v>
      </c>
      <c r="BO208" s="237">
        <v>1290452.7821310004</v>
      </c>
      <c r="BP208" s="237">
        <v>0</v>
      </c>
      <c r="BQ208" s="13">
        <v>548140.4906100001</v>
      </c>
      <c r="BR208" s="13">
        <v>142144.90688699999</v>
      </c>
      <c r="BS208" s="13">
        <v>29729.653728000001</v>
      </c>
      <c r="BT208" s="13">
        <v>55743.100740000009</v>
      </c>
      <c r="BU208" s="13">
        <v>465454.89117899997</v>
      </c>
      <c r="BV208" s="13">
        <v>463596.78782100003</v>
      </c>
      <c r="BW208" s="13">
        <v>0</v>
      </c>
      <c r="BX208" s="13">
        <v>0</v>
      </c>
      <c r="BY208" s="13">
        <v>0</v>
      </c>
      <c r="BZ208" s="13">
        <v>86401.80614700001</v>
      </c>
    </row>
    <row r="209" spans="1:78" ht="12" customHeight="1" x14ac:dyDescent="0.25">
      <c r="A209" s="22">
        <v>205</v>
      </c>
      <c r="B209" s="24" t="s">
        <v>47</v>
      </c>
      <c r="C209" s="12">
        <v>3030.3</v>
      </c>
      <c r="D209" s="23">
        <v>3030.3</v>
      </c>
      <c r="E209" s="23">
        <v>0</v>
      </c>
      <c r="F209" s="23">
        <v>352.32</v>
      </c>
      <c r="G209" s="22" t="s">
        <v>44</v>
      </c>
      <c r="H209" s="10">
        <v>3</v>
      </c>
      <c r="I209" s="10" t="s">
        <v>21</v>
      </c>
      <c r="J209" s="18">
        <v>45.06</v>
      </c>
      <c r="K209" s="17">
        <v>5.0999999999999996</v>
      </c>
      <c r="L209" s="17">
        <v>8.6300000000000008</v>
      </c>
      <c r="M209" s="17">
        <v>13.43</v>
      </c>
      <c r="N209" s="17">
        <v>6.91</v>
      </c>
      <c r="O209" s="17">
        <v>3.15</v>
      </c>
      <c r="P209" s="17">
        <v>1.81</v>
      </c>
      <c r="Q209" s="17">
        <v>5.77</v>
      </c>
      <c r="R209" s="17">
        <v>0.26</v>
      </c>
      <c r="S209" s="20">
        <v>40</v>
      </c>
      <c r="T209" s="20">
        <v>40</v>
      </c>
      <c r="U209" s="20">
        <v>2604.04</v>
      </c>
      <c r="V209" s="17">
        <v>195.98199600000001</v>
      </c>
      <c r="W209" s="20">
        <v>42.3</v>
      </c>
      <c r="X209" s="20">
        <v>2604.04</v>
      </c>
      <c r="Y209" s="17">
        <v>7.85</v>
      </c>
      <c r="Z209" s="19">
        <v>0</v>
      </c>
      <c r="AA209" s="17">
        <v>6.73</v>
      </c>
      <c r="AB209" s="17">
        <v>10.67</v>
      </c>
      <c r="AC209" s="17">
        <v>14</v>
      </c>
      <c r="AD209" s="18">
        <v>819271.90800000017</v>
      </c>
      <c r="AE209" s="17">
        <v>92727.180000000008</v>
      </c>
      <c r="AF209" s="17">
        <v>156908.93400000004</v>
      </c>
      <c r="AG209" s="17">
        <v>244181.57400000002</v>
      </c>
      <c r="AH209" s="17">
        <v>125636.23800000001</v>
      </c>
      <c r="AI209" s="17">
        <v>57272.67</v>
      </c>
      <c r="AJ209" s="17">
        <v>32909.058000000005</v>
      </c>
      <c r="AK209" s="17">
        <v>104908.98599999999</v>
      </c>
      <c r="AL209" s="17">
        <v>4727.268</v>
      </c>
      <c r="AN209" s="15">
        <v>48.44</v>
      </c>
      <c r="AO209" s="238">
        <v>18.489999999999998</v>
      </c>
      <c r="AP209" s="239"/>
      <c r="AQ209" s="15">
        <v>6.67</v>
      </c>
      <c r="AR209" s="15">
        <v>1.53</v>
      </c>
      <c r="AS209" s="15">
        <v>0.32</v>
      </c>
      <c r="AT209" s="15">
        <v>0.87</v>
      </c>
      <c r="AU209" s="15">
        <v>5.01</v>
      </c>
      <c r="AV209" s="15">
        <v>4.99</v>
      </c>
      <c r="AW209" s="15">
        <v>2.7</v>
      </c>
      <c r="AX209" s="15">
        <v>6.46</v>
      </c>
      <c r="AY209" s="15">
        <v>0.47</v>
      </c>
      <c r="AZ209" s="14">
        <v>0.93</v>
      </c>
      <c r="BA209" s="15">
        <v>54.88252</v>
      </c>
      <c r="BB209" s="238">
        <v>20.949169999999999</v>
      </c>
      <c r="BC209" s="239">
        <v>0</v>
      </c>
      <c r="BD209" s="15">
        <v>7.5571100000000007</v>
      </c>
      <c r="BE209" s="15">
        <v>1.7334900000000002</v>
      </c>
      <c r="BF209" s="15">
        <v>0.36256000000000005</v>
      </c>
      <c r="BG209" s="15">
        <v>0.98571000000000009</v>
      </c>
      <c r="BH209" s="15">
        <v>5.6763300000000001</v>
      </c>
      <c r="BI209" s="15">
        <v>5.65367</v>
      </c>
      <c r="BJ209" s="15">
        <v>3.0591000000000004</v>
      </c>
      <c r="BK209" s="15">
        <v>7.3191800000000002</v>
      </c>
      <c r="BL209" s="15">
        <v>0.53250999999999993</v>
      </c>
      <c r="BM209" s="14">
        <v>1.05369</v>
      </c>
      <c r="BN209" s="13">
        <v>1956680.46756</v>
      </c>
      <c r="BO209" s="237">
        <v>746883.19250999996</v>
      </c>
      <c r="BP209" s="237">
        <v>0</v>
      </c>
      <c r="BQ209" s="13">
        <v>269427.30633000005</v>
      </c>
      <c r="BR209" s="13">
        <v>61802.66547</v>
      </c>
      <c r="BS209" s="13">
        <v>12926.047680000001</v>
      </c>
      <c r="BT209" s="13">
        <v>35142.692130000003</v>
      </c>
      <c r="BU209" s="13">
        <v>202373.43398999999</v>
      </c>
      <c r="BV209" s="13">
        <v>201565.55601</v>
      </c>
      <c r="BW209" s="13">
        <v>109063.52730000003</v>
      </c>
      <c r="BX209" s="13">
        <v>260944.58754000004</v>
      </c>
      <c r="BY209" s="13">
        <v>18985.132529999995</v>
      </c>
      <c r="BZ209" s="13">
        <v>37566.326069999996</v>
      </c>
    </row>
    <row r="210" spans="1:78" ht="12" customHeight="1" x14ac:dyDescent="0.25">
      <c r="A210" s="22">
        <v>206</v>
      </c>
      <c r="B210" s="24" t="s">
        <v>46</v>
      </c>
      <c r="C210" s="12">
        <v>3059.3</v>
      </c>
      <c r="D210" s="23">
        <v>3059.3</v>
      </c>
      <c r="E210" s="23">
        <v>0</v>
      </c>
      <c r="F210" s="23">
        <v>361.28</v>
      </c>
      <c r="G210" s="22" t="s">
        <v>44</v>
      </c>
      <c r="H210" s="10">
        <v>3</v>
      </c>
      <c r="I210" s="10" t="s">
        <v>21</v>
      </c>
      <c r="J210" s="18">
        <v>45.06</v>
      </c>
      <c r="K210" s="17">
        <v>5.0999999999999996</v>
      </c>
      <c r="L210" s="17">
        <v>8.6300000000000008</v>
      </c>
      <c r="M210" s="17">
        <v>13.43</v>
      </c>
      <c r="N210" s="17">
        <v>6.91</v>
      </c>
      <c r="O210" s="17">
        <v>3.15</v>
      </c>
      <c r="P210" s="17">
        <v>1.81</v>
      </c>
      <c r="Q210" s="17">
        <v>5.77</v>
      </c>
      <c r="R210" s="17">
        <v>0.26</v>
      </c>
      <c r="S210" s="20">
        <v>40</v>
      </c>
      <c r="T210" s="20">
        <v>40</v>
      </c>
      <c r="U210" s="20">
        <v>2604.04</v>
      </c>
      <c r="V210" s="17">
        <v>195.98199600000001</v>
      </c>
      <c r="W210" s="20">
        <v>42.3</v>
      </c>
      <c r="X210" s="20">
        <v>2604.04</v>
      </c>
      <c r="Y210" s="17">
        <v>7.85</v>
      </c>
      <c r="Z210" s="19">
        <v>0</v>
      </c>
      <c r="AA210" s="17">
        <v>6.73</v>
      </c>
      <c r="AB210" s="17">
        <v>10.67</v>
      </c>
      <c r="AC210" s="17">
        <v>14</v>
      </c>
      <c r="AD210" s="18">
        <v>827112.34800000011</v>
      </c>
      <c r="AE210" s="17">
        <v>93614.58</v>
      </c>
      <c r="AF210" s="17">
        <v>158410.55400000003</v>
      </c>
      <c r="AG210" s="17">
        <v>246518.39400000003</v>
      </c>
      <c r="AH210" s="17">
        <v>126838.57800000001</v>
      </c>
      <c r="AI210" s="17">
        <v>57820.770000000004</v>
      </c>
      <c r="AJ210" s="17">
        <v>33223.998000000007</v>
      </c>
      <c r="AK210" s="17">
        <v>105912.966</v>
      </c>
      <c r="AL210" s="17">
        <v>4772.5080000000007</v>
      </c>
      <c r="AN210" s="15">
        <v>48.44</v>
      </c>
      <c r="AO210" s="238">
        <v>18.489999999999998</v>
      </c>
      <c r="AP210" s="239"/>
      <c r="AQ210" s="15">
        <v>6.67</v>
      </c>
      <c r="AR210" s="15">
        <v>1.53</v>
      </c>
      <c r="AS210" s="15">
        <v>0.32</v>
      </c>
      <c r="AT210" s="15">
        <v>0.87</v>
      </c>
      <c r="AU210" s="15">
        <v>5.01</v>
      </c>
      <c r="AV210" s="15">
        <v>4.99</v>
      </c>
      <c r="AW210" s="15">
        <v>2.7</v>
      </c>
      <c r="AX210" s="15">
        <v>6.46</v>
      </c>
      <c r="AY210" s="15">
        <v>0.47</v>
      </c>
      <c r="AZ210" s="14">
        <v>0.93</v>
      </c>
      <c r="BA210" s="15">
        <v>54.88252</v>
      </c>
      <c r="BB210" s="238">
        <v>20.949169999999999</v>
      </c>
      <c r="BC210" s="239">
        <v>0</v>
      </c>
      <c r="BD210" s="15">
        <v>7.5571100000000007</v>
      </c>
      <c r="BE210" s="15">
        <v>1.7334900000000002</v>
      </c>
      <c r="BF210" s="15">
        <v>0.36256000000000005</v>
      </c>
      <c r="BG210" s="15">
        <v>0.98571000000000009</v>
      </c>
      <c r="BH210" s="15">
        <v>5.6763300000000001</v>
      </c>
      <c r="BI210" s="15">
        <v>5.65367</v>
      </c>
      <c r="BJ210" s="15">
        <v>3.0591000000000004</v>
      </c>
      <c r="BK210" s="15">
        <v>7.3191800000000002</v>
      </c>
      <c r="BL210" s="15">
        <v>0.53250999999999993</v>
      </c>
      <c r="BM210" s="14">
        <v>1.05369</v>
      </c>
      <c r="BN210" s="13">
        <v>1975405.91836</v>
      </c>
      <c r="BO210" s="237">
        <v>754030.87180999992</v>
      </c>
      <c r="BP210" s="237">
        <v>0</v>
      </c>
      <c r="BQ210" s="13">
        <v>272005.72823000001</v>
      </c>
      <c r="BR210" s="13">
        <v>62394.117570000002</v>
      </c>
      <c r="BS210" s="13">
        <v>13049.750080000002</v>
      </c>
      <c r="BT210" s="13">
        <v>35479.008030000005</v>
      </c>
      <c r="BU210" s="13">
        <v>204310.14968999999</v>
      </c>
      <c r="BV210" s="13">
        <v>203494.54031000001</v>
      </c>
      <c r="BW210" s="13">
        <v>110107.26630000003</v>
      </c>
      <c r="BX210" s="13">
        <v>263441.82974000002</v>
      </c>
      <c r="BY210" s="13">
        <v>19166.820429999996</v>
      </c>
      <c r="BZ210" s="13">
        <v>37925.836169999995</v>
      </c>
    </row>
    <row r="211" spans="1:78" ht="12" customHeight="1" x14ac:dyDescent="0.25">
      <c r="A211" s="22">
        <v>207</v>
      </c>
      <c r="B211" s="24" t="s">
        <v>45</v>
      </c>
      <c r="C211" s="12">
        <v>6991.3</v>
      </c>
      <c r="D211" s="23">
        <v>6991.3</v>
      </c>
      <c r="E211" s="23">
        <v>0</v>
      </c>
      <c r="F211" s="23">
        <v>619.5</v>
      </c>
      <c r="G211" s="22" t="s">
        <v>44</v>
      </c>
      <c r="H211" s="10">
        <v>7</v>
      </c>
      <c r="I211" s="10" t="s">
        <v>21</v>
      </c>
      <c r="J211" s="18">
        <v>31</v>
      </c>
      <c r="K211" s="17">
        <v>5.0999999999999996</v>
      </c>
      <c r="L211" s="17">
        <v>6.59</v>
      </c>
      <c r="M211" s="17">
        <v>8.98</v>
      </c>
      <c r="N211" s="17">
        <v>6.92</v>
      </c>
      <c r="O211" s="17">
        <v>3.15</v>
      </c>
      <c r="P211" s="17">
        <v>0</v>
      </c>
      <c r="Q211" s="17">
        <v>0</v>
      </c>
      <c r="R211" s="17">
        <v>0.26</v>
      </c>
      <c r="S211" s="20">
        <v>40</v>
      </c>
      <c r="T211" s="20">
        <v>40</v>
      </c>
      <c r="U211" s="20">
        <v>2604.04</v>
      </c>
      <c r="V211" s="17">
        <v>195.98199600000001</v>
      </c>
      <c r="W211" s="20">
        <v>42.3</v>
      </c>
      <c r="X211" s="20">
        <v>2604.04</v>
      </c>
      <c r="Y211" s="17">
        <v>7.85</v>
      </c>
      <c r="Z211" s="19">
        <v>0</v>
      </c>
      <c r="AA211" s="17">
        <v>6.73</v>
      </c>
      <c r="AB211" s="17">
        <v>10.67</v>
      </c>
      <c r="AC211" s="17">
        <v>14</v>
      </c>
      <c r="AD211" s="18">
        <v>1300381.8</v>
      </c>
      <c r="AE211" s="17">
        <v>213933.77999999997</v>
      </c>
      <c r="AF211" s="17">
        <v>276436.00199999998</v>
      </c>
      <c r="AG211" s="17">
        <v>376691.24400000001</v>
      </c>
      <c r="AH211" s="17">
        <v>290278.77600000001</v>
      </c>
      <c r="AI211" s="17">
        <v>132135.57</v>
      </c>
      <c r="AJ211" s="17">
        <v>0</v>
      </c>
      <c r="AK211" s="17">
        <v>0</v>
      </c>
      <c r="AL211" s="17">
        <v>10906.428</v>
      </c>
      <c r="AN211" s="15">
        <v>33.17</v>
      </c>
      <c r="AO211" s="238">
        <v>13.89</v>
      </c>
      <c r="AP211" s="239"/>
      <c r="AQ211" s="15">
        <v>5.9</v>
      </c>
      <c r="AR211" s="15">
        <v>1.53</v>
      </c>
      <c r="AS211" s="15">
        <v>0.32</v>
      </c>
      <c r="AT211" s="15">
        <v>0.6</v>
      </c>
      <c r="AU211" s="15">
        <v>5.01</v>
      </c>
      <c r="AV211" s="15">
        <v>4.99</v>
      </c>
      <c r="AW211" s="15">
        <v>0</v>
      </c>
      <c r="AX211" s="15">
        <v>0</v>
      </c>
      <c r="AY211" s="15">
        <v>0</v>
      </c>
      <c r="AZ211" s="14">
        <v>0.93</v>
      </c>
      <c r="BA211" s="15">
        <v>37.581610000000005</v>
      </c>
      <c r="BB211" s="238">
        <v>15.737370000000004</v>
      </c>
      <c r="BC211" s="239">
        <v>0</v>
      </c>
      <c r="BD211" s="15">
        <v>6.6847000000000012</v>
      </c>
      <c r="BE211" s="15">
        <v>1.7334900000000002</v>
      </c>
      <c r="BF211" s="15">
        <v>0.36256000000000005</v>
      </c>
      <c r="BG211" s="15">
        <v>0.67980000000000007</v>
      </c>
      <c r="BH211" s="15">
        <v>5.6763300000000001</v>
      </c>
      <c r="BI211" s="15">
        <v>5.65367</v>
      </c>
      <c r="BJ211" s="15">
        <v>0</v>
      </c>
      <c r="BK211" s="15">
        <v>0</v>
      </c>
      <c r="BL211" s="15">
        <v>0</v>
      </c>
      <c r="BM211" s="14">
        <v>1.0536900000000002</v>
      </c>
      <c r="BN211" s="13">
        <v>3091245.9419300002</v>
      </c>
      <c r="BO211" s="237">
        <v>1294465.0628100003</v>
      </c>
      <c r="BP211" s="237">
        <v>0</v>
      </c>
      <c r="BQ211" s="13">
        <v>549844.77110000001</v>
      </c>
      <c r="BR211" s="13">
        <v>142586.86437</v>
      </c>
      <c r="BS211" s="13">
        <v>29822.08928</v>
      </c>
      <c r="BT211" s="13">
        <v>55916.417400000006</v>
      </c>
      <c r="BU211" s="13">
        <v>466902.08529000002</v>
      </c>
      <c r="BV211" s="13">
        <v>465038.20471000002</v>
      </c>
      <c r="BW211" s="13">
        <v>0</v>
      </c>
      <c r="BX211" s="13">
        <v>0</v>
      </c>
      <c r="BY211" s="13">
        <v>0</v>
      </c>
      <c r="BZ211" s="13">
        <v>86670.446970000019</v>
      </c>
    </row>
    <row r="212" spans="1:78" ht="12" customHeight="1" x14ac:dyDescent="0.25">
      <c r="A212" s="22">
        <v>208</v>
      </c>
      <c r="B212" s="24" t="s">
        <v>43</v>
      </c>
      <c r="C212" s="12">
        <v>8371.2500000000018</v>
      </c>
      <c r="D212" s="23">
        <v>7665.5500000000011</v>
      </c>
      <c r="E212" s="23">
        <v>705.7</v>
      </c>
      <c r="F212" s="23">
        <v>5042</v>
      </c>
      <c r="G212" s="22" t="s">
        <v>42</v>
      </c>
      <c r="H212" s="10">
        <v>1</v>
      </c>
      <c r="I212" s="10" t="s">
        <v>21</v>
      </c>
      <c r="J212" s="18">
        <v>44.8</v>
      </c>
      <c r="K212" s="17">
        <v>5.0999999999999996</v>
      </c>
      <c r="L212" s="17">
        <v>8.6300000000000008</v>
      </c>
      <c r="M212" s="17">
        <v>13.43</v>
      </c>
      <c r="N212" s="17">
        <v>6.91</v>
      </c>
      <c r="O212" s="17">
        <v>3.15</v>
      </c>
      <c r="P212" s="17">
        <v>1.81</v>
      </c>
      <c r="Q212" s="17">
        <v>5.77</v>
      </c>
      <c r="R212" s="17">
        <v>0</v>
      </c>
      <c r="S212" s="20">
        <v>40</v>
      </c>
      <c r="T212" s="20">
        <v>40</v>
      </c>
      <c r="U212" s="20">
        <v>2604.04</v>
      </c>
      <c r="V212" s="17">
        <v>195.98199600000001</v>
      </c>
      <c r="W212" s="20">
        <v>42.3</v>
      </c>
      <c r="X212" s="20">
        <v>2604.04</v>
      </c>
      <c r="Y212" s="17">
        <v>0</v>
      </c>
      <c r="Z212" s="19">
        <v>0</v>
      </c>
      <c r="AA212" s="17">
        <v>5.05</v>
      </c>
      <c r="AB212" s="17">
        <v>10.67</v>
      </c>
      <c r="AC212" s="17">
        <v>14</v>
      </c>
      <c r="AD212" s="18">
        <v>2250192.0000000005</v>
      </c>
      <c r="AE212" s="17">
        <v>256160.25000000006</v>
      </c>
      <c r="AF212" s="17">
        <v>433463.32500000019</v>
      </c>
      <c r="AG212" s="17">
        <v>674555.32500000019</v>
      </c>
      <c r="AH212" s="17">
        <v>347072.02500000008</v>
      </c>
      <c r="AI212" s="17">
        <v>158216.62500000003</v>
      </c>
      <c r="AJ212" s="17">
        <v>90911.775000000023</v>
      </c>
      <c r="AK212" s="17">
        <v>289812.67500000005</v>
      </c>
      <c r="AL212" s="17">
        <v>0</v>
      </c>
      <c r="AN212" s="15">
        <v>48.16</v>
      </c>
      <c r="AO212" s="238">
        <v>18.649999999999999</v>
      </c>
      <c r="AP212" s="239"/>
      <c r="AQ212" s="15">
        <v>7.16</v>
      </c>
      <c r="AR212" s="15">
        <v>1.53</v>
      </c>
      <c r="AS212" s="15">
        <v>0.32</v>
      </c>
      <c r="AT212" s="15">
        <v>0.87</v>
      </c>
      <c r="AU212" s="15">
        <v>5.01</v>
      </c>
      <c r="AV212" s="15">
        <v>4.99</v>
      </c>
      <c r="AW212" s="15">
        <v>2.7</v>
      </c>
      <c r="AX212" s="15">
        <v>6.46</v>
      </c>
      <c r="AY212" s="15">
        <v>0.47</v>
      </c>
      <c r="AZ212" s="14">
        <v>0</v>
      </c>
      <c r="BA212" s="15">
        <v>54.565279999999994</v>
      </c>
      <c r="BB212" s="238">
        <v>21.130449999999996</v>
      </c>
      <c r="BC212" s="239">
        <v>0</v>
      </c>
      <c r="BD212" s="15">
        <v>8.1122800000000002</v>
      </c>
      <c r="BE212" s="15">
        <v>1.7334900000000002</v>
      </c>
      <c r="BF212" s="15">
        <v>0.36255999999999999</v>
      </c>
      <c r="BG212" s="15">
        <v>0.98570999999999998</v>
      </c>
      <c r="BH212" s="15">
        <v>5.6763299999999992</v>
      </c>
      <c r="BI212" s="15">
        <v>5.6536700000000009</v>
      </c>
      <c r="BJ212" s="15">
        <v>3.0591000000000004</v>
      </c>
      <c r="BK212" s="15">
        <v>7.3191800000000002</v>
      </c>
      <c r="BL212" s="15">
        <v>0.53250999999999993</v>
      </c>
      <c r="BM212" s="14">
        <v>0</v>
      </c>
      <c r="BN212" s="13">
        <v>5374114.8020000011</v>
      </c>
      <c r="BO212" s="237">
        <v>2081130.4206250003</v>
      </c>
      <c r="BP212" s="237">
        <v>0</v>
      </c>
      <c r="BQ212" s="13">
        <v>798975.53950000019</v>
      </c>
      <c r="BR212" s="13">
        <v>170730.80662500003</v>
      </c>
      <c r="BS212" s="13">
        <v>35708.40400000001</v>
      </c>
      <c r="BT212" s="13">
        <v>97082.223375000016</v>
      </c>
      <c r="BU212" s="13">
        <v>559059.70012500009</v>
      </c>
      <c r="BV212" s="13">
        <v>556827.92487500026</v>
      </c>
      <c r="BW212" s="13">
        <v>301289.65875000012</v>
      </c>
      <c r="BX212" s="13">
        <v>720863.40575000015</v>
      </c>
      <c r="BY212" s="13">
        <v>52446.718374999997</v>
      </c>
      <c r="BZ212" s="13">
        <v>0</v>
      </c>
    </row>
    <row r="213" spans="1:78" ht="12" customHeight="1" x14ac:dyDescent="0.25">
      <c r="A213" s="22">
        <v>209</v>
      </c>
      <c r="B213" s="24" t="s">
        <v>41</v>
      </c>
      <c r="C213" s="12">
        <v>635.79999999999995</v>
      </c>
      <c r="D213" s="23">
        <v>635.79999999999995</v>
      </c>
      <c r="E213" s="23">
        <v>0</v>
      </c>
      <c r="F213" s="23">
        <v>74.2</v>
      </c>
      <c r="G213" s="22" t="s">
        <v>24</v>
      </c>
      <c r="H213" s="10">
        <v>7</v>
      </c>
      <c r="I213" s="10" t="s">
        <v>8</v>
      </c>
      <c r="J213" s="21">
        <v>25.29</v>
      </c>
      <c r="K213" s="17">
        <v>4.32</v>
      </c>
      <c r="L213" s="17">
        <v>5.61</v>
      </c>
      <c r="M213" s="17">
        <v>7.16</v>
      </c>
      <c r="N213" s="17">
        <v>5.31</v>
      </c>
      <c r="O213" s="17">
        <v>2.67</v>
      </c>
      <c r="P213" s="17">
        <v>0</v>
      </c>
      <c r="Q213" s="17">
        <v>0</v>
      </c>
      <c r="R213" s="17">
        <v>0.22</v>
      </c>
      <c r="S213" s="20">
        <v>40</v>
      </c>
      <c r="T213" s="20">
        <v>40</v>
      </c>
      <c r="U213" s="20">
        <v>2604.04</v>
      </c>
      <c r="V213" s="17">
        <v>195.98199600000001</v>
      </c>
      <c r="W213" s="20">
        <v>42.3</v>
      </c>
      <c r="X213" s="20">
        <v>2604.04</v>
      </c>
      <c r="Y213" s="17">
        <v>7.85</v>
      </c>
      <c r="Z213" s="19">
        <v>0</v>
      </c>
      <c r="AA213" s="17">
        <v>6.73</v>
      </c>
      <c r="AB213" s="17">
        <v>10.67</v>
      </c>
      <c r="AC213" s="17">
        <v>14</v>
      </c>
      <c r="AD213" s="18">
        <v>96476.291999999987</v>
      </c>
      <c r="AE213" s="17">
        <v>16479.936000000002</v>
      </c>
      <c r="AF213" s="17">
        <v>21401.027999999998</v>
      </c>
      <c r="AG213" s="17">
        <v>27313.967999999997</v>
      </c>
      <c r="AH213" s="17">
        <v>20256.587999999996</v>
      </c>
      <c r="AI213" s="17">
        <v>10185.516</v>
      </c>
      <c r="AJ213" s="17">
        <v>0</v>
      </c>
      <c r="AK213" s="17">
        <v>0</v>
      </c>
      <c r="AL213" s="17">
        <v>839.25600000000009</v>
      </c>
      <c r="AN213" s="15">
        <v>33.17</v>
      </c>
      <c r="AO213" s="238">
        <v>13.89</v>
      </c>
      <c r="AP213" s="239"/>
      <c r="AQ213" s="15">
        <v>5.9</v>
      </c>
      <c r="AR213" s="15">
        <v>1.53</v>
      </c>
      <c r="AS213" s="15">
        <v>0.32</v>
      </c>
      <c r="AT213" s="15">
        <v>0.6</v>
      </c>
      <c r="AU213" s="15">
        <v>5.01</v>
      </c>
      <c r="AV213" s="15">
        <v>4.99</v>
      </c>
      <c r="AW213" s="15">
        <v>0</v>
      </c>
      <c r="AX213" s="15">
        <v>0</v>
      </c>
      <c r="AY213" s="15">
        <v>0</v>
      </c>
      <c r="AZ213" s="14">
        <v>0.93</v>
      </c>
      <c r="BA213" s="15">
        <v>37.581610000000005</v>
      </c>
      <c r="BB213" s="238">
        <v>15.737370000000004</v>
      </c>
      <c r="BC213" s="239">
        <v>0</v>
      </c>
      <c r="BD213" s="15">
        <v>6.6847000000000012</v>
      </c>
      <c r="BE213" s="15">
        <v>1.7334900000000002</v>
      </c>
      <c r="BF213" s="15">
        <v>0.36256000000000005</v>
      </c>
      <c r="BG213" s="15">
        <v>0.67980000000000007</v>
      </c>
      <c r="BH213" s="15">
        <v>5.6763300000000001</v>
      </c>
      <c r="BI213" s="15">
        <v>5.65367</v>
      </c>
      <c r="BJ213" s="15">
        <v>0</v>
      </c>
      <c r="BK213" s="15">
        <v>0</v>
      </c>
      <c r="BL213" s="15">
        <v>0</v>
      </c>
      <c r="BM213" s="14">
        <v>1.0536900000000002</v>
      </c>
      <c r="BN213" s="13">
        <v>281122.84837999998</v>
      </c>
      <c r="BO213" s="237">
        <v>117720.72246000002</v>
      </c>
      <c r="BP213" s="237">
        <v>0</v>
      </c>
      <c r="BQ213" s="13">
        <v>50003.762600000002</v>
      </c>
      <c r="BR213" s="13">
        <v>12967.07742</v>
      </c>
      <c r="BS213" s="13">
        <v>2712.0684799999999</v>
      </c>
      <c r="BT213" s="13">
        <v>5085.1284000000005</v>
      </c>
      <c r="BU213" s="13">
        <v>42460.822139999997</v>
      </c>
      <c r="BV213" s="13">
        <v>42291.317859999996</v>
      </c>
      <c r="BW213" s="13">
        <v>0</v>
      </c>
      <c r="BX213" s="13">
        <v>0</v>
      </c>
      <c r="BY213" s="13">
        <v>0</v>
      </c>
      <c r="BZ213" s="13">
        <v>7881.9490200000009</v>
      </c>
    </row>
    <row r="214" spans="1:78" ht="12" customHeight="1" x14ac:dyDescent="0.25">
      <c r="A214" s="22">
        <v>210</v>
      </c>
      <c r="B214" s="24" t="s">
        <v>40</v>
      </c>
      <c r="C214" s="12">
        <v>2472.5</v>
      </c>
      <c r="D214" s="23">
        <v>2472.5</v>
      </c>
      <c r="E214" s="23">
        <v>0</v>
      </c>
      <c r="F214" s="23">
        <v>220.8</v>
      </c>
      <c r="G214" s="22" t="s">
        <v>24</v>
      </c>
      <c r="H214" s="10">
        <v>7</v>
      </c>
      <c r="I214" s="10" t="s">
        <v>8</v>
      </c>
      <c r="J214" s="21">
        <v>25.29</v>
      </c>
      <c r="K214" s="17">
        <v>4.32</v>
      </c>
      <c r="L214" s="17">
        <v>5.61</v>
      </c>
      <c r="M214" s="17">
        <v>7.16</v>
      </c>
      <c r="N214" s="17">
        <v>5.31</v>
      </c>
      <c r="O214" s="17">
        <v>2.67</v>
      </c>
      <c r="P214" s="17">
        <v>0</v>
      </c>
      <c r="Q214" s="17">
        <v>0</v>
      </c>
      <c r="R214" s="17">
        <v>0.22</v>
      </c>
      <c r="S214" s="20">
        <v>40</v>
      </c>
      <c r="T214" s="20">
        <v>40</v>
      </c>
      <c r="U214" s="20">
        <v>2604.04</v>
      </c>
      <c r="V214" s="17">
        <v>195.98199600000001</v>
      </c>
      <c r="W214" s="20">
        <v>42.3</v>
      </c>
      <c r="X214" s="20">
        <v>2604.04</v>
      </c>
      <c r="Y214" s="17">
        <v>7.85</v>
      </c>
      <c r="Z214" s="19">
        <v>0</v>
      </c>
      <c r="AA214" s="17">
        <v>6.73</v>
      </c>
      <c r="AB214" s="17">
        <v>10.67</v>
      </c>
      <c r="AC214" s="17">
        <v>14</v>
      </c>
      <c r="AD214" s="18">
        <v>375177.15</v>
      </c>
      <c r="AE214" s="17">
        <v>64087.200000000004</v>
      </c>
      <c r="AF214" s="17">
        <v>83224.350000000006</v>
      </c>
      <c r="AG214" s="17">
        <v>106218.59999999999</v>
      </c>
      <c r="AH214" s="17">
        <v>78773.849999999991</v>
      </c>
      <c r="AI214" s="17">
        <v>39609.449999999997</v>
      </c>
      <c r="AJ214" s="17">
        <v>0</v>
      </c>
      <c r="AK214" s="17">
        <v>0</v>
      </c>
      <c r="AL214" s="17">
        <v>3263.7000000000003</v>
      </c>
      <c r="AM214" s="1" t="s">
        <v>8</v>
      </c>
      <c r="AN214" s="15">
        <v>27.19</v>
      </c>
      <c r="AO214" s="15">
        <v>4.6445551601423487</v>
      </c>
      <c r="AP214" s="15">
        <v>6.0314709371293009</v>
      </c>
      <c r="AQ214" s="15">
        <v>7.6979201265322263</v>
      </c>
      <c r="AR214" s="15"/>
      <c r="AS214" s="15"/>
      <c r="AT214" s="15"/>
      <c r="AU214" s="15">
        <v>5.7089323843416366</v>
      </c>
      <c r="AV214" s="15">
        <v>2.8705931198102022</v>
      </c>
      <c r="AW214" s="15">
        <v>0</v>
      </c>
      <c r="AX214" s="15">
        <v>0</v>
      </c>
      <c r="AY214" s="15"/>
      <c r="AZ214" s="14">
        <v>0.23652827204428631</v>
      </c>
      <c r="BA214" s="15">
        <v>27.19</v>
      </c>
      <c r="BB214" s="15">
        <v>4.6445551601423487</v>
      </c>
      <c r="BC214" s="15">
        <v>6.0314709371293009</v>
      </c>
      <c r="BD214" s="15">
        <v>7.6979201265322263</v>
      </c>
      <c r="BE214" s="15">
        <v>0</v>
      </c>
      <c r="BF214" s="15">
        <v>0</v>
      </c>
      <c r="BG214" s="15">
        <v>0</v>
      </c>
      <c r="BH214" s="15">
        <v>5.7089323843416357</v>
      </c>
      <c r="BI214" s="15">
        <v>2.8705931198102022</v>
      </c>
      <c r="BJ214" s="15">
        <v>0</v>
      </c>
      <c r="BK214" s="15">
        <v>0</v>
      </c>
      <c r="BL214" s="15">
        <v>0</v>
      </c>
      <c r="BM214" s="14">
        <v>0.23652827204428631</v>
      </c>
      <c r="BN214" s="13">
        <v>806727.3</v>
      </c>
      <c r="BO214" s="13">
        <v>137803.9516014235</v>
      </c>
      <c r="BP214" s="13">
        <v>178953.74270462635</v>
      </c>
      <c r="BQ214" s="13">
        <v>228397.29015421114</v>
      </c>
      <c r="BR214" s="13">
        <v>0</v>
      </c>
      <c r="BS214" s="13">
        <v>0</v>
      </c>
      <c r="BT214" s="13">
        <v>0</v>
      </c>
      <c r="BU214" s="13">
        <v>169384.02384341636</v>
      </c>
      <c r="BV214" s="13">
        <v>85170.497864768695</v>
      </c>
      <c r="BW214" s="13">
        <v>0</v>
      </c>
      <c r="BX214" s="13">
        <v>0</v>
      </c>
      <c r="BY214" s="13">
        <v>0</v>
      </c>
      <c r="BZ214" s="13">
        <v>7017.793831553975</v>
      </c>
    </row>
    <row r="215" spans="1:78" ht="12" customHeight="1" x14ac:dyDescent="0.25">
      <c r="A215" s="22">
        <v>211</v>
      </c>
      <c r="B215" s="24" t="s">
        <v>39</v>
      </c>
      <c r="C215" s="12">
        <v>632.29999999999995</v>
      </c>
      <c r="D215" s="23">
        <v>632.29999999999995</v>
      </c>
      <c r="E215" s="23">
        <v>0</v>
      </c>
      <c r="F215" s="23">
        <v>41.3</v>
      </c>
      <c r="G215" s="22" t="s">
        <v>24</v>
      </c>
      <c r="H215" s="10">
        <v>7</v>
      </c>
      <c r="I215" s="10" t="s">
        <v>8</v>
      </c>
      <c r="J215" s="21">
        <v>25.29</v>
      </c>
      <c r="K215" s="17">
        <v>4.32</v>
      </c>
      <c r="L215" s="17">
        <v>5.61</v>
      </c>
      <c r="M215" s="17">
        <v>7.16</v>
      </c>
      <c r="N215" s="17">
        <v>5.31</v>
      </c>
      <c r="O215" s="17">
        <v>2.67</v>
      </c>
      <c r="P215" s="17">
        <v>0</v>
      </c>
      <c r="Q215" s="17">
        <v>0</v>
      </c>
      <c r="R215" s="17">
        <v>0.22</v>
      </c>
      <c r="S215" s="20">
        <v>40</v>
      </c>
      <c r="T215" s="20">
        <v>40</v>
      </c>
      <c r="U215" s="20">
        <v>2604.04</v>
      </c>
      <c r="V215" s="17">
        <v>195.98199600000001</v>
      </c>
      <c r="W215" s="20">
        <v>42.3</v>
      </c>
      <c r="X215" s="20">
        <v>2604.04</v>
      </c>
      <c r="Y215" s="17">
        <v>7.85</v>
      </c>
      <c r="Z215" s="19">
        <v>0</v>
      </c>
      <c r="AA215" s="17">
        <v>6.73</v>
      </c>
      <c r="AB215" s="17">
        <v>10.67</v>
      </c>
      <c r="AC215" s="17">
        <v>14</v>
      </c>
      <c r="AD215" s="18">
        <v>95945.20199999999</v>
      </c>
      <c r="AE215" s="17">
        <v>16389.216</v>
      </c>
      <c r="AF215" s="17">
        <v>21283.218000000001</v>
      </c>
      <c r="AG215" s="17">
        <v>27163.608</v>
      </c>
      <c r="AH215" s="17">
        <v>20145.077999999998</v>
      </c>
      <c r="AI215" s="17">
        <v>10129.445999999998</v>
      </c>
      <c r="AJ215" s="17">
        <v>0</v>
      </c>
      <c r="AK215" s="17">
        <v>0</v>
      </c>
      <c r="AL215" s="17">
        <v>834.63599999999997</v>
      </c>
      <c r="AN215" s="15">
        <v>33.17</v>
      </c>
      <c r="AO215" s="238">
        <v>13.89</v>
      </c>
      <c r="AP215" s="239"/>
      <c r="AQ215" s="26">
        <v>5.9</v>
      </c>
      <c r="AR215" s="26">
        <v>1.53</v>
      </c>
      <c r="AS215" s="26">
        <v>0.32</v>
      </c>
      <c r="AT215" s="26">
        <v>0.6</v>
      </c>
      <c r="AU215" s="26">
        <v>5.01</v>
      </c>
      <c r="AV215" s="26">
        <v>4.99</v>
      </c>
      <c r="AW215" s="26">
        <v>0</v>
      </c>
      <c r="AX215" s="26">
        <v>0</v>
      </c>
      <c r="AY215" s="26">
        <v>0</v>
      </c>
      <c r="AZ215" s="25">
        <v>0.93</v>
      </c>
      <c r="BA215" s="15">
        <v>37.581610000000005</v>
      </c>
      <c r="BB215" s="238">
        <v>15.737370000000004</v>
      </c>
      <c r="BC215" s="239">
        <v>0</v>
      </c>
      <c r="BD215" s="26">
        <v>6.6847000000000012</v>
      </c>
      <c r="BE215" s="26">
        <v>1.7334900000000002</v>
      </c>
      <c r="BF215" s="26">
        <v>0.36256000000000005</v>
      </c>
      <c r="BG215" s="26">
        <v>0.67980000000000007</v>
      </c>
      <c r="BH215" s="26">
        <v>5.6763300000000001</v>
      </c>
      <c r="BI215" s="26">
        <v>5.65367</v>
      </c>
      <c r="BJ215" s="26">
        <v>0</v>
      </c>
      <c r="BK215" s="26">
        <v>0</v>
      </c>
      <c r="BL215" s="26">
        <v>0</v>
      </c>
      <c r="BM215" s="25">
        <v>1.0536900000000002</v>
      </c>
      <c r="BN215" s="13">
        <v>279575.30203000002</v>
      </c>
      <c r="BO215" s="237">
        <v>117072.68451000002</v>
      </c>
      <c r="BP215" s="237">
        <v>0</v>
      </c>
      <c r="BQ215" s="13">
        <v>49728.498099999997</v>
      </c>
      <c r="BR215" s="13">
        <v>12895.695269999998</v>
      </c>
      <c r="BS215" s="13">
        <v>2697.13888</v>
      </c>
      <c r="BT215" s="13">
        <v>5057.1354000000001</v>
      </c>
      <c r="BU215" s="13">
        <v>42227.080589999998</v>
      </c>
      <c r="BV215" s="13">
        <v>42058.509409999999</v>
      </c>
      <c r="BW215" s="13">
        <v>0</v>
      </c>
      <c r="BX215" s="13">
        <v>0</v>
      </c>
      <c r="BY215" s="13">
        <v>0</v>
      </c>
      <c r="BZ215" s="13">
        <v>7838.559870000001</v>
      </c>
    </row>
    <row r="216" spans="1:78" ht="12" customHeight="1" x14ac:dyDescent="0.25">
      <c r="A216" s="22">
        <v>212</v>
      </c>
      <c r="B216" s="24" t="s">
        <v>38</v>
      </c>
      <c r="C216" s="12">
        <v>651.9</v>
      </c>
      <c r="D216" s="23">
        <v>651.9</v>
      </c>
      <c r="E216" s="23">
        <v>0</v>
      </c>
      <c r="F216" s="23">
        <v>53.7</v>
      </c>
      <c r="G216" s="22" t="s">
        <v>24</v>
      </c>
      <c r="H216" s="10">
        <v>7</v>
      </c>
      <c r="I216" s="10" t="s">
        <v>8</v>
      </c>
      <c r="J216" s="21">
        <v>25.29</v>
      </c>
      <c r="K216" s="17">
        <v>4.32</v>
      </c>
      <c r="L216" s="17">
        <v>5.61</v>
      </c>
      <c r="M216" s="17">
        <v>7.16</v>
      </c>
      <c r="N216" s="17">
        <v>5.31</v>
      </c>
      <c r="O216" s="17">
        <v>2.67</v>
      </c>
      <c r="P216" s="17">
        <v>0</v>
      </c>
      <c r="Q216" s="17">
        <v>0</v>
      </c>
      <c r="R216" s="17">
        <v>0.22</v>
      </c>
      <c r="S216" s="20">
        <v>40</v>
      </c>
      <c r="T216" s="20">
        <v>40</v>
      </c>
      <c r="U216" s="20">
        <v>2604.04</v>
      </c>
      <c r="V216" s="17">
        <v>195.98199600000001</v>
      </c>
      <c r="W216" s="20">
        <v>42.3</v>
      </c>
      <c r="X216" s="20">
        <v>2604.04</v>
      </c>
      <c r="Y216" s="17">
        <v>7.85</v>
      </c>
      <c r="Z216" s="19">
        <v>0</v>
      </c>
      <c r="AA216" s="17">
        <v>6.73</v>
      </c>
      <c r="AB216" s="17">
        <v>10.67</v>
      </c>
      <c r="AC216" s="17">
        <v>14</v>
      </c>
      <c r="AD216" s="18">
        <v>98919.305999999997</v>
      </c>
      <c r="AE216" s="17">
        <v>16897.248</v>
      </c>
      <c r="AF216" s="17">
        <v>21942.954000000002</v>
      </c>
      <c r="AG216" s="17">
        <v>28005.624000000003</v>
      </c>
      <c r="AH216" s="17">
        <v>20769.533999999996</v>
      </c>
      <c r="AI216" s="17">
        <v>10443.437999999998</v>
      </c>
      <c r="AJ216" s="17">
        <v>0</v>
      </c>
      <c r="AK216" s="17">
        <v>0</v>
      </c>
      <c r="AL216" s="17">
        <v>860.50800000000004</v>
      </c>
      <c r="AN216" s="15">
        <v>33.17</v>
      </c>
      <c r="AO216" s="238">
        <v>13.89</v>
      </c>
      <c r="AP216" s="239"/>
      <c r="AQ216" s="15">
        <v>5.9</v>
      </c>
      <c r="AR216" s="15">
        <v>1.53</v>
      </c>
      <c r="AS216" s="15">
        <v>0.32</v>
      </c>
      <c r="AT216" s="15">
        <v>0.6</v>
      </c>
      <c r="AU216" s="15">
        <v>5.01</v>
      </c>
      <c r="AV216" s="15">
        <v>4.99</v>
      </c>
      <c r="AW216" s="15">
        <v>0</v>
      </c>
      <c r="AX216" s="15">
        <v>0</v>
      </c>
      <c r="AY216" s="15">
        <v>0</v>
      </c>
      <c r="AZ216" s="14">
        <v>0.93</v>
      </c>
      <c r="BA216" s="15">
        <v>37.581610000000005</v>
      </c>
      <c r="BB216" s="238">
        <v>15.737370000000004</v>
      </c>
      <c r="BC216" s="239">
        <v>0</v>
      </c>
      <c r="BD216" s="15">
        <v>6.6847000000000012</v>
      </c>
      <c r="BE216" s="15">
        <v>1.7334900000000002</v>
      </c>
      <c r="BF216" s="15">
        <v>0.36256000000000005</v>
      </c>
      <c r="BG216" s="15">
        <v>0.67980000000000007</v>
      </c>
      <c r="BH216" s="15">
        <v>5.6763300000000001</v>
      </c>
      <c r="BI216" s="15">
        <v>5.65367</v>
      </c>
      <c r="BJ216" s="15">
        <v>0</v>
      </c>
      <c r="BK216" s="15">
        <v>0</v>
      </c>
      <c r="BL216" s="15">
        <v>0</v>
      </c>
      <c r="BM216" s="14">
        <v>1.0536900000000002</v>
      </c>
      <c r="BN216" s="13">
        <v>288241.56159</v>
      </c>
      <c r="BO216" s="237">
        <v>120701.69703000002</v>
      </c>
      <c r="BP216" s="237">
        <v>0</v>
      </c>
      <c r="BQ216" s="13">
        <v>51269.979299999999</v>
      </c>
      <c r="BR216" s="13">
        <v>13295.435309999999</v>
      </c>
      <c r="BS216" s="13">
        <v>2780.7446399999999</v>
      </c>
      <c r="BT216" s="13">
        <v>5213.8962000000001</v>
      </c>
      <c r="BU216" s="13">
        <v>43536.03327</v>
      </c>
      <c r="BV216" s="13">
        <v>43362.236729999997</v>
      </c>
      <c r="BW216" s="13">
        <v>0</v>
      </c>
      <c r="BX216" s="13">
        <v>0</v>
      </c>
      <c r="BY216" s="13">
        <v>0</v>
      </c>
      <c r="BZ216" s="13">
        <v>8081.5391100000015</v>
      </c>
    </row>
    <row r="217" spans="1:78" ht="12" customHeight="1" x14ac:dyDescent="0.25">
      <c r="A217" s="22">
        <v>213</v>
      </c>
      <c r="B217" s="24" t="s">
        <v>37</v>
      </c>
      <c r="C217" s="12">
        <v>639.5</v>
      </c>
      <c r="D217" s="23">
        <v>639.5</v>
      </c>
      <c r="E217" s="23">
        <v>0</v>
      </c>
      <c r="F217" s="23">
        <v>53.7</v>
      </c>
      <c r="G217" s="22" t="s">
        <v>24</v>
      </c>
      <c r="H217" s="10">
        <v>7</v>
      </c>
      <c r="I217" s="10" t="s">
        <v>8</v>
      </c>
      <c r="J217" s="21">
        <v>25.29</v>
      </c>
      <c r="K217" s="17">
        <v>4.32</v>
      </c>
      <c r="L217" s="17">
        <v>5.61</v>
      </c>
      <c r="M217" s="17">
        <v>7.16</v>
      </c>
      <c r="N217" s="17">
        <v>5.31</v>
      </c>
      <c r="O217" s="17">
        <v>2.67</v>
      </c>
      <c r="P217" s="17">
        <v>0</v>
      </c>
      <c r="Q217" s="17">
        <v>0</v>
      </c>
      <c r="R217" s="17">
        <v>0.22</v>
      </c>
      <c r="S217" s="20">
        <v>40</v>
      </c>
      <c r="T217" s="20">
        <v>40</v>
      </c>
      <c r="U217" s="20">
        <v>2604.04</v>
      </c>
      <c r="V217" s="17">
        <v>195.98199600000001</v>
      </c>
      <c r="W217" s="20">
        <v>42.3</v>
      </c>
      <c r="X217" s="20">
        <v>2604.04</v>
      </c>
      <c r="Y217" s="17">
        <v>7.85</v>
      </c>
      <c r="Z217" s="19">
        <v>0</v>
      </c>
      <c r="AA217" s="17">
        <v>6.73</v>
      </c>
      <c r="AB217" s="17">
        <v>10.67</v>
      </c>
      <c r="AC217" s="17">
        <v>14</v>
      </c>
      <c r="AD217" s="18">
        <v>97037.73</v>
      </c>
      <c r="AE217" s="17">
        <v>16575.840000000004</v>
      </c>
      <c r="AF217" s="17">
        <v>21525.57</v>
      </c>
      <c r="AG217" s="17">
        <v>27472.92</v>
      </c>
      <c r="AH217" s="17">
        <v>20374.47</v>
      </c>
      <c r="AI217" s="17">
        <v>10244.789999999999</v>
      </c>
      <c r="AJ217" s="17">
        <v>0</v>
      </c>
      <c r="AK217" s="17">
        <v>0</v>
      </c>
      <c r="AL217" s="17">
        <v>844.14</v>
      </c>
      <c r="AN217" s="15">
        <v>33.17</v>
      </c>
      <c r="AO217" s="238">
        <v>13.89</v>
      </c>
      <c r="AP217" s="239"/>
      <c r="AQ217" s="15">
        <v>5.9</v>
      </c>
      <c r="AR217" s="15">
        <v>1.53</v>
      </c>
      <c r="AS217" s="15">
        <v>0.32</v>
      </c>
      <c r="AT217" s="15">
        <v>0.6</v>
      </c>
      <c r="AU217" s="15">
        <v>5.01</v>
      </c>
      <c r="AV217" s="15">
        <v>4.99</v>
      </c>
      <c r="AW217" s="15">
        <v>0</v>
      </c>
      <c r="AX217" s="15">
        <v>0</v>
      </c>
      <c r="AY217" s="15">
        <v>0</v>
      </c>
      <c r="AZ217" s="14">
        <v>0.93</v>
      </c>
      <c r="BA217" s="15">
        <v>37.581610000000005</v>
      </c>
      <c r="BB217" s="238">
        <v>15.737370000000004</v>
      </c>
      <c r="BC217" s="239">
        <v>0</v>
      </c>
      <c r="BD217" s="15">
        <v>6.6847000000000012</v>
      </c>
      <c r="BE217" s="15">
        <v>1.7334900000000002</v>
      </c>
      <c r="BF217" s="15">
        <v>0.36256000000000005</v>
      </c>
      <c r="BG217" s="15">
        <v>0.67980000000000007</v>
      </c>
      <c r="BH217" s="15">
        <v>5.6763300000000001</v>
      </c>
      <c r="BI217" s="15">
        <v>5.65367</v>
      </c>
      <c r="BJ217" s="15">
        <v>0</v>
      </c>
      <c r="BK217" s="15">
        <v>0</v>
      </c>
      <c r="BL217" s="15">
        <v>0</v>
      </c>
      <c r="BM217" s="14">
        <v>1.0536900000000002</v>
      </c>
      <c r="BN217" s="13">
        <v>282758.82594999997</v>
      </c>
      <c r="BO217" s="237">
        <v>118405.79115000003</v>
      </c>
      <c r="BP217" s="237">
        <v>0</v>
      </c>
      <c r="BQ217" s="13">
        <v>50294.756500000003</v>
      </c>
      <c r="BR217" s="13">
        <v>13042.538549999999</v>
      </c>
      <c r="BS217" s="13">
        <v>2727.8512000000001</v>
      </c>
      <c r="BT217" s="13">
        <v>5114.7210000000005</v>
      </c>
      <c r="BU217" s="13">
        <v>42707.92035</v>
      </c>
      <c r="BV217" s="13">
        <v>42537.429649999998</v>
      </c>
      <c r="BW217" s="13">
        <v>0</v>
      </c>
      <c r="BX217" s="13">
        <v>0</v>
      </c>
      <c r="BY217" s="13">
        <v>0</v>
      </c>
      <c r="BZ217" s="13">
        <v>7927.8175500000016</v>
      </c>
    </row>
    <row r="218" spans="1:78" ht="12" customHeight="1" x14ac:dyDescent="0.25">
      <c r="A218" s="22">
        <v>214</v>
      </c>
      <c r="B218" s="24" t="s">
        <v>36</v>
      </c>
      <c r="C218" s="12">
        <v>4849.7999999999993</v>
      </c>
      <c r="D218" s="23">
        <v>4090.5999999999995</v>
      </c>
      <c r="E218" s="23">
        <v>759.2</v>
      </c>
      <c r="F218" s="23">
        <v>370.5</v>
      </c>
      <c r="G218" s="22" t="s">
        <v>24</v>
      </c>
      <c r="H218" s="10">
        <v>7</v>
      </c>
      <c r="I218" s="10" t="s">
        <v>8</v>
      </c>
      <c r="J218" s="21">
        <v>25.29</v>
      </c>
      <c r="K218" s="17">
        <v>4.32</v>
      </c>
      <c r="L218" s="17">
        <v>5.61</v>
      </c>
      <c r="M218" s="17">
        <v>7.16</v>
      </c>
      <c r="N218" s="17">
        <v>5.31</v>
      </c>
      <c r="O218" s="17">
        <v>2.67</v>
      </c>
      <c r="P218" s="17">
        <v>0</v>
      </c>
      <c r="Q218" s="17">
        <v>0</v>
      </c>
      <c r="R218" s="17">
        <v>0.22</v>
      </c>
      <c r="S218" s="20">
        <v>40</v>
      </c>
      <c r="T218" s="20">
        <v>40</v>
      </c>
      <c r="U218" s="20">
        <v>2604.04</v>
      </c>
      <c r="V218" s="17">
        <v>195.98199600000001</v>
      </c>
      <c r="W218" s="20">
        <v>42.3</v>
      </c>
      <c r="X218" s="20">
        <v>2604.04</v>
      </c>
      <c r="Y218" s="17">
        <v>7.85</v>
      </c>
      <c r="Z218" s="19">
        <v>0</v>
      </c>
      <c r="AA218" s="17">
        <v>6.73</v>
      </c>
      <c r="AB218" s="17">
        <v>10.67</v>
      </c>
      <c r="AC218" s="17">
        <v>14</v>
      </c>
      <c r="AD218" s="18">
        <v>735908.65199999989</v>
      </c>
      <c r="AE218" s="17">
        <v>125706.81599999999</v>
      </c>
      <c r="AF218" s="17">
        <v>163244.26799999998</v>
      </c>
      <c r="AG218" s="17">
        <v>208347.40799999994</v>
      </c>
      <c r="AH218" s="17">
        <v>154514.62799999997</v>
      </c>
      <c r="AI218" s="17">
        <v>77693.795999999988</v>
      </c>
      <c r="AJ218" s="17">
        <v>0</v>
      </c>
      <c r="AK218" s="17">
        <v>0</v>
      </c>
      <c r="AL218" s="17">
        <v>6401.735999999999</v>
      </c>
      <c r="AN218" s="15">
        <v>27.19</v>
      </c>
      <c r="AO218" s="15">
        <v>4.6445551601423487</v>
      </c>
      <c r="AP218" s="15">
        <v>6.0314709371293009</v>
      </c>
      <c r="AQ218" s="15">
        <v>7.6979201265322263</v>
      </c>
      <c r="AR218" s="15"/>
      <c r="AS218" s="15"/>
      <c r="AT218" s="15"/>
      <c r="AU218" s="15">
        <v>5.7089323843416366</v>
      </c>
      <c r="AV218" s="15">
        <v>2.8705931198102022</v>
      </c>
      <c r="AW218" s="15">
        <v>0</v>
      </c>
      <c r="AX218" s="15">
        <v>0</v>
      </c>
      <c r="AY218" s="15"/>
      <c r="AZ218" s="14">
        <v>0.23652827204428631</v>
      </c>
      <c r="BA218" s="15">
        <v>30.806270000000001</v>
      </c>
      <c r="BB218" s="15">
        <v>5.2622809964412811</v>
      </c>
      <c r="BC218" s="15">
        <v>6.8336565717674977</v>
      </c>
      <c r="BD218" s="15">
        <v>8.7217435033610133</v>
      </c>
      <c r="BE218" s="15">
        <v>0</v>
      </c>
      <c r="BF218" s="15">
        <v>0</v>
      </c>
      <c r="BG218" s="15">
        <v>0</v>
      </c>
      <c r="BH218" s="15">
        <v>6.4682203914590737</v>
      </c>
      <c r="BI218" s="15">
        <v>3.252382004744959</v>
      </c>
      <c r="BJ218" s="15">
        <v>0</v>
      </c>
      <c r="BK218" s="15">
        <v>0</v>
      </c>
      <c r="BL218" s="15">
        <v>0</v>
      </c>
      <c r="BM218" s="14">
        <v>0.26798653222617641</v>
      </c>
      <c r="BN218" s="13">
        <v>1757774.6064599997</v>
      </c>
      <c r="BO218" s="13">
        <v>300260.43099672592</v>
      </c>
      <c r="BP218" s="13">
        <v>389921.53191935935</v>
      </c>
      <c r="BQ218" s="13">
        <v>497653.86248531431</v>
      </c>
      <c r="BR218" s="13">
        <v>0</v>
      </c>
      <c r="BS218" s="13">
        <v>0</v>
      </c>
      <c r="BT218" s="13">
        <v>0</v>
      </c>
      <c r="BU218" s="13">
        <v>369070.11310014222</v>
      </c>
      <c r="BV218" s="13">
        <v>185577.62749103204</v>
      </c>
      <c r="BW218" s="13">
        <v>0</v>
      </c>
      <c r="BX218" s="13">
        <v>0</v>
      </c>
      <c r="BY218" s="13">
        <v>0</v>
      </c>
      <c r="BZ218" s="13">
        <v>15291.040467425861</v>
      </c>
    </row>
    <row r="219" spans="1:78" ht="12" customHeight="1" x14ac:dyDescent="0.25">
      <c r="A219" s="22">
        <v>215</v>
      </c>
      <c r="B219" s="24" t="s">
        <v>35</v>
      </c>
      <c r="C219" s="12">
        <v>637.70000000000005</v>
      </c>
      <c r="D219" s="23">
        <v>637.70000000000005</v>
      </c>
      <c r="E219" s="23">
        <v>0</v>
      </c>
      <c r="F219" s="23">
        <v>56</v>
      </c>
      <c r="G219" s="22" t="s">
        <v>24</v>
      </c>
      <c r="H219" s="10">
        <v>7</v>
      </c>
      <c r="I219" s="10" t="s">
        <v>8</v>
      </c>
      <c r="J219" s="21">
        <v>25.29</v>
      </c>
      <c r="K219" s="17">
        <v>4.32</v>
      </c>
      <c r="L219" s="17">
        <v>5.61</v>
      </c>
      <c r="M219" s="17">
        <v>7.16</v>
      </c>
      <c r="N219" s="17">
        <v>5.31</v>
      </c>
      <c r="O219" s="17">
        <v>2.67</v>
      </c>
      <c r="P219" s="17">
        <v>0</v>
      </c>
      <c r="Q219" s="17">
        <v>0</v>
      </c>
      <c r="R219" s="17">
        <v>0.22</v>
      </c>
      <c r="S219" s="20">
        <v>40</v>
      </c>
      <c r="T219" s="20">
        <v>40</v>
      </c>
      <c r="U219" s="20">
        <v>2604.04</v>
      </c>
      <c r="V219" s="17">
        <v>195.98199600000001</v>
      </c>
      <c r="W219" s="20">
        <v>42.3</v>
      </c>
      <c r="X219" s="20">
        <v>2604.04</v>
      </c>
      <c r="Y219" s="17">
        <v>7.85</v>
      </c>
      <c r="Z219" s="19">
        <v>0</v>
      </c>
      <c r="AA219" s="17">
        <v>6.73</v>
      </c>
      <c r="AB219" s="17">
        <v>10.67</v>
      </c>
      <c r="AC219" s="17">
        <v>14</v>
      </c>
      <c r="AD219" s="18">
        <v>96764.597999999998</v>
      </c>
      <c r="AE219" s="17">
        <v>16529.184000000001</v>
      </c>
      <c r="AF219" s="17">
        <v>21464.982000000004</v>
      </c>
      <c r="AG219" s="17">
        <v>27395.592000000004</v>
      </c>
      <c r="AH219" s="17">
        <v>20317.121999999999</v>
      </c>
      <c r="AI219" s="17">
        <v>10215.954000000002</v>
      </c>
      <c r="AJ219" s="17">
        <v>0</v>
      </c>
      <c r="AK219" s="17">
        <v>0</v>
      </c>
      <c r="AL219" s="17">
        <v>841.76400000000012</v>
      </c>
      <c r="AN219" s="15">
        <v>33.17</v>
      </c>
      <c r="AO219" s="238">
        <v>13.89</v>
      </c>
      <c r="AP219" s="239"/>
      <c r="AQ219" s="26">
        <v>5.9</v>
      </c>
      <c r="AR219" s="26">
        <v>1.53</v>
      </c>
      <c r="AS219" s="26">
        <v>0.32</v>
      </c>
      <c r="AT219" s="26">
        <v>0.6</v>
      </c>
      <c r="AU219" s="26">
        <v>5.01</v>
      </c>
      <c r="AV219" s="26">
        <v>4.99</v>
      </c>
      <c r="AW219" s="26">
        <v>0</v>
      </c>
      <c r="AX219" s="26">
        <v>0</v>
      </c>
      <c r="AY219" s="26">
        <v>0</v>
      </c>
      <c r="AZ219" s="25">
        <v>0.93</v>
      </c>
      <c r="BA219" s="15">
        <v>37.581610000000005</v>
      </c>
      <c r="BB219" s="238">
        <v>15.737370000000004</v>
      </c>
      <c r="BC219" s="239">
        <v>0</v>
      </c>
      <c r="BD219" s="26">
        <v>6.6847000000000012</v>
      </c>
      <c r="BE219" s="26">
        <v>1.7334900000000002</v>
      </c>
      <c r="BF219" s="26">
        <v>0.36256000000000005</v>
      </c>
      <c r="BG219" s="26">
        <v>0.67980000000000007</v>
      </c>
      <c r="BH219" s="26">
        <v>5.6763300000000001</v>
      </c>
      <c r="BI219" s="26">
        <v>5.65367</v>
      </c>
      <c r="BJ219" s="26">
        <v>0</v>
      </c>
      <c r="BK219" s="26">
        <v>0</v>
      </c>
      <c r="BL219" s="26">
        <v>0</v>
      </c>
      <c r="BM219" s="25">
        <v>1.0536900000000002</v>
      </c>
      <c r="BN219" s="13">
        <v>281962.94497000001</v>
      </c>
      <c r="BO219" s="237">
        <v>118072.51449000003</v>
      </c>
      <c r="BP219" s="237">
        <v>0</v>
      </c>
      <c r="BQ219" s="13">
        <v>50153.191900000005</v>
      </c>
      <c r="BR219" s="13">
        <v>13005.827730000001</v>
      </c>
      <c r="BS219" s="13">
        <v>2720.1731200000004</v>
      </c>
      <c r="BT219" s="13">
        <v>5100.3246000000008</v>
      </c>
      <c r="BU219" s="13">
        <v>42587.71041</v>
      </c>
      <c r="BV219" s="13">
        <v>42417.699590000004</v>
      </c>
      <c r="BW219" s="13">
        <v>0</v>
      </c>
      <c r="BX219" s="13">
        <v>0</v>
      </c>
      <c r="BY219" s="13">
        <v>0</v>
      </c>
      <c r="BZ219" s="13">
        <v>7905.5031300000019</v>
      </c>
    </row>
    <row r="220" spans="1:78" ht="12" customHeight="1" x14ac:dyDescent="0.25">
      <c r="A220" s="22">
        <v>216</v>
      </c>
      <c r="B220" s="24" t="s">
        <v>34</v>
      </c>
      <c r="C220" s="12">
        <v>655.20000000000005</v>
      </c>
      <c r="D220" s="23">
        <v>655.20000000000005</v>
      </c>
      <c r="E220" s="23">
        <v>0</v>
      </c>
      <c r="F220" s="23">
        <v>56</v>
      </c>
      <c r="G220" s="22" t="s">
        <v>24</v>
      </c>
      <c r="H220" s="10">
        <v>7</v>
      </c>
      <c r="I220" s="10" t="s">
        <v>8</v>
      </c>
      <c r="J220" s="21">
        <v>25.29</v>
      </c>
      <c r="K220" s="17">
        <v>4.32</v>
      </c>
      <c r="L220" s="17">
        <v>5.61</v>
      </c>
      <c r="M220" s="17">
        <v>7.16</v>
      </c>
      <c r="N220" s="17">
        <v>5.31</v>
      </c>
      <c r="O220" s="17">
        <v>2.67</v>
      </c>
      <c r="P220" s="17">
        <v>0</v>
      </c>
      <c r="Q220" s="17">
        <v>0</v>
      </c>
      <c r="R220" s="17">
        <v>0.22</v>
      </c>
      <c r="S220" s="20">
        <v>40</v>
      </c>
      <c r="T220" s="20">
        <v>40</v>
      </c>
      <c r="U220" s="20">
        <v>2604.04</v>
      </c>
      <c r="V220" s="17">
        <v>195.98199600000001</v>
      </c>
      <c r="W220" s="20">
        <v>42.3</v>
      </c>
      <c r="X220" s="20">
        <v>2604.04</v>
      </c>
      <c r="Y220" s="17">
        <v>7.85</v>
      </c>
      <c r="Z220" s="19">
        <v>0</v>
      </c>
      <c r="AA220" s="17">
        <v>6.73</v>
      </c>
      <c r="AB220" s="17">
        <v>10.67</v>
      </c>
      <c r="AC220" s="17">
        <v>14</v>
      </c>
      <c r="AD220" s="18">
        <v>99420.04800000001</v>
      </c>
      <c r="AE220" s="17">
        <v>16982.784000000003</v>
      </c>
      <c r="AF220" s="17">
        <v>22054.032000000003</v>
      </c>
      <c r="AG220" s="17">
        <v>28147.392</v>
      </c>
      <c r="AH220" s="17">
        <v>20874.671999999999</v>
      </c>
      <c r="AI220" s="17">
        <v>10496.304</v>
      </c>
      <c r="AJ220" s="17">
        <v>0</v>
      </c>
      <c r="AK220" s="17">
        <v>0</v>
      </c>
      <c r="AL220" s="17">
        <v>864.86400000000003</v>
      </c>
      <c r="AN220" s="15">
        <v>33.17</v>
      </c>
      <c r="AO220" s="238">
        <v>13.89</v>
      </c>
      <c r="AP220" s="239"/>
      <c r="AQ220" s="15">
        <v>5.9</v>
      </c>
      <c r="AR220" s="15">
        <v>1.53</v>
      </c>
      <c r="AS220" s="15">
        <v>0.32</v>
      </c>
      <c r="AT220" s="15">
        <v>0.6</v>
      </c>
      <c r="AU220" s="15">
        <v>5.01</v>
      </c>
      <c r="AV220" s="15">
        <v>4.99</v>
      </c>
      <c r="AW220" s="15">
        <v>0</v>
      </c>
      <c r="AX220" s="15">
        <v>0</v>
      </c>
      <c r="AY220" s="15">
        <v>0</v>
      </c>
      <c r="AZ220" s="14">
        <v>0.93</v>
      </c>
      <c r="BA220" s="15">
        <v>37.581610000000005</v>
      </c>
      <c r="BB220" s="238">
        <v>15.737370000000004</v>
      </c>
      <c r="BC220" s="239">
        <v>0</v>
      </c>
      <c r="BD220" s="15">
        <v>6.6847000000000012</v>
      </c>
      <c r="BE220" s="15">
        <v>1.7334900000000002</v>
      </c>
      <c r="BF220" s="15">
        <v>0.36256000000000005</v>
      </c>
      <c r="BG220" s="15">
        <v>0.67980000000000007</v>
      </c>
      <c r="BH220" s="15">
        <v>5.6763300000000001</v>
      </c>
      <c r="BI220" s="15">
        <v>5.65367</v>
      </c>
      <c r="BJ220" s="15">
        <v>0</v>
      </c>
      <c r="BK220" s="15">
        <v>0</v>
      </c>
      <c r="BL220" s="15">
        <v>0</v>
      </c>
      <c r="BM220" s="14">
        <v>1.0536900000000002</v>
      </c>
      <c r="BN220" s="13">
        <v>289700.67672000005</v>
      </c>
      <c r="BO220" s="237">
        <v>121312.70424000004</v>
      </c>
      <c r="BP220" s="237">
        <v>0</v>
      </c>
      <c r="BQ220" s="13">
        <v>51529.514400000007</v>
      </c>
      <c r="BR220" s="13">
        <v>13362.73848</v>
      </c>
      <c r="BS220" s="13">
        <v>2794.8211200000001</v>
      </c>
      <c r="BT220" s="13">
        <v>5240.289600000001</v>
      </c>
      <c r="BU220" s="13">
        <v>43756.418160000001</v>
      </c>
      <c r="BV220" s="13">
        <v>43581.741840000002</v>
      </c>
      <c r="BW220" s="13">
        <v>0</v>
      </c>
      <c r="BX220" s="13">
        <v>0</v>
      </c>
      <c r="BY220" s="13">
        <v>0</v>
      </c>
      <c r="BZ220" s="13">
        <v>8122.4488800000017</v>
      </c>
    </row>
    <row r="221" spans="1:78" ht="12" customHeight="1" x14ac:dyDescent="0.25">
      <c r="A221" s="22">
        <v>217</v>
      </c>
      <c r="B221" s="24" t="s">
        <v>33</v>
      </c>
      <c r="C221" s="12">
        <v>228.2</v>
      </c>
      <c r="D221" s="23">
        <v>228.2</v>
      </c>
      <c r="E221" s="23">
        <v>0</v>
      </c>
      <c r="F221" s="23">
        <v>0</v>
      </c>
      <c r="G221" s="22" t="s">
        <v>24</v>
      </c>
      <c r="H221" s="10">
        <v>8</v>
      </c>
      <c r="I221" s="10" t="s">
        <v>3</v>
      </c>
      <c r="J221" s="21">
        <v>16.02</v>
      </c>
      <c r="K221" s="17">
        <v>0</v>
      </c>
      <c r="L221" s="17">
        <v>3.25</v>
      </c>
      <c r="M221" s="17">
        <v>6.72</v>
      </c>
      <c r="N221" s="17">
        <v>4</v>
      </c>
      <c r="O221" s="17">
        <v>2.0499999999999998</v>
      </c>
      <c r="P221" s="17">
        <v>0</v>
      </c>
      <c r="Q221" s="17">
        <v>0</v>
      </c>
      <c r="R221" s="17">
        <v>0</v>
      </c>
      <c r="S221" s="20">
        <v>40</v>
      </c>
      <c r="T221" s="20">
        <v>0</v>
      </c>
      <c r="U221" s="20">
        <v>0</v>
      </c>
      <c r="V221" s="17">
        <v>0</v>
      </c>
      <c r="W221" s="20">
        <v>42.3</v>
      </c>
      <c r="X221" s="20">
        <v>2604.04</v>
      </c>
      <c r="Y221" s="17">
        <v>0</v>
      </c>
      <c r="Z221" s="19">
        <v>0</v>
      </c>
      <c r="AA221" s="17">
        <v>5.05</v>
      </c>
      <c r="AB221" s="17">
        <v>10.67</v>
      </c>
      <c r="AC221" s="17">
        <v>14</v>
      </c>
      <c r="AD221" s="18">
        <v>21934.583999999999</v>
      </c>
      <c r="AE221" s="17">
        <v>0</v>
      </c>
      <c r="AF221" s="17">
        <v>4449.8999999999996</v>
      </c>
      <c r="AG221" s="17">
        <v>9201.0239999999994</v>
      </c>
      <c r="AH221" s="17">
        <v>5476.7999999999993</v>
      </c>
      <c r="AI221" s="17">
        <v>2806.8599999999997</v>
      </c>
      <c r="AJ221" s="17">
        <v>0</v>
      </c>
      <c r="AK221" s="17">
        <v>0</v>
      </c>
      <c r="AL221" s="17">
        <v>0</v>
      </c>
      <c r="AM221" s="16" t="s">
        <v>2</v>
      </c>
      <c r="AN221" s="15">
        <v>16.02</v>
      </c>
      <c r="AO221" s="15">
        <v>0</v>
      </c>
      <c r="AP221" s="15">
        <v>3.25</v>
      </c>
      <c r="AQ221" s="15">
        <v>6.72</v>
      </c>
      <c r="AR221" s="15"/>
      <c r="AS221" s="15"/>
      <c r="AT221" s="15"/>
      <c r="AU221" s="15">
        <v>4</v>
      </c>
      <c r="AV221" s="15">
        <v>2.0499999999999998</v>
      </c>
      <c r="AW221" s="15">
        <v>0</v>
      </c>
      <c r="AX221" s="15">
        <v>0</v>
      </c>
      <c r="AY221" s="15"/>
      <c r="AZ221" s="14">
        <v>0</v>
      </c>
      <c r="BA221" s="15">
        <v>16.02</v>
      </c>
      <c r="BB221" s="15">
        <v>0</v>
      </c>
      <c r="BC221" s="15">
        <v>3.25</v>
      </c>
      <c r="BD221" s="15">
        <v>6.72</v>
      </c>
      <c r="BE221" s="15">
        <v>0</v>
      </c>
      <c r="BF221" s="15">
        <v>0</v>
      </c>
      <c r="BG221" s="15">
        <v>0</v>
      </c>
      <c r="BH221" s="15">
        <v>4</v>
      </c>
      <c r="BI221" s="15">
        <v>2.0499999999999998</v>
      </c>
      <c r="BJ221" s="15">
        <v>0</v>
      </c>
      <c r="BK221" s="15">
        <v>0</v>
      </c>
      <c r="BL221" s="15">
        <v>0</v>
      </c>
      <c r="BM221" s="14">
        <v>0</v>
      </c>
      <c r="BN221" s="13">
        <v>43869.167999999998</v>
      </c>
      <c r="BO221" s="13">
        <v>0</v>
      </c>
      <c r="BP221" s="13">
        <v>8899.7999999999993</v>
      </c>
      <c r="BQ221" s="13">
        <v>18402.047999999999</v>
      </c>
      <c r="BR221" s="13">
        <v>0</v>
      </c>
      <c r="BS221" s="13">
        <v>0</v>
      </c>
      <c r="BT221" s="13">
        <v>0</v>
      </c>
      <c r="BU221" s="13">
        <v>10953.599999999999</v>
      </c>
      <c r="BV221" s="13">
        <v>5613.72</v>
      </c>
      <c r="BW221" s="13">
        <v>0</v>
      </c>
      <c r="BX221" s="13">
        <v>0</v>
      </c>
      <c r="BY221" s="13">
        <v>0</v>
      </c>
      <c r="BZ221" s="13">
        <v>0</v>
      </c>
    </row>
    <row r="222" spans="1:78" ht="12" customHeight="1" x14ac:dyDescent="0.25">
      <c r="A222" s="22">
        <v>218</v>
      </c>
      <c r="B222" s="24" t="s">
        <v>32</v>
      </c>
      <c r="C222" s="12">
        <v>4601.2</v>
      </c>
      <c r="D222" s="23">
        <v>4601.2</v>
      </c>
      <c r="E222" s="23">
        <v>0</v>
      </c>
      <c r="F222" s="23">
        <v>1142.4000000000001</v>
      </c>
      <c r="G222" s="22" t="s">
        <v>24</v>
      </c>
      <c r="H222" s="10">
        <v>3</v>
      </c>
      <c r="I222" s="10" t="s">
        <v>8</v>
      </c>
      <c r="J222" s="21">
        <v>36.75</v>
      </c>
      <c r="K222" s="17">
        <v>4.0199999999999996</v>
      </c>
      <c r="L222" s="17">
        <v>7</v>
      </c>
      <c r="M222" s="17">
        <v>11</v>
      </c>
      <c r="N222" s="17">
        <v>5.4</v>
      </c>
      <c r="O222" s="17">
        <v>2.67</v>
      </c>
      <c r="P222" s="17">
        <v>1.54</v>
      </c>
      <c r="Q222" s="17">
        <v>4.9000000000000004</v>
      </c>
      <c r="R222" s="17">
        <v>0.22</v>
      </c>
      <c r="S222" s="20">
        <v>40</v>
      </c>
      <c r="T222" s="20">
        <v>40</v>
      </c>
      <c r="U222" s="20">
        <v>2604.04</v>
      </c>
      <c r="V222" s="17">
        <v>195.98199600000001</v>
      </c>
      <c r="W222" s="20">
        <v>42.3</v>
      </c>
      <c r="X222" s="20">
        <v>2604.04</v>
      </c>
      <c r="Y222" s="17">
        <v>7.85</v>
      </c>
      <c r="Z222" s="19">
        <v>0</v>
      </c>
      <c r="AA222" s="17">
        <v>6.73</v>
      </c>
      <c r="AB222" s="17">
        <v>10.67</v>
      </c>
      <c r="AC222" s="17">
        <v>14</v>
      </c>
      <c r="AD222" s="18">
        <v>1014564.6000000001</v>
      </c>
      <c r="AE222" s="17">
        <v>110980.94399999999</v>
      </c>
      <c r="AF222" s="17">
        <v>193250.4</v>
      </c>
      <c r="AG222" s="17">
        <v>303679.19999999995</v>
      </c>
      <c r="AH222" s="17">
        <v>149078.88</v>
      </c>
      <c r="AI222" s="17">
        <v>73711.224000000002</v>
      </c>
      <c r="AJ222" s="17">
        <v>42515.088000000003</v>
      </c>
      <c r="AK222" s="17">
        <v>135275.28</v>
      </c>
      <c r="AL222" s="17">
        <v>6073.5839999999998</v>
      </c>
      <c r="AM222" s="1" t="s">
        <v>8</v>
      </c>
      <c r="AN222" s="15">
        <v>39.51</v>
      </c>
      <c r="AO222" s="15">
        <v>4.3219102040816324</v>
      </c>
      <c r="AP222" s="15">
        <v>7.5257142857142849</v>
      </c>
      <c r="AQ222" s="15">
        <v>11.826122448979591</v>
      </c>
      <c r="AR222" s="15"/>
      <c r="AS222" s="15"/>
      <c r="AT222" s="15"/>
      <c r="AU222" s="15">
        <v>5.8055510204081635</v>
      </c>
      <c r="AV222" s="15">
        <v>2.8705224489795915</v>
      </c>
      <c r="AW222" s="15">
        <v>1.6556571428571427</v>
      </c>
      <c r="AX222" s="15">
        <v>5.2679999999999998</v>
      </c>
      <c r="AY222" s="15"/>
      <c r="AZ222" s="14">
        <v>0.23652244897959185</v>
      </c>
      <c r="BA222" s="15">
        <v>39.51</v>
      </c>
      <c r="BB222" s="15">
        <v>4.3219102040816324</v>
      </c>
      <c r="BC222" s="15">
        <v>7.5257142857142849</v>
      </c>
      <c r="BD222" s="15">
        <v>11.826122448979591</v>
      </c>
      <c r="BE222" s="15">
        <v>0</v>
      </c>
      <c r="BF222" s="15">
        <v>0</v>
      </c>
      <c r="BG222" s="15">
        <v>0</v>
      </c>
      <c r="BH222" s="15">
        <v>5.8055510204081635</v>
      </c>
      <c r="BI222" s="15">
        <v>2.8705224489795915</v>
      </c>
      <c r="BJ222" s="15">
        <v>1.6556571428571427</v>
      </c>
      <c r="BK222" s="15">
        <v>5.2679999999999998</v>
      </c>
      <c r="BL222" s="15">
        <v>0</v>
      </c>
      <c r="BM222" s="14">
        <v>0.23652244897959182</v>
      </c>
      <c r="BN222" s="13">
        <v>2181520.9440000001</v>
      </c>
      <c r="BO222" s="13">
        <v>238631.67877224486</v>
      </c>
      <c r="BP222" s="13">
        <v>415527.79885714286</v>
      </c>
      <c r="BQ222" s="13">
        <v>652972.25534693873</v>
      </c>
      <c r="BR222" s="13">
        <v>0</v>
      </c>
      <c r="BS222" s="13">
        <v>0</v>
      </c>
      <c r="BT222" s="13">
        <v>0</v>
      </c>
      <c r="BU222" s="13">
        <v>320550.01626122452</v>
      </c>
      <c r="BV222" s="13">
        <v>158494.17470693876</v>
      </c>
      <c r="BW222" s="13">
        <v>91416.115748571421</v>
      </c>
      <c r="BX222" s="13">
        <v>290869.45919999998</v>
      </c>
      <c r="BY222" s="13">
        <v>0</v>
      </c>
      <c r="BZ222" s="13">
        <v>13059.445106938774</v>
      </c>
    </row>
    <row r="223" spans="1:78" ht="12" customHeight="1" x14ac:dyDescent="0.25">
      <c r="A223" s="22">
        <v>219</v>
      </c>
      <c r="B223" s="24" t="s">
        <v>31</v>
      </c>
      <c r="C223" s="12">
        <v>6918.95</v>
      </c>
      <c r="D223" s="23">
        <v>6614.75</v>
      </c>
      <c r="E223" s="23">
        <v>304.2</v>
      </c>
      <c r="F223" s="23">
        <v>962.4</v>
      </c>
      <c r="G223" s="22" t="s">
        <v>24</v>
      </c>
      <c r="H223" s="10">
        <v>1</v>
      </c>
      <c r="I223" s="10" t="s">
        <v>8</v>
      </c>
      <c r="J223" s="21">
        <v>36.54</v>
      </c>
      <c r="K223" s="17">
        <v>4.03</v>
      </c>
      <c r="L223" s="17">
        <v>7</v>
      </c>
      <c r="M223" s="17">
        <v>11</v>
      </c>
      <c r="N223" s="17">
        <v>5.4</v>
      </c>
      <c r="O223" s="17">
        <v>2.67</v>
      </c>
      <c r="P223" s="17">
        <v>1.54</v>
      </c>
      <c r="Q223" s="17">
        <v>4.9000000000000004</v>
      </c>
      <c r="R223" s="17">
        <v>0</v>
      </c>
      <c r="S223" s="20">
        <v>40</v>
      </c>
      <c r="T223" s="20">
        <v>40</v>
      </c>
      <c r="U223" s="20">
        <v>2604.04</v>
      </c>
      <c r="V223" s="17">
        <v>195.98199600000001</v>
      </c>
      <c r="W223" s="20">
        <v>42.3</v>
      </c>
      <c r="X223" s="20">
        <v>2604.04</v>
      </c>
      <c r="Y223" s="17">
        <v>0</v>
      </c>
      <c r="Z223" s="19">
        <v>0</v>
      </c>
      <c r="AA223" s="17">
        <v>5.05</v>
      </c>
      <c r="AB223" s="17">
        <v>10.67</v>
      </c>
      <c r="AC223" s="17">
        <v>14</v>
      </c>
      <c r="AD223" s="18">
        <v>1516910.598</v>
      </c>
      <c r="AE223" s="17">
        <v>167300.21100000001</v>
      </c>
      <c r="AF223" s="17">
        <v>290595.90000000002</v>
      </c>
      <c r="AG223" s="17">
        <v>456650.69999999995</v>
      </c>
      <c r="AH223" s="17">
        <v>224173.98</v>
      </c>
      <c r="AI223" s="17">
        <v>110841.579</v>
      </c>
      <c r="AJ223" s="17">
        <v>63931.097999999998</v>
      </c>
      <c r="AK223" s="17">
        <v>203417.13</v>
      </c>
      <c r="AL223" s="17">
        <v>0</v>
      </c>
      <c r="AM223" s="1" t="s">
        <v>8</v>
      </c>
      <c r="AN223" s="15">
        <v>39.28</v>
      </c>
      <c r="AO223" s="15">
        <v>4.3321948549534763</v>
      </c>
      <c r="AP223" s="15">
        <v>7.5249042145593874</v>
      </c>
      <c r="AQ223" s="15">
        <v>11.824849480021895</v>
      </c>
      <c r="AR223" s="15"/>
      <c r="AS223" s="15"/>
      <c r="AT223" s="15"/>
      <c r="AU223" s="15">
        <v>5.8049261083743851</v>
      </c>
      <c r="AV223" s="15">
        <v>2.870213464696223</v>
      </c>
      <c r="AW223" s="15">
        <v>1.6554789272030652</v>
      </c>
      <c r="AX223" s="15">
        <v>5.267432950191572</v>
      </c>
      <c r="AY223" s="15"/>
      <c r="AZ223" s="14">
        <v>0</v>
      </c>
      <c r="BA223" s="15">
        <v>39.28</v>
      </c>
      <c r="BB223" s="15">
        <v>4.3321948549534763</v>
      </c>
      <c r="BC223" s="15">
        <v>7.5249042145593874</v>
      </c>
      <c r="BD223" s="15">
        <v>11.824849480021895</v>
      </c>
      <c r="BE223" s="15">
        <v>0</v>
      </c>
      <c r="BF223" s="15">
        <v>0</v>
      </c>
      <c r="BG223" s="15">
        <v>0</v>
      </c>
      <c r="BH223" s="15">
        <v>5.8049261083743851</v>
      </c>
      <c r="BI223" s="15">
        <v>2.870213464696223</v>
      </c>
      <c r="BJ223" s="15">
        <v>1.6554789272030652</v>
      </c>
      <c r="BK223" s="15">
        <v>5.267432950191572</v>
      </c>
      <c r="BL223" s="15">
        <v>0</v>
      </c>
      <c r="BM223" s="14">
        <v>0</v>
      </c>
      <c r="BN223" s="13">
        <v>3261316.2720000003</v>
      </c>
      <c r="BO223" s="13">
        <v>359690.87510016432</v>
      </c>
      <c r="BP223" s="13">
        <v>624773.232183908</v>
      </c>
      <c r="BQ223" s="13">
        <v>981786.50771756982</v>
      </c>
      <c r="BR223" s="13">
        <v>0</v>
      </c>
      <c r="BS223" s="13">
        <v>0</v>
      </c>
      <c r="BT223" s="13">
        <v>0</v>
      </c>
      <c r="BU223" s="13">
        <v>481967.92197044339</v>
      </c>
      <c r="BV223" s="13">
        <v>238306.3614187192</v>
      </c>
      <c r="BW223" s="13">
        <v>137450.11108045978</v>
      </c>
      <c r="BX223" s="13">
        <v>437341.26252873574</v>
      </c>
      <c r="BY223" s="13">
        <v>0</v>
      </c>
      <c r="BZ223" s="13">
        <v>0</v>
      </c>
    </row>
    <row r="224" spans="1:78" ht="12" customHeight="1" x14ac:dyDescent="0.25">
      <c r="A224" s="22">
        <v>220</v>
      </c>
      <c r="B224" s="24" t="s">
        <v>30</v>
      </c>
      <c r="C224" s="12">
        <v>17410.200000000004</v>
      </c>
      <c r="D224" s="23">
        <v>16699.800000000003</v>
      </c>
      <c r="E224" s="23">
        <v>710.4</v>
      </c>
      <c r="F224" s="23">
        <v>4474.6000000000004</v>
      </c>
      <c r="G224" s="22" t="s">
        <v>24</v>
      </c>
      <c r="H224" s="10">
        <v>1</v>
      </c>
      <c r="I224" s="10" t="s">
        <v>8</v>
      </c>
      <c r="J224" s="21">
        <v>36.54</v>
      </c>
      <c r="K224" s="17">
        <v>4.03</v>
      </c>
      <c r="L224" s="17">
        <v>7</v>
      </c>
      <c r="M224" s="17">
        <v>11</v>
      </c>
      <c r="N224" s="17">
        <v>5.4</v>
      </c>
      <c r="O224" s="17">
        <v>2.67</v>
      </c>
      <c r="P224" s="17">
        <v>1.54</v>
      </c>
      <c r="Q224" s="17">
        <v>4.9000000000000004</v>
      </c>
      <c r="R224" s="17">
        <v>0</v>
      </c>
      <c r="S224" s="20">
        <v>40</v>
      </c>
      <c r="T224" s="20">
        <v>40</v>
      </c>
      <c r="U224" s="20">
        <v>2604.04</v>
      </c>
      <c r="V224" s="17">
        <v>195.98199600000001</v>
      </c>
      <c r="W224" s="20">
        <v>42.3</v>
      </c>
      <c r="X224" s="20">
        <v>2604.04</v>
      </c>
      <c r="Y224" s="17">
        <v>0</v>
      </c>
      <c r="Z224" s="19">
        <v>0</v>
      </c>
      <c r="AA224" s="17">
        <v>5.05</v>
      </c>
      <c r="AB224" s="17">
        <v>10.67</v>
      </c>
      <c r="AC224" s="17">
        <v>14</v>
      </c>
      <c r="AD224" s="18">
        <v>3817012.2480000006</v>
      </c>
      <c r="AE224" s="17">
        <v>420978.63600000017</v>
      </c>
      <c r="AF224" s="17">
        <v>731228.40000000014</v>
      </c>
      <c r="AG224" s="17">
        <v>1149073.2000000002</v>
      </c>
      <c r="AH224" s="17">
        <v>564090.48000000021</v>
      </c>
      <c r="AI224" s="17">
        <v>278911.4040000001</v>
      </c>
      <c r="AJ224" s="17">
        <v>160870.24800000002</v>
      </c>
      <c r="AK224" s="17">
        <v>511859.88000000012</v>
      </c>
      <c r="AL224" s="17">
        <v>0</v>
      </c>
      <c r="AM224" s="1" t="s">
        <v>8</v>
      </c>
      <c r="AN224" s="15">
        <v>39.28</v>
      </c>
      <c r="AO224" s="15">
        <v>4.3321948549534763</v>
      </c>
      <c r="AP224" s="15">
        <v>7.5249042145593874</v>
      </c>
      <c r="AQ224" s="15">
        <v>11.824849480021895</v>
      </c>
      <c r="AR224" s="15"/>
      <c r="AS224" s="15"/>
      <c r="AT224" s="15"/>
      <c r="AU224" s="15">
        <v>5.8049261083743851</v>
      </c>
      <c r="AV224" s="15">
        <v>2.870213464696223</v>
      </c>
      <c r="AW224" s="15">
        <v>1.6554789272030652</v>
      </c>
      <c r="AX224" s="15">
        <v>5.267432950191572</v>
      </c>
      <c r="AY224" s="15"/>
      <c r="AZ224" s="14">
        <v>0</v>
      </c>
      <c r="BA224" s="15">
        <v>39.28</v>
      </c>
      <c r="BB224" s="15">
        <v>4.3321948549534763</v>
      </c>
      <c r="BC224" s="15">
        <v>7.5249042145593874</v>
      </c>
      <c r="BD224" s="15">
        <v>11.824849480021895</v>
      </c>
      <c r="BE224" s="15">
        <v>0</v>
      </c>
      <c r="BF224" s="15">
        <v>0</v>
      </c>
      <c r="BG224" s="15">
        <v>0</v>
      </c>
      <c r="BH224" s="15">
        <v>5.8049261083743851</v>
      </c>
      <c r="BI224" s="15">
        <v>2.870213464696223</v>
      </c>
      <c r="BJ224" s="15">
        <v>1.6554789272030652</v>
      </c>
      <c r="BK224" s="15">
        <v>5.267432950191572</v>
      </c>
      <c r="BL224" s="15">
        <v>0</v>
      </c>
      <c r="BM224" s="14">
        <v>0</v>
      </c>
      <c r="BN224" s="13">
        <v>8206471.8720000032</v>
      </c>
      <c r="BO224" s="13">
        <v>905092.54636453255</v>
      </c>
      <c r="BP224" s="13">
        <v>1572121.0482758626</v>
      </c>
      <c r="BQ224" s="13">
        <v>2470475.9330049269</v>
      </c>
      <c r="BR224" s="13">
        <v>0</v>
      </c>
      <c r="BS224" s="13">
        <v>0</v>
      </c>
      <c r="BT224" s="13">
        <v>0</v>
      </c>
      <c r="BU224" s="13">
        <v>1212779.094384237</v>
      </c>
      <c r="BV224" s="13">
        <v>599651.88555665035</v>
      </c>
      <c r="BW224" s="13">
        <v>345866.63062068977</v>
      </c>
      <c r="BX224" s="13">
        <v>1100484.7337931041</v>
      </c>
      <c r="BY224" s="13">
        <v>0</v>
      </c>
      <c r="BZ224" s="13">
        <v>0</v>
      </c>
    </row>
    <row r="225" spans="1:78" ht="12" customHeight="1" x14ac:dyDescent="0.25">
      <c r="A225" s="22">
        <v>221</v>
      </c>
      <c r="B225" s="24" t="s">
        <v>29</v>
      </c>
      <c r="C225" s="12">
        <v>8733.14</v>
      </c>
      <c r="D225" s="23">
        <v>8733.14</v>
      </c>
      <c r="E225" s="23">
        <v>0</v>
      </c>
      <c r="F225" s="23">
        <v>2063.9</v>
      </c>
      <c r="G225" s="22" t="s">
        <v>24</v>
      </c>
      <c r="H225" s="10">
        <v>3</v>
      </c>
      <c r="I225" s="10" t="s">
        <v>8</v>
      </c>
      <c r="J225" s="21">
        <v>36.75</v>
      </c>
      <c r="K225" s="17">
        <v>4.0199999999999996</v>
      </c>
      <c r="L225" s="17">
        <v>7</v>
      </c>
      <c r="M225" s="17">
        <v>11</v>
      </c>
      <c r="N225" s="17">
        <v>5.4</v>
      </c>
      <c r="O225" s="17">
        <v>2.67</v>
      </c>
      <c r="P225" s="17">
        <v>1.54</v>
      </c>
      <c r="Q225" s="17">
        <v>4.9000000000000004</v>
      </c>
      <c r="R225" s="17">
        <v>0.22</v>
      </c>
      <c r="S225" s="20">
        <v>40</v>
      </c>
      <c r="T225" s="20">
        <v>40</v>
      </c>
      <c r="U225" s="20">
        <v>2604.04</v>
      </c>
      <c r="V225" s="17">
        <v>195.98199600000001</v>
      </c>
      <c r="W225" s="20">
        <v>42.3</v>
      </c>
      <c r="X225" s="20">
        <v>2604.04</v>
      </c>
      <c r="Y225" s="17">
        <v>7.85</v>
      </c>
      <c r="Z225" s="19">
        <v>0</v>
      </c>
      <c r="AA225" s="17">
        <v>6.73</v>
      </c>
      <c r="AB225" s="17">
        <v>10.67</v>
      </c>
      <c r="AC225" s="17">
        <v>14</v>
      </c>
      <c r="AD225" s="18">
        <v>1925657.3699999996</v>
      </c>
      <c r="AE225" s="17">
        <v>210643.33679999999</v>
      </c>
      <c r="AF225" s="17">
        <v>366791.88</v>
      </c>
      <c r="AG225" s="17">
        <v>576387.24</v>
      </c>
      <c r="AH225" s="17">
        <v>282953.73599999998</v>
      </c>
      <c r="AI225" s="17">
        <v>139904.90279999998</v>
      </c>
      <c r="AJ225" s="17">
        <v>80694.213599999988</v>
      </c>
      <c r="AK225" s="17">
        <v>256754.31599999999</v>
      </c>
      <c r="AL225" s="17">
        <v>11527.7448</v>
      </c>
      <c r="AM225" s="1" t="s">
        <v>8</v>
      </c>
      <c r="AN225" s="15">
        <v>39.51</v>
      </c>
      <c r="AO225" s="15">
        <v>4.3219102040816324</v>
      </c>
      <c r="AP225" s="15">
        <v>7.5257142857142849</v>
      </c>
      <c r="AQ225" s="15">
        <v>11.826122448979591</v>
      </c>
      <c r="AR225" s="15"/>
      <c r="AS225" s="15"/>
      <c r="AT225" s="15"/>
      <c r="AU225" s="15">
        <v>5.8055510204081635</v>
      </c>
      <c r="AV225" s="15">
        <v>2.8705224489795915</v>
      </c>
      <c r="AW225" s="15">
        <v>1.6556571428571427</v>
      </c>
      <c r="AX225" s="15">
        <v>5.2679999999999998</v>
      </c>
      <c r="AY225" s="15"/>
      <c r="AZ225" s="14">
        <v>0.23652244897959185</v>
      </c>
      <c r="BA225" s="15">
        <v>39.51</v>
      </c>
      <c r="BB225" s="15">
        <v>4.3219102040816324</v>
      </c>
      <c r="BC225" s="15">
        <v>7.5257142857142849</v>
      </c>
      <c r="BD225" s="15">
        <v>11.826122448979591</v>
      </c>
      <c r="BE225" s="15">
        <v>0</v>
      </c>
      <c r="BF225" s="15">
        <v>0</v>
      </c>
      <c r="BG225" s="15">
        <v>0</v>
      </c>
      <c r="BH225" s="15">
        <v>5.8055510204081635</v>
      </c>
      <c r="BI225" s="15">
        <v>2.8705224489795915</v>
      </c>
      <c r="BJ225" s="15">
        <v>1.6556571428571427</v>
      </c>
      <c r="BK225" s="15">
        <v>5.2679999999999998</v>
      </c>
      <c r="BL225" s="15">
        <v>0</v>
      </c>
      <c r="BM225" s="14">
        <v>0.23652244897959182</v>
      </c>
      <c r="BN225" s="13">
        <v>4140556.3367999997</v>
      </c>
      <c r="BO225" s="13">
        <v>452926.1625560816</v>
      </c>
      <c r="BP225" s="13">
        <v>788677.39748571417</v>
      </c>
      <c r="BQ225" s="13">
        <v>1239350.1960489794</v>
      </c>
      <c r="BR225" s="13">
        <v>0</v>
      </c>
      <c r="BS225" s="13">
        <v>0</v>
      </c>
      <c r="BT225" s="13">
        <v>0</v>
      </c>
      <c r="BU225" s="13">
        <v>608408.27806040819</v>
      </c>
      <c r="BV225" s="13">
        <v>300824.09304097958</v>
      </c>
      <c r="BW225" s="13">
        <v>173509.02744685713</v>
      </c>
      <c r="BX225" s="13">
        <v>552074.17823999992</v>
      </c>
      <c r="BY225" s="13">
        <v>0</v>
      </c>
      <c r="BZ225" s="13">
        <v>24787.003920979587</v>
      </c>
    </row>
    <row r="226" spans="1:78" ht="12" customHeight="1" x14ac:dyDescent="0.25">
      <c r="A226" s="22">
        <v>222</v>
      </c>
      <c r="B226" s="24" t="s">
        <v>28</v>
      </c>
      <c r="C226" s="12">
        <v>9293.3900000000012</v>
      </c>
      <c r="D226" s="23">
        <v>8850.19</v>
      </c>
      <c r="E226" s="23">
        <v>443.2</v>
      </c>
      <c r="F226" s="23">
        <v>1859</v>
      </c>
      <c r="G226" s="22" t="s">
        <v>24</v>
      </c>
      <c r="H226" s="10">
        <v>1</v>
      </c>
      <c r="I226" s="10" t="s">
        <v>8</v>
      </c>
      <c r="J226" s="21">
        <v>36.54</v>
      </c>
      <c r="K226" s="17">
        <v>4.03</v>
      </c>
      <c r="L226" s="17">
        <v>7</v>
      </c>
      <c r="M226" s="17">
        <v>11</v>
      </c>
      <c r="N226" s="17">
        <v>5.4</v>
      </c>
      <c r="O226" s="17">
        <v>2.67</v>
      </c>
      <c r="P226" s="17">
        <v>1.54</v>
      </c>
      <c r="Q226" s="17">
        <v>4.9000000000000004</v>
      </c>
      <c r="R226" s="17">
        <v>0</v>
      </c>
      <c r="S226" s="20">
        <v>40</v>
      </c>
      <c r="T226" s="20">
        <v>40</v>
      </c>
      <c r="U226" s="20">
        <v>2604.04</v>
      </c>
      <c r="V226" s="17">
        <v>195.98199600000001</v>
      </c>
      <c r="W226" s="20">
        <v>42.3</v>
      </c>
      <c r="X226" s="20">
        <v>2604.04</v>
      </c>
      <c r="Y226" s="17">
        <v>0</v>
      </c>
      <c r="Z226" s="19">
        <v>0</v>
      </c>
      <c r="AA226" s="17">
        <v>5.05</v>
      </c>
      <c r="AB226" s="17">
        <v>10.67</v>
      </c>
      <c r="AC226" s="17">
        <v>14</v>
      </c>
      <c r="AD226" s="18">
        <v>2037482.8236000002</v>
      </c>
      <c r="AE226" s="17">
        <v>224714.17020000005</v>
      </c>
      <c r="AF226" s="17">
        <v>390322.38000000006</v>
      </c>
      <c r="AG226" s="17">
        <v>613363.74</v>
      </c>
      <c r="AH226" s="17">
        <v>301105.83600000007</v>
      </c>
      <c r="AI226" s="17">
        <v>148880.1078</v>
      </c>
      <c r="AJ226" s="17">
        <v>85870.923600000009</v>
      </c>
      <c r="AK226" s="17">
        <v>273225.66600000008</v>
      </c>
      <c r="AL226" s="17">
        <v>0</v>
      </c>
      <c r="AM226" s="1" t="s">
        <v>8</v>
      </c>
      <c r="AN226" s="15">
        <v>39.28</v>
      </c>
      <c r="AO226" s="15">
        <v>4.3321948549534763</v>
      </c>
      <c r="AP226" s="15">
        <v>7.5249042145593874</v>
      </c>
      <c r="AQ226" s="15">
        <v>11.824849480021895</v>
      </c>
      <c r="AR226" s="15"/>
      <c r="AS226" s="15"/>
      <c r="AT226" s="15"/>
      <c r="AU226" s="15">
        <v>5.8049261083743851</v>
      </c>
      <c r="AV226" s="15">
        <v>2.870213464696223</v>
      </c>
      <c r="AW226" s="15">
        <v>1.6554789272030652</v>
      </c>
      <c r="AX226" s="15">
        <v>5.267432950191572</v>
      </c>
      <c r="AY226" s="15"/>
      <c r="AZ226" s="14">
        <v>0</v>
      </c>
      <c r="BA226" s="15">
        <v>39.28</v>
      </c>
      <c r="BB226" s="15">
        <v>4.3321948549534763</v>
      </c>
      <c r="BC226" s="15">
        <v>7.5249042145593874</v>
      </c>
      <c r="BD226" s="15">
        <v>11.824849480021895</v>
      </c>
      <c r="BE226" s="15">
        <v>0</v>
      </c>
      <c r="BF226" s="15">
        <v>0</v>
      </c>
      <c r="BG226" s="15">
        <v>0</v>
      </c>
      <c r="BH226" s="15">
        <v>5.8049261083743851</v>
      </c>
      <c r="BI226" s="15">
        <v>2.870213464696223</v>
      </c>
      <c r="BJ226" s="15">
        <v>1.6554789272030652</v>
      </c>
      <c r="BK226" s="15">
        <v>5.267432950191572</v>
      </c>
      <c r="BL226" s="15">
        <v>0</v>
      </c>
      <c r="BM226" s="14">
        <v>0</v>
      </c>
      <c r="BN226" s="13">
        <v>4380532.3104000017</v>
      </c>
      <c r="BO226" s="13">
        <v>483129.31611691316</v>
      </c>
      <c r="BP226" s="13">
        <v>839182.43494252884</v>
      </c>
      <c r="BQ226" s="13">
        <v>1318715.2549096881</v>
      </c>
      <c r="BR226" s="13">
        <v>0</v>
      </c>
      <c r="BS226" s="13">
        <v>0</v>
      </c>
      <c r="BT226" s="13">
        <v>0</v>
      </c>
      <c r="BU226" s="13">
        <v>647369.30695566523</v>
      </c>
      <c r="BV226" s="13">
        <v>320088.15732807881</v>
      </c>
      <c r="BW226" s="13">
        <v>184620.13568735638</v>
      </c>
      <c r="BX226" s="13">
        <v>587427.70445977035</v>
      </c>
      <c r="BY226" s="13">
        <v>0</v>
      </c>
      <c r="BZ226" s="13">
        <v>0</v>
      </c>
    </row>
    <row r="227" spans="1:78" ht="12" customHeight="1" x14ac:dyDescent="0.25">
      <c r="A227" s="22">
        <v>223</v>
      </c>
      <c r="B227" s="24" t="s">
        <v>27</v>
      </c>
      <c r="C227" s="12">
        <v>3385.67</v>
      </c>
      <c r="D227" s="23">
        <v>3385.67</v>
      </c>
      <c r="E227" s="23">
        <v>0</v>
      </c>
      <c r="F227" s="23">
        <v>310.8</v>
      </c>
      <c r="G227" s="22" t="s">
        <v>24</v>
      </c>
      <c r="H227" s="10">
        <v>7</v>
      </c>
      <c r="I227" s="10" t="s">
        <v>8</v>
      </c>
      <c r="J227" s="21">
        <v>25.29</v>
      </c>
      <c r="K227" s="17">
        <v>4.32</v>
      </c>
      <c r="L227" s="17">
        <v>5.61</v>
      </c>
      <c r="M227" s="17">
        <v>7.16</v>
      </c>
      <c r="N227" s="17">
        <v>5.31</v>
      </c>
      <c r="O227" s="17">
        <v>2.67</v>
      </c>
      <c r="P227" s="17">
        <v>0</v>
      </c>
      <c r="Q227" s="17">
        <v>0</v>
      </c>
      <c r="R227" s="17">
        <v>0.22</v>
      </c>
      <c r="S227" s="20">
        <v>40</v>
      </c>
      <c r="T227" s="20">
        <v>40</v>
      </c>
      <c r="U227" s="20">
        <v>2604.04</v>
      </c>
      <c r="V227" s="17">
        <v>195.98199600000001</v>
      </c>
      <c r="W227" s="20">
        <v>42.3</v>
      </c>
      <c r="X227" s="20">
        <v>2604.04</v>
      </c>
      <c r="Y227" s="17">
        <v>7.85</v>
      </c>
      <c r="Z227" s="19">
        <v>0</v>
      </c>
      <c r="AA227" s="17">
        <v>6.73</v>
      </c>
      <c r="AB227" s="17">
        <v>10.67</v>
      </c>
      <c r="AC227" s="17">
        <v>14</v>
      </c>
      <c r="AD227" s="18">
        <v>513741.56579999998</v>
      </c>
      <c r="AE227" s="17">
        <v>87756.566400000011</v>
      </c>
      <c r="AF227" s="17">
        <v>113961.65220000001</v>
      </c>
      <c r="AG227" s="17">
        <v>145448.38319999998</v>
      </c>
      <c r="AH227" s="17">
        <v>107867.44620000001</v>
      </c>
      <c r="AI227" s="17">
        <v>54238.433400000002</v>
      </c>
      <c r="AJ227" s="17">
        <v>0</v>
      </c>
      <c r="AK227" s="17">
        <v>0</v>
      </c>
      <c r="AL227" s="17">
        <v>4469.0843999999997</v>
      </c>
      <c r="AM227" s="1" t="s">
        <v>8</v>
      </c>
      <c r="AN227" s="15">
        <v>27.19</v>
      </c>
      <c r="AO227" s="15">
        <v>4.6445551601423487</v>
      </c>
      <c r="AP227" s="15">
        <v>6.0314709371293009</v>
      </c>
      <c r="AQ227" s="15">
        <v>7.6979201265322263</v>
      </c>
      <c r="AR227" s="15"/>
      <c r="AS227" s="15"/>
      <c r="AT227" s="15"/>
      <c r="AU227" s="15">
        <v>5.7089323843416366</v>
      </c>
      <c r="AV227" s="15">
        <v>2.8705931198102022</v>
      </c>
      <c r="AW227" s="15">
        <v>0</v>
      </c>
      <c r="AX227" s="15">
        <v>0</v>
      </c>
      <c r="AY227" s="15"/>
      <c r="AZ227" s="14">
        <v>0.23652827204428631</v>
      </c>
      <c r="BA227" s="15">
        <v>27.19</v>
      </c>
      <c r="BB227" s="15">
        <v>4.6445551601423487</v>
      </c>
      <c r="BC227" s="15">
        <v>6.0314709371293009</v>
      </c>
      <c r="BD227" s="15">
        <v>7.6979201265322263</v>
      </c>
      <c r="BE227" s="15">
        <v>0</v>
      </c>
      <c r="BF227" s="15">
        <v>0</v>
      </c>
      <c r="BG227" s="15">
        <v>0</v>
      </c>
      <c r="BH227" s="15">
        <v>5.7089323843416357</v>
      </c>
      <c r="BI227" s="15">
        <v>2.8705931198102022</v>
      </c>
      <c r="BJ227" s="15">
        <v>0</v>
      </c>
      <c r="BK227" s="15">
        <v>0</v>
      </c>
      <c r="BL227" s="15">
        <v>0</v>
      </c>
      <c r="BM227" s="14">
        <v>0.23652827204428631</v>
      </c>
      <c r="BN227" s="13">
        <v>1104676.4076000003</v>
      </c>
      <c r="BO227" s="13">
        <v>188699.17282846977</v>
      </c>
      <c r="BP227" s="13">
        <v>245046.84249252672</v>
      </c>
      <c r="BQ227" s="13">
        <v>312751.40681755636</v>
      </c>
      <c r="BR227" s="13">
        <v>0</v>
      </c>
      <c r="BS227" s="13">
        <v>0</v>
      </c>
      <c r="BT227" s="13">
        <v>0</v>
      </c>
      <c r="BU227" s="13">
        <v>231942.7332683274</v>
      </c>
      <c r="BV227" s="13">
        <v>116626.57209537369</v>
      </c>
      <c r="BW227" s="13">
        <v>0</v>
      </c>
      <c r="BX227" s="13">
        <v>0</v>
      </c>
      <c r="BY227" s="13">
        <v>0</v>
      </c>
      <c r="BZ227" s="13">
        <v>9609.6800977461462</v>
      </c>
    </row>
    <row r="228" spans="1:78" ht="12" customHeight="1" x14ac:dyDescent="0.25">
      <c r="A228" s="22">
        <v>224</v>
      </c>
      <c r="B228" s="24" t="s">
        <v>26</v>
      </c>
      <c r="C228" s="12">
        <v>5287.1</v>
      </c>
      <c r="D228" s="23">
        <v>5287.1</v>
      </c>
      <c r="E228" s="23">
        <v>0</v>
      </c>
      <c r="F228" s="23">
        <v>1016.1</v>
      </c>
      <c r="G228" s="22" t="s">
        <v>24</v>
      </c>
      <c r="H228" s="10">
        <v>1</v>
      </c>
      <c r="I228" s="10" t="s">
        <v>8</v>
      </c>
      <c r="J228" s="21">
        <v>36.54</v>
      </c>
      <c r="K228" s="17">
        <v>4.03</v>
      </c>
      <c r="L228" s="17">
        <v>7</v>
      </c>
      <c r="M228" s="17">
        <v>11</v>
      </c>
      <c r="N228" s="17">
        <v>5.4</v>
      </c>
      <c r="O228" s="17">
        <v>2.67</v>
      </c>
      <c r="P228" s="17">
        <v>1.54</v>
      </c>
      <c r="Q228" s="17">
        <v>4.9000000000000004</v>
      </c>
      <c r="R228" s="17">
        <v>0</v>
      </c>
      <c r="S228" s="20">
        <v>40</v>
      </c>
      <c r="T228" s="20">
        <v>40</v>
      </c>
      <c r="U228" s="20">
        <v>2604.04</v>
      </c>
      <c r="V228" s="17">
        <v>195.98199600000001</v>
      </c>
      <c r="W228" s="20">
        <v>42.3</v>
      </c>
      <c r="X228" s="20">
        <v>2604.04</v>
      </c>
      <c r="Y228" s="17">
        <v>0</v>
      </c>
      <c r="Z228" s="19">
        <v>0</v>
      </c>
      <c r="AA228" s="17">
        <v>5.05</v>
      </c>
      <c r="AB228" s="17">
        <v>10.67</v>
      </c>
      <c r="AC228" s="17">
        <v>14</v>
      </c>
      <c r="AD228" s="18">
        <v>1159143.804</v>
      </c>
      <c r="AE228" s="17">
        <v>127842.07800000001</v>
      </c>
      <c r="AF228" s="17">
        <v>222058.2</v>
      </c>
      <c r="AG228" s="17">
        <v>348948.60000000003</v>
      </c>
      <c r="AH228" s="17">
        <v>171302.04000000004</v>
      </c>
      <c r="AI228" s="17">
        <v>84699.342000000004</v>
      </c>
      <c r="AJ228" s="17">
        <v>48852.804000000004</v>
      </c>
      <c r="AK228" s="17">
        <v>155440.74000000002</v>
      </c>
      <c r="AL228" s="17">
        <v>0</v>
      </c>
      <c r="AM228" s="1" t="s">
        <v>8</v>
      </c>
      <c r="AN228" s="15">
        <v>39.28</v>
      </c>
      <c r="AO228" s="15">
        <v>4.3321948549534763</v>
      </c>
      <c r="AP228" s="15">
        <v>7.5249042145593874</v>
      </c>
      <c r="AQ228" s="15">
        <v>11.824849480021895</v>
      </c>
      <c r="AR228" s="15"/>
      <c r="AS228" s="15"/>
      <c r="AT228" s="15"/>
      <c r="AU228" s="15">
        <v>5.8049261083743851</v>
      </c>
      <c r="AV228" s="15">
        <v>2.870213464696223</v>
      </c>
      <c r="AW228" s="15">
        <v>1.6554789272030652</v>
      </c>
      <c r="AX228" s="15">
        <v>5.267432950191572</v>
      </c>
      <c r="AY228" s="15"/>
      <c r="AZ228" s="14">
        <v>0</v>
      </c>
      <c r="BA228" s="15">
        <v>39.28</v>
      </c>
      <c r="BB228" s="15">
        <v>4.3321948549534763</v>
      </c>
      <c r="BC228" s="15">
        <v>7.5249042145593874</v>
      </c>
      <c r="BD228" s="15">
        <v>11.824849480021895</v>
      </c>
      <c r="BE228" s="15">
        <v>0</v>
      </c>
      <c r="BF228" s="15">
        <v>0</v>
      </c>
      <c r="BG228" s="15">
        <v>0</v>
      </c>
      <c r="BH228" s="15">
        <v>5.8049261083743851</v>
      </c>
      <c r="BI228" s="15">
        <v>2.870213464696223</v>
      </c>
      <c r="BJ228" s="15">
        <v>1.6554789272030652</v>
      </c>
      <c r="BK228" s="15">
        <v>5.267432950191572</v>
      </c>
      <c r="BL228" s="15">
        <v>0</v>
      </c>
      <c r="BM228" s="14">
        <v>0</v>
      </c>
      <c r="BN228" s="13">
        <v>2492127.4560000002</v>
      </c>
      <c r="BO228" s="13">
        <v>274856.96901149437</v>
      </c>
      <c r="BP228" s="13">
        <v>477419.05287356325</v>
      </c>
      <c r="BQ228" s="13">
        <v>750229.94022988516</v>
      </c>
      <c r="BR228" s="13">
        <v>0</v>
      </c>
      <c r="BS228" s="13">
        <v>0</v>
      </c>
      <c r="BT228" s="13">
        <v>0</v>
      </c>
      <c r="BU228" s="13">
        <v>368294.69793103455</v>
      </c>
      <c r="BV228" s="13">
        <v>182101.26731034482</v>
      </c>
      <c r="BW228" s="13">
        <v>105032.19163218392</v>
      </c>
      <c r="BX228" s="13">
        <v>334193.33701149438</v>
      </c>
      <c r="BY228" s="13">
        <v>0</v>
      </c>
      <c r="BZ228" s="13">
        <v>0</v>
      </c>
    </row>
    <row r="229" spans="1:78" s="4" customFormat="1" ht="12" customHeight="1" x14ac:dyDescent="0.25">
      <c r="A229" s="22">
        <v>225</v>
      </c>
      <c r="B229" s="24" t="s">
        <v>25</v>
      </c>
      <c r="C229" s="12">
        <v>5321.2</v>
      </c>
      <c r="D229" s="23">
        <v>5321.2</v>
      </c>
      <c r="E229" s="23">
        <v>0</v>
      </c>
      <c r="F229" s="23">
        <v>1014.6</v>
      </c>
      <c r="G229" s="22" t="s">
        <v>24</v>
      </c>
      <c r="H229" s="10">
        <v>1</v>
      </c>
      <c r="I229" s="10" t="s">
        <v>8</v>
      </c>
      <c r="J229" s="21">
        <v>36.54</v>
      </c>
      <c r="K229" s="17">
        <v>4.03</v>
      </c>
      <c r="L229" s="17">
        <v>7</v>
      </c>
      <c r="M229" s="17">
        <v>11</v>
      </c>
      <c r="N229" s="17">
        <v>5.4</v>
      </c>
      <c r="O229" s="17">
        <v>2.67</v>
      </c>
      <c r="P229" s="17">
        <v>1.54</v>
      </c>
      <c r="Q229" s="17">
        <v>4.9000000000000004</v>
      </c>
      <c r="R229" s="17">
        <v>0</v>
      </c>
      <c r="S229" s="20">
        <v>40</v>
      </c>
      <c r="T229" s="20">
        <v>40</v>
      </c>
      <c r="U229" s="20">
        <v>2604.04</v>
      </c>
      <c r="V229" s="17">
        <v>195.98199600000001</v>
      </c>
      <c r="W229" s="20">
        <v>42.3</v>
      </c>
      <c r="X229" s="20">
        <v>2604.04</v>
      </c>
      <c r="Y229" s="17">
        <v>0</v>
      </c>
      <c r="Z229" s="19">
        <v>0</v>
      </c>
      <c r="AA229" s="17">
        <v>5.05</v>
      </c>
      <c r="AB229" s="17">
        <v>10.67</v>
      </c>
      <c r="AC229" s="17">
        <v>14</v>
      </c>
      <c r="AD229" s="18">
        <v>1166619.8879999998</v>
      </c>
      <c r="AE229" s="17">
        <v>128666.61600000001</v>
      </c>
      <c r="AF229" s="17">
        <v>223490.40000000002</v>
      </c>
      <c r="AG229" s="17">
        <v>351199.19999999995</v>
      </c>
      <c r="AH229" s="17">
        <v>172406.88</v>
      </c>
      <c r="AI229" s="17">
        <v>85245.623999999996</v>
      </c>
      <c r="AJ229" s="17">
        <v>49167.887999999992</v>
      </c>
      <c r="AK229" s="17">
        <v>156443.28</v>
      </c>
      <c r="AL229" s="17">
        <v>0</v>
      </c>
      <c r="AM229" s="4" t="s">
        <v>8</v>
      </c>
      <c r="AN229" s="15">
        <v>39.28</v>
      </c>
      <c r="AO229" s="15">
        <v>4.3321948549534763</v>
      </c>
      <c r="AP229" s="15">
        <v>7.5249042145593874</v>
      </c>
      <c r="AQ229" s="15">
        <v>11.824849480021895</v>
      </c>
      <c r="AR229" s="15"/>
      <c r="AS229" s="15"/>
      <c r="AT229" s="15"/>
      <c r="AU229" s="15">
        <v>5.8049261083743851</v>
      </c>
      <c r="AV229" s="15">
        <v>2.870213464696223</v>
      </c>
      <c r="AW229" s="15">
        <v>1.6554789272030652</v>
      </c>
      <c r="AX229" s="15">
        <v>5.267432950191572</v>
      </c>
      <c r="AY229" s="15"/>
      <c r="AZ229" s="14">
        <v>0</v>
      </c>
      <c r="BA229" s="15">
        <v>39.28</v>
      </c>
      <c r="BB229" s="15">
        <v>4.3321948549534763</v>
      </c>
      <c r="BC229" s="15">
        <v>7.5249042145593874</v>
      </c>
      <c r="BD229" s="15">
        <v>11.824849480021895</v>
      </c>
      <c r="BE229" s="15">
        <v>0</v>
      </c>
      <c r="BF229" s="15">
        <v>0</v>
      </c>
      <c r="BG229" s="15">
        <v>0</v>
      </c>
      <c r="BH229" s="15">
        <v>5.8049261083743851</v>
      </c>
      <c r="BI229" s="15">
        <v>2.870213464696223</v>
      </c>
      <c r="BJ229" s="15">
        <v>1.6554789272030652</v>
      </c>
      <c r="BK229" s="15">
        <v>5.267432950191572</v>
      </c>
      <c r="BL229" s="15">
        <v>0</v>
      </c>
      <c r="BM229" s="14">
        <v>0</v>
      </c>
      <c r="BN229" s="13">
        <v>2508200.8320000004</v>
      </c>
      <c r="BO229" s="13">
        <v>276629.70314614131</v>
      </c>
      <c r="BP229" s="13">
        <v>480498.24367816088</v>
      </c>
      <c r="BQ229" s="13">
        <v>755068.66863711004</v>
      </c>
      <c r="BR229" s="13">
        <v>0</v>
      </c>
      <c r="BS229" s="13">
        <v>0</v>
      </c>
      <c r="BT229" s="13">
        <v>0</v>
      </c>
      <c r="BU229" s="13">
        <v>370670.07369458134</v>
      </c>
      <c r="BV229" s="13">
        <v>183275.75866009851</v>
      </c>
      <c r="BW229" s="13">
        <v>105709.61360919541</v>
      </c>
      <c r="BX229" s="13">
        <v>336348.77057471272</v>
      </c>
      <c r="BY229" s="13">
        <v>0</v>
      </c>
      <c r="BZ229" s="13">
        <v>0</v>
      </c>
    </row>
    <row r="230" spans="1:78" s="4" customFormat="1" ht="12" customHeight="1" x14ac:dyDescent="0.25">
      <c r="A230" s="22">
        <v>226</v>
      </c>
      <c r="B230" s="24" t="s">
        <v>23</v>
      </c>
      <c r="C230" s="12">
        <v>3691.5</v>
      </c>
      <c r="D230" s="23">
        <v>3691.5</v>
      </c>
      <c r="E230" s="23">
        <v>0</v>
      </c>
      <c r="F230" s="23">
        <v>1017.5</v>
      </c>
      <c r="G230" s="22" t="s">
        <v>22</v>
      </c>
      <c r="H230" s="10">
        <v>1</v>
      </c>
      <c r="I230" s="10" t="s">
        <v>21</v>
      </c>
      <c r="J230" s="18">
        <v>44.8</v>
      </c>
      <c r="K230" s="17">
        <v>5.0999999999999996</v>
      </c>
      <c r="L230" s="17">
        <v>8.6300000000000008</v>
      </c>
      <c r="M230" s="17">
        <v>13.43</v>
      </c>
      <c r="N230" s="17">
        <v>6.91</v>
      </c>
      <c r="O230" s="17">
        <v>3.15</v>
      </c>
      <c r="P230" s="17">
        <v>1.81</v>
      </c>
      <c r="Q230" s="17">
        <v>5.77</v>
      </c>
      <c r="R230" s="17">
        <v>0</v>
      </c>
      <c r="S230" s="20">
        <v>40</v>
      </c>
      <c r="T230" s="20">
        <v>40</v>
      </c>
      <c r="U230" s="20">
        <v>2604.04</v>
      </c>
      <c r="V230" s="17">
        <v>195.98199600000001</v>
      </c>
      <c r="W230" s="20">
        <v>42.3</v>
      </c>
      <c r="X230" s="20">
        <v>2604.04</v>
      </c>
      <c r="Y230" s="17">
        <v>0</v>
      </c>
      <c r="Z230" s="19">
        <v>0</v>
      </c>
      <c r="AA230" s="17">
        <v>5.05</v>
      </c>
      <c r="AB230" s="17">
        <v>10.67</v>
      </c>
      <c r="AC230" s="17">
        <v>14</v>
      </c>
      <c r="AD230" s="18">
        <v>992275.2</v>
      </c>
      <c r="AE230" s="17">
        <v>112959.9</v>
      </c>
      <c r="AF230" s="17">
        <v>191145.87000000002</v>
      </c>
      <c r="AG230" s="17">
        <v>297461.07</v>
      </c>
      <c r="AH230" s="17">
        <v>153049.59</v>
      </c>
      <c r="AI230" s="17">
        <v>69769.350000000006</v>
      </c>
      <c r="AJ230" s="17">
        <v>40089.69</v>
      </c>
      <c r="AK230" s="17">
        <v>127799.72999999998</v>
      </c>
      <c r="AL230" s="17">
        <v>0</v>
      </c>
      <c r="AN230" s="15">
        <v>48.16</v>
      </c>
      <c r="AO230" s="238">
        <v>18.649999999999999</v>
      </c>
      <c r="AP230" s="239"/>
      <c r="AQ230" s="26">
        <v>7.16</v>
      </c>
      <c r="AR230" s="26">
        <v>1.53</v>
      </c>
      <c r="AS230" s="26">
        <v>0.32</v>
      </c>
      <c r="AT230" s="26">
        <v>0.87</v>
      </c>
      <c r="AU230" s="26">
        <v>5.01</v>
      </c>
      <c r="AV230" s="26">
        <v>4.99</v>
      </c>
      <c r="AW230" s="26">
        <v>2.7</v>
      </c>
      <c r="AX230" s="26">
        <v>6.46</v>
      </c>
      <c r="AY230" s="26">
        <v>0.47</v>
      </c>
      <c r="AZ230" s="25">
        <v>0</v>
      </c>
      <c r="BA230" s="15">
        <v>54.565279999999994</v>
      </c>
      <c r="BB230" s="238">
        <v>21.130449999999996</v>
      </c>
      <c r="BC230" s="239">
        <v>0</v>
      </c>
      <c r="BD230" s="26">
        <v>8.1122800000000002</v>
      </c>
      <c r="BE230" s="26">
        <v>1.7334900000000002</v>
      </c>
      <c r="BF230" s="26">
        <v>0.36255999999999999</v>
      </c>
      <c r="BG230" s="26">
        <v>0.98570999999999998</v>
      </c>
      <c r="BH230" s="26">
        <v>5.6763299999999992</v>
      </c>
      <c r="BI230" s="26">
        <v>5.6536700000000009</v>
      </c>
      <c r="BJ230" s="26">
        <v>3.0591000000000004</v>
      </c>
      <c r="BK230" s="26">
        <v>7.3191800000000002</v>
      </c>
      <c r="BL230" s="26">
        <v>0.53250999999999993</v>
      </c>
      <c r="BM230" s="25">
        <v>0</v>
      </c>
      <c r="BN230" s="13">
        <v>2369842.5912000001</v>
      </c>
      <c r="BO230" s="237">
        <v>917723.51174999995</v>
      </c>
      <c r="BP230" s="237">
        <v>0</v>
      </c>
      <c r="BQ230" s="13">
        <v>352327.09620000003</v>
      </c>
      <c r="BR230" s="13">
        <v>75287.773350000003</v>
      </c>
      <c r="BS230" s="13">
        <v>15746.4624</v>
      </c>
      <c r="BT230" s="13">
        <v>42810.694649999998</v>
      </c>
      <c r="BU230" s="13">
        <v>246530.55194999999</v>
      </c>
      <c r="BV230" s="13">
        <v>245546.39805000005</v>
      </c>
      <c r="BW230" s="13">
        <v>132860.77650000004</v>
      </c>
      <c r="BX230" s="13">
        <v>317881.70970000001</v>
      </c>
      <c r="BY230" s="13">
        <v>23127.616649999996</v>
      </c>
      <c r="BZ230" s="13">
        <v>0</v>
      </c>
    </row>
    <row r="231" spans="1:78" s="4" customFormat="1" ht="12" customHeight="1" x14ac:dyDescent="0.25">
      <c r="A231" s="22">
        <v>227</v>
      </c>
      <c r="B231" s="24" t="s">
        <v>20</v>
      </c>
      <c r="C231" s="12">
        <v>2068.33</v>
      </c>
      <c r="D231" s="23">
        <v>2068.33</v>
      </c>
      <c r="E231" s="23">
        <v>0</v>
      </c>
      <c r="F231" s="23">
        <v>257.7</v>
      </c>
      <c r="G231" s="22" t="s">
        <v>9</v>
      </c>
      <c r="H231" s="10">
        <v>7</v>
      </c>
      <c r="I231" s="10" t="s">
        <v>8</v>
      </c>
      <c r="J231" s="21">
        <v>19.64</v>
      </c>
      <c r="K231" s="17">
        <v>3.02</v>
      </c>
      <c r="L231" s="17">
        <v>4</v>
      </c>
      <c r="M231" s="17">
        <v>6.16</v>
      </c>
      <c r="N231" s="17">
        <v>4.1900000000000004</v>
      </c>
      <c r="O231" s="17">
        <v>2.0499999999999998</v>
      </c>
      <c r="P231" s="17">
        <v>0</v>
      </c>
      <c r="Q231" s="17">
        <v>0</v>
      </c>
      <c r="R231" s="17">
        <v>0.22</v>
      </c>
      <c r="S231" s="20">
        <v>34.78</v>
      </c>
      <c r="T231" s="20">
        <v>34.78</v>
      </c>
      <c r="U231" s="20">
        <v>2193.54</v>
      </c>
      <c r="V231" s="17">
        <v>166.173046</v>
      </c>
      <c r="W231" s="20">
        <v>42.3</v>
      </c>
      <c r="X231" s="20">
        <v>2193.54</v>
      </c>
      <c r="Y231" s="17">
        <v>7.85</v>
      </c>
      <c r="Z231" s="19">
        <v>0</v>
      </c>
      <c r="AA231" s="17">
        <v>4.71</v>
      </c>
      <c r="AB231" s="17">
        <v>10.67</v>
      </c>
      <c r="AC231" s="17">
        <v>14</v>
      </c>
      <c r="AD231" s="18">
        <v>243732.00719999999</v>
      </c>
      <c r="AE231" s="17">
        <v>37478.139600000002</v>
      </c>
      <c r="AF231" s="17">
        <v>49639.92</v>
      </c>
      <c r="AG231" s="17">
        <v>76445.476800000004</v>
      </c>
      <c r="AH231" s="17">
        <v>51997.816200000001</v>
      </c>
      <c r="AI231" s="17">
        <v>25440.458999999995</v>
      </c>
      <c r="AJ231" s="17">
        <v>0</v>
      </c>
      <c r="AK231" s="17">
        <v>0</v>
      </c>
      <c r="AL231" s="17">
        <v>2730.1956</v>
      </c>
      <c r="AN231" s="15">
        <v>33.17</v>
      </c>
      <c r="AO231" s="238">
        <v>13.89</v>
      </c>
      <c r="AP231" s="239"/>
      <c r="AQ231" s="15">
        <v>5.9</v>
      </c>
      <c r="AR231" s="15">
        <v>1.53</v>
      </c>
      <c r="AS231" s="15">
        <v>0.32</v>
      </c>
      <c r="AT231" s="15">
        <v>0.6</v>
      </c>
      <c r="AU231" s="15">
        <v>5.01</v>
      </c>
      <c r="AV231" s="15">
        <v>4.99</v>
      </c>
      <c r="AW231" s="15">
        <v>0</v>
      </c>
      <c r="AX231" s="15">
        <v>0</v>
      </c>
      <c r="AY231" s="15">
        <v>0</v>
      </c>
      <c r="AZ231" s="14">
        <v>0.93</v>
      </c>
      <c r="BA231" s="15">
        <v>37.581610000000005</v>
      </c>
      <c r="BB231" s="238">
        <v>15.737370000000004</v>
      </c>
      <c r="BC231" s="239">
        <v>0</v>
      </c>
      <c r="BD231" s="15">
        <v>6.6847000000000012</v>
      </c>
      <c r="BE231" s="15">
        <v>1.7334900000000002</v>
      </c>
      <c r="BF231" s="15">
        <v>0.36256000000000005</v>
      </c>
      <c r="BG231" s="15">
        <v>0.67980000000000007</v>
      </c>
      <c r="BH231" s="15">
        <v>5.6763300000000001</v>
      </c>
      <c r="BI231" s="15">
        <v>5.65367</v>
      </c>
      <c r="BJ231" s="15">
        <v>0</v>
      </c>
      <c r="BK231" s="15">
        <v>0</v>
      </c>
      <c r="BL231" s="15">
        <v>0</v>
      </c>
      <c r="BM231" s="14">
        <v>1.0536900000000002</v>
      </c>
      <c r="BN231" s="13">
        <v>914524.7263130002</v>
      </c>
      <c r="BO231" s="237">
        <v>382958.95232100005</v>
      </c>
      <c r="BP231" s="237">
        <v>0</v>
      </c>
      <c r="BQ231" s="13">
        <v>162667.94951000001</v>
      </c>
      <c r="BR231" s="13">
        <v>42183.383516999995</v>
      </c>
      <c r="BS231" s="13">
        <v>8822.6684480000004</v>
      </c>
      <c r="BT231" s="13">
        <v>16542.503340000003</v>
      </c>
      <c r="BU231" s="13">
        <v>138129.90288899999</v>
      </c>
      <c r="BV231" s="13">
        <v>137578.48611100001</v>
      </c>
      <c r="BW231" s="13">
        <v>0</v>
      </c>
      <c r="BX231" s="13">
        <v>0</v>
      </c>
      <c r="BY231" s="13">
        <v>0</v>
      </c>
      <c r="BZ231" s="13">
        <v>25640.880177000003</v>
      </c>
    </row>
    <row r="232" spans="1:78" s="4" customFormat="1" ht="12" customHeight="1" x14ac:dyDescent="0.25">
      <c r="A232" s="22">
        <v>228</v>
      </c>
      <c r="B232" s="24" t="s">
        <v>19</v>
      </c>
      <c r="C232" s="12">
        <v>3374.69</v>
      </c>
      <c r="D232" s="23">
        <v>3374.69</v>
      </c>
      <c r="E232" s="23">
        <v>0</v>
      </c>
      <c r="F232" s="23">
        <v>301.2</v>
      </c>
      <c r="G232" s="22" t="s">
        <v>9</v>
      </c>
      <c r="H232" s="10">
        <v>7</v>
      </c>
      <c r="I232" s="10" t="s">
        <v>8</v>
      </c>
      <c r="J232" s="21">
        <v>19.64</v>
      </c>
      <c r="K232" s="17">
        <v>3.02</v>
      </c>
      <c r="L232" s="17">
        <v>4</v>
      </c>
      <c r="M232" s="17">
        <v>6.16</v>
      </c>
      <c r="N232" s="17">
        <v>4.1900000000000004</v>
      </c>
      <c r="O232" s="17">
        <v>2.0499999999999998</v>
      </c>
      <c r="P232" s="17">
        <v>0</v>
      </c>
      <c r="Q232" s="17">
        <v>0</v>
      </c>
      <c r="R232" s="17">
        <v>0.22</v>
      </c>
      <c r="S232" s="20">
        <v>34.78</v>
      </c>
      <c r="T232" s="20">
        <v>34.78</v>
      </c>
      <c r="U232" s="20">
        <v>2193.54</v>
      </c>
      <c r="V232" s="17">
        <v>166.173046</v>
      </c>
      <c r="W232" s="20">
        <v>42.3</v>
      </c>
      <c r="X232" s="20">
        <v>2193.54</v>
      </c>
      <c r="Y232" s="17">
        <v>7.85</v>
      </c>
      <c r="Z232" s="19">
        <v>0</v>
      </c>
      <c r="AA232" s="17">
        <v>4.71</v>
      </c>
      <c r="AB232" s="17">
        <v>10.67</v>
      </c>
      <c r="AC232" s="17">
        <v>14</v>
      </c>
      <c r="AD232" s="18">
        <v>397673.46960000007</v>
      </c>
      <c r="AE232" s="17">
        <v>61149.382799999999</v>
      </c>
      <c r="AF232" s="17">
        <v>80992.56</v>
      </c>
      <c r="AG232" s="17">
        <v>124728.54240000001</v>
      </c>
      <c r="AH232" s="17">
        <v>84839.706600000005</v>
      </c>
      <c r="AI232" s="17">
        <v>41508.686999999998</v>
      </c>
      <c r="AJ232" s="17">
        <v>0</v>
      </c>
      <c r="AK232" s="17">
        <v>0</v>
      </c>
      <c r="AL232" s="17">
        <v>4454.5907999999999</v>
      </c>
      <c r="AN232" s="15">
        <v>33.17</v>
      </c>
      <c r="AO232" s="238">
        <v>13.89</v>
      </c>
      <c r="AP232" s="239"/>
      <c r="AQ232" s="15">
        <v>5.9</v>
      </c>
      <c r="AR232" s="15">
        <v>1.53</v>
      </c>
      <c r="AS232" s="15">
        <v>0.32</v>
      </c>
      <c r="AT232" s="15">
        <v>0.6</v>
      </c>
      <c r="AU232" s="15">
        <v>5.01</v>
      </c>
      <c r="AV232" s="15">
        <v>4.99</v>
      </c>
      <c r="AW232" s="15">
        <v>0</v>
      </c>
      <c r="AX232" s="15">
        <v>0</v>
      </c>
      <c r="AY232" s="15">
        <v>0</v>
      </c>
      <c r="AZ232" s="14">
        <v>0.93</v>
      </c>
      <c r="BA232" s="15">
        <v>37.581610000000005</v>
      </c>
      <c r="BB232" s="238">
        <v>15.737370000000004</v>
      </c>
      <c r="BC232" s="239">
        <v>0</v>
      </c>
      <c r="BD232" s="15">
        <v>6.6847000000000012</v>
      </c>
      <c r="BE232" s="15">
        <v>1.7334900000000002</v>
      </c>
      <c r="BF232" s="15">
        <v>0.36256000000000005</v>
      </c>
      <c r="BG232" s="15">
        <v>0.67980000000000007</v>
      </c>
      <c r="BH232" s="15">
        <v>5.6763300000000001</v>
      </c>
      <c r="BI232" s="15">
        <v>5.65367</v>
      </c>
      <c r="BJ232" s="15">
        <v>0</v>
      </c>
      <c r="BK232" s="15">
        <v>0</v>
      </c>
      <c r="BL232" s="15">
        <v>0</v>
      </c>
      <c r="BM232" s="14">
        <v>1.0536900000000002</v>
      </c>
      <c r="BN232" s="13">
        <v>1492139.769109</v>
      </c>
      <c r="BO232" s="237">
        <v>624836.33985300013</v>
      </c>
      <c r="BP232" s="237">
        <v>0</v>
      </c>
      <c r="BQ232" s="13">
        <v>265409.24443000002</v>
      </c>
      <c r="BR232" s="13">
        <v>68826.465081000002</v>
      </c>
      <c r="BS232" s="13">
        <v>14395.077664</v>
      </c>
      <c r="BT232" s="13">
        <v>26990.770620000003</v>
      </c>
      <c r="BU232" s="13">
        <v>225372.93467699998</v>
      </c>
      <c r="BV232" s="13">
        <v>224473.24232300001</v>
      </c>
      <c r="BW232" s="13">
        <v>0</v>
      </c>
      <c r="BX232" s="13">
        <v>0</v>
      </c>
      <c r="BY232" s="13">
        <v>0</v>
      </c>
      <c r="BZ232" s="13">
        <v>41835.694461000006</v>
      </c>
    </row>
    <row r="233" spans="1:78" s="4" customFormat="1" ht="12" customHeight="1" x14ac:dyDescent="0.25">
      <c r="A233" s="22">
        <v>229</v>
      </c>
      <c r="B233" s="24" t="s">
        <v>18</v>
      </c>
      <c r="C233" s="12">
        <v>3804.8699999999994</v>
      </c>
      <c r="D233" s="23">
        <v>3747.7699999999995</v>
      </c>
      <c r="E233" s="23">
        <v>57.1</v>
      </c>
      <c r="F233" s="23">
        <v>483.3</v>
      </c>
      <c r="G233" s="22" t="s">
        <v>9</v>
      </c>
      <c r="H233" s="10">
        <v>1</v>
      </c>
      <c r="I233" s="10" t="s">
        <v>8</v>
      </c>
      <c r="J233" s="21">
        <v>32.07</v>
      </c>
      <c r="K233" s="17">
        <v>4.03</v>
      </c>
      <c r="L233" s="17">
        <v>5.61</v>
      </c>
      <c r="M233" s="17">
        <v>7.92</v>
      </c>
      <c r="N233" s="17">
        <v>5.4</v>
      </c>
      <c r="O233" s="17">
        <v>2.67</v>
      </c>
      <c r="P233" s="17">
        <v>1.54</v>
      </c>
      <c r="Q233" s="17">
        <v>4.9000000000000004</v>
      </c>
      <c r="R233" s="17">
        <v>0</v>
      </c>
      <c r="S233" s="20">
        <v>40</v>
      </c>
      <c r="T233" s="20">
        <v>40</v>
      </c>
      <c r="U233" s="20">
        <v>2604.04</v>
      </c>
      <c r="V233" s="17">
        <v>195.98199600000001</v>
      </c>
      <c r="W233" s="20">
        <v>42.3</v>
      </c>
      <c r="X233" s="20">
        <v>2604.04</v>
      </c>
      <c r="Y233" s="17">
        <v>0</v>
      </c>
      <c r="Z233" s="19">
        <v>0</v>
      </c>
      <c r="AA233" s="17">
        <v>4.71</v>
      </c>
      <c r="AB233" s="17">
        <v>10.67</v>
      </c>
      <c r="AC233" s="17">
        <v>14</v>
      </c>
      <c r="AD233" s="18">
        <v>732133.08539999987</v>
      </c>
      <c r="AE233" s="17">
        <v>92001.756599999993</v>
      </c>
      <c r="AF233" s="17">
        <v>128071.92419999998</v>
      </c>
      <c r="AG233" s="17">
        <v>180807.42239999998</v>
      </c>
      <c r="AH233" s="17">
        <v>123277.788</v>
      </c>
      <c r="AI233" s="17">
        <v>60954.017399999982</v>
      </c>
      <c r="AJ233" s="17">
        <v>35156.998800000001</v>
      </c>
      <c r="AK233" s="17">
        <v>111863.17799999999</v>
      </c>
      <c r="AL233" s="17">
        <v>0</v>
      </c>
      <c r="AN233" s="15">
        <v>48.16</v>
      </c>
      <c r="AO233" s="238">
        <v>18.649999999999999</v>
      </c>
      <c r="AP233" s="239"/>
      <c r="AQ233" s="15">
        <v>7.16</v>
      </c>
      <c r="AR233" s="15">
        <v>1.53</v>
      </c>
      <c r="AS233" s="15">
        <v>0.32</v>
      </c>
      <c r="AT233" s="15">
        <v>0.87</v>
      </c>
      <c r="AU233" s="15">
        <v>5.01</v>
      </c>
      <c r="AV233" s="15">
        <v>4.99</v>
      </c>
      <c r="AW233" s="15">
        <v>2.7</v>
      </c>
      <c r="AX233" s="15">
        <v>6.46</v>
      </c>
      <c r="AY233" s="15">
        <v>0.47</v>
      </c>
      <c r="AZ233" s="14">
        <v>0</v>
      </c>
      <c r="BA233" s="15">
        <v>54.565279999999994</v>
      </c>
      <c r="BB233" s="238">
        <v>21.130449999999996</v>
      </c>
      <c r="BC233" s="239">
        <v>0</v>
      </c>
      <c r="BD233" s="15">
        <v>8.1122800000000002</v>
      </c>
      <c r="BE233" s="15">
        <v>1.7334900000000002</v>
      </c>
      <c r="BF233" s="15">
        <v>0.36255999999999999</v>
      </c>
      <c r="BG233" s="15">
        <v>0.98570999999999998</v>
      </c>
      <c r="BH233" s="15">
        <v>5.6763299999999992</v>
      </c>
      <c r="BI233" s="15">
        <v>5.6536700000000009</v>
      </c>
      <c r="BJ233" s="15">
        <v>3.0591000000000004</v>
      </c>
      <c r="BK233" s="15">
        <v>7.3191800000000002</v>
      </c>
      <c r="BL233" s="15">
        <v>0.53250999999999993</v>
      </c>
      <c r="BM233" s="14">
        <v>0</v>
      </c>
      <c r="BN233" s="13">
        <v>2442623.0475359997</v>
      </c>
      <c r="BO233" s="237">
        <v>945907.80391499971</v>
      </c>
      <c r="BP233" s="237">
        <v>0</v>
      </c>
      <c r="BQ233" s="13">
        <v>363147.44643599994</v>
      </c>
      <c r="BR233" s="13">
        <v>77599.943162999989</v>
      </c>
      <c r="BS233" s="13">
        <v>16230.053471999998</v>
      </c>
      <c r="BT233" s="13">
        <v>44125.457876999993</v>
      </c>
      <c r="BU233" s="13">
        <v>254101.77467099996</v>
      </c>
      <c r="BV233" s="13">
        <v>253087.39632900001</v>
      </c>
      <c r="BW233" s="13">
        <v>136941.07617000001</v>
      </c>
      <c r="BX233" s="13">
        <v>327644.20446599997</v>
      </c>
      <c r="BY233" s="13">
        <v>23837.89103699999</v>
      </c>
      <c r="BZ233" s="13">
        <v>0</v>
      </c>
    </row>
    <row r="234" spans="1:78" s="4" customFormat="1" ht="12" customHeight="1" x14ac:dyDescent="0.25">
      <c r="A234" s="22">
        <v>230</v>
      </c>
      <c r="B234" s="24" t="s">
        <v>17</v>
      </c>
      <c r="C234" s="12">
        <v>856.1</v>
      </c>
      <c r="D234" s="23">
        <v>770.6</v>
      </c>
      <c r="E234" s="23">
        <v>85.5</v>
      </c>
      <c r="F234" s="23">
        <v>166.1</v>
      </c>
      <c r="G234" s="22" t="s">
        <v>9</v>
      </c>
      <c r="H234" s="10">
        <v>9</v>
      </c>
      <c r="I234" s="10" t="s">
        <v>8</v>
      </c>
      <c r="J234" s="21">
        <v>19.37</v>
      </c>
      <c r="K234" s="17">
        <v>2.86</v>
      </c>
      <c r="L234" s="17">
        <v>3.7399999999999998</v>
      </c>
      <c r="M234" s="17">
        <v>6.5</v>
      </c>
      <c r="N234" s="17">
        <v>4</v>
      </c>
      <c r="O234" s="17">
        <v>2.0499999999999998</v>
      </c>
      <c r="P234" s="17">
        <v>0</v>
      </c>
      <c r="Q234" s="17">
        <v>0</v>
      </c>
      <c r="R234" s="17">
        <v>0.22</v>
      </c>
      <c r="S234" s="20">
        <v>40</v>
      </c>
      <c r="T234" s="20">
        <v>0</v>
      </c>
      <c r="U234" s="20">
        <v>0</v>
      </c>
      <c r="V234" s="17">
        <v>0</v>
      </c>
      <c r="W234" s="20">
        <v>42.3</v>
      </c>
      <c r="X234" s="20">
        <v>2604.04</v>
      </c>
      <c r="Y234" s="17">
        <v>7.85</v>
      </c>
      <c r="Z234" s="19">
        <v>0</v>
      </c>
      <c r="AA234" s="17">
        <v>4.71</v>
      </c>
      <c r="AB234" s="17">
        <v>10.67</v>
      </c>
      <c r="AC234" s="17">
        <v>14</v>
      </c>
      <c r="AD234" s="18">
        <v>99495.94200000001</v>
      </c>
      <c r="AE234" s="17">
        <v>14690.675999999999</v>
      </c>
      <c r="AF234" s="17">
        <v>19210.883999999998</v>
      </c>
      <c r="AG234" s="17">
        <v>33387.9</v>
      </c>
      <c r="AH234" s="17">
        <v>20546.400000000001</v>
      </c>
      <c r="AI234" s="17">
        <v>10530.029999999999</v>
      </c>
      <c r="AJ234" s="17">
        <v>0</v>
      </c>
      <c r="AK234" s="17">
        <v>0</v>
      </c>
      <c r="AL234" s="17">
        <v>1130.0520000000001</v>
      </c>
      <c r="AN234" s="15">
        <v>26.91</v>
      </c>
      <c r="AO234" s="238">
        <v>7.81</v>
      </c>
      <c r="AP234" s="239"/>
      <c r="AQ234" s="15">
        <v>8.4499999999999993</v>
      </c>
      <c r="AR234" s="15">
        <v>1.53</v>
      </c>
      <c r="AS234" s="15">
        <v>0.18</v>
      </c>
      <c r="AT234" s="15">
        <v>0.48</v>
      </c>
      <c r="AU234" s="15">
        <v>4.93</v>
      </c>
      <c r="AV234" s="15">
        <v>2.6</v>
      </c>
      <c r="AW234" s="15">
        <v>0</v>
      </c>
      <c r="AX234" s="15">
        <v>0</v>
      </c>
      <c r="AY234" s="15">
        <v>0</v>
      </c>
      <c r="AZ234" s="14">
        <v>0.93</v>
      </c>
      <c r="BA234" s="15">
        <v>30.48903</v>
      </c>
      <c r="BB234" s="238">
        <v>8.8487299999999998</v>
      </c>
      <c r="BC234" s="239">
        <v>0</v>
      </c>
      <c r="BD234" s="15">
        <v>9.5738499999999984</v>
      </c>
      <c r="BE234" s="15">
        <v>1.73349</v>
      </c>
      <c r="BF234" s="15">
        <v>0.20393999999999998</v>
      </c>
      <c r="BG234" s="15">
        <v>0.54383999999999999</v>
      </c>
      <c r="BH234" s="15">
        <v>5.5856899999999996</v>
      </c>
      <c r="BI234" s="15">
        <v>2.9458000000000002</v>
      </c>
      <c r="BJ234" s="15">
        <v>0</v>
      </c>
      <c r="BK234" s="15">
        <v>0</v>
      </c>
      <c r="BL234" s="15">
        <v>0</v>
      </c>
      <c r="BM234" s="14">
        <v>1.05369</v>
      </c>
      <c r="BN234" s="13">
        <v>307091.88783000002</v>
      </c>
      <c r="BO234" s="237">
        <v>89126.25953000001</v>
      </c>
      <c r="BP234" s="237">
        <v>0</v>
      </c>
      <c r="BQ234" s="13">
        <v>96429.81985</v>
      </c>
      <c r="BR234" s="13">
        <v>17460.07389</v>
      </c>
      <c r="BS234" s="13">
        <v>2054.1263399999998</v>
      </c>
      <c r="BT234" s="13">
        <v>5477.6702399999995</v>
      </c>
      <c r="BU234" s="13">
        <v>56260.238089999999</v>
      </c>
      <c r="BV234" s="13">
        <v>29670.713800000001</v>
      </c>
      <c r="BW234" s="13">
        <v>0</v>
      </c>
      <c r="BX234" s="13">
        <v>0</v>
      </c>
      <c r="BY234" s="13">
        <v>0</v>
      </c>
      <c r="BZ234" s="13">
        <v>10612.986089999999</v>
      </c>
    </row>
    <row r="235" spans="1:78" s="4" customFormat="1" ht="12" customHeight="1" x14ac:dyDescent="0.25">
      <c r="A235" s="22">
        <v>231</v>
      </c>
      <c r="B235" s="24" t="s">
        <v>16</v>
      </c>
      <c r="C235" s="12">
        <v>894.63</v>
      </c>
      <c r="D235" s="23">
        <v>894.63</v>
      </c>
      <c r="E235" s="23">
        <v>0</v>
      </c>
      <c r="F235" s="23">
        <v>129.9</v>
      </c>
      <c r="G235" s="22" t="s">
        <v>9</v>
      </c>
      <c r="H235" s="10">
        <v>9</v>
      </c>
      <c r="I235" s="10" t="s">
        <v>8</v>
      </c>
      <c r="J235" s="21">
        <v>19.37</v>
      </c>
      <c r="K235" s="17">
        <v>2.86</v>
      </c>
      <c r="L235" s="17">
        <v>3.7399999999999998</v>
      </c>
      <c r="M235" s="17">
        <v>6.5</v>
      </c>
      <c r="N235" s="17">
        <v>4</v>
      </c>
      <c r="O235" s="17">
        <v>2.0499999999999998</v>
      </c>
      <c r="P235" s="17">
        <v>0</v>
      </c>
      <c r="Q235" s="17">
        <v>0</v>
      </c>
      <c r="R235" s="17">
        <v>0.22</v>
      </c>
      <c r="S235" s="20">
        <v>40</v>
      </c>
      <c r="T235" s="20">
        <v>0</v>
      </c>
      <c r="U235" s="20">
        <v>0</v>
      </c>
      <c r="V235" s="17">
        <v>0</v>
      </c>
      <c r="W235" s="20">
        <v>42.3</v>
      </c>
      <c r="X235" s="20">
        <v>2604.04</v>
      </c>
      <c r="Y235" s="17">
        <v>7.85</v>
      </c>
      <c r="Z235" s="19">
        <v>0</v>
      </c>
      <c r="AA235" s="17">
        <v>4.71</v>
      </c>
      <c r="AB235" s="17">
        <v>10.67</v>
      </c>
      <c r="AC235" s="17">
        <v>14</v>
      </c>
      <c r="AD235" s="18">
        <v>103973.89860000001</v>
      </c>
      <c r="AE235" s="17">
        <v>15351.8508</v>
      </c>
      <c r="AF235" s="17">
        <v>20075.497199999998</v>
      </c>
      <c r="AG235" s="17">
        <v>34890.57</v>
      </c>
      <c r="AH235" s="17">
        <v>21471.119999999999</v>
      </c>
      <c r="AI235" s="17">
        <v>11003.948999999999</v>
      </c>
      <c r="AJ235" s="17">
        <v>0</v>
      </c>
      <c r="AK235" s="17">
        <v>0</v>
      </c>
      <c r="AL235" s="17">
        <v>1180.9115999999999</v>
      </c>
      <c r="AN235" s="15">
        <v>26.91</v>
      </c>
      <c r="AO235" s="238">
        <v>7.81</v>
      </c>
      <c r="AP235" s="239"/>
      <c r="AQ235" s="15">
        <v>8.4499999999999993</v>
      </c>
      <c r="AR235" s="15">
        <v>1.53</v>
      </c>
      <c r="AS235" s="15">
        <v>0.18</v>
      </c>
      <c r="AT235" s="15">
        <v>0.48</v>
      </c>
      <c r="AU235" s="15">
        <v>4.93</v>
      </c>
      <c r="AV235" s="15">
        <v>2.6</v>
      </c>
      <c r="AW235" s="15">
        <v>0</v>
      </c>
      <c r="AX235" s="15">
        <v>0</v>
      </c>
      <c r="AY235" s="15">
        <v>0</v>
      </c>
      <c r="AZ235" s="14">
        <v>0.93</v>
      </c>
      <c r="BA235" s="15">
        <v>30.48903</v>
      </c>
      <c r="BB235" s="238">
        <v>8.8487299999999998</v>
      </c>
      <c r="BC235" s="239">
        <v>0</v>
      </c>
      <c r="BD235" s="15">
        <v>9.5738499999999984</v>
      </c>
      <c r="BE235" s="15">
        <v>1.73349</v>
      </c>
      <c r="BF235" s="15">
        <v>0.20393999999999998</v>
      </c>
      <c r="BG235" s="15">
        <v>0.54383999999999999</v>
      </c>
      <c r="BH235" s="15">
        <v>5.5856899999999996</v>
      </c>
      <c r="BI235" s="15">
        <v>2.9458000000000002</v>
      </c>
      <c r="BJ235" s="15">
        <v>0</v>
      </c>
      <c r="BK235" s="15">
        <v>0</v>
      </c>
      <c r="BL235" s="15">
        <v>0</v>
      </c>
      <c r="BM235" s="14">
        <v>1.05369</v>
      </c>
      <c r="BN235" s="13">
        <v>320912.995689</v>
      </c>
      <c r="BO235" s="237">
        <v>93137.513799000008</v>
      </c>
      <c r="BP235" s="237">
        <v>0</v>
      </c>
      <c r="BQ235" s="13">
        <v>100769.78125499999</v>
      </c>
      <c r="BR235" s="13">
        <v>18245.889386999999</v>
      </c>
      <c r="BS235" s="13">
        <v>2146.5752219999995</v>
      </c>
      <c r="BT235" s="13">
        <v>5724.2005919999992</v>
      </c>
      <c r="BU235" s="13">
        <v>58792.310246999994</v>
      </c>
      <c r="BV235" s="13">
        <v>31006.08654</v>
      </c>
      <c r="BW235" s="13">
        <v>0</v>
      </c>
      <c r="BX235" s="13">
        <v>0</v>
      </c>
      <c r="BY235" s="13">
        <v>0</v>
      </c>
      <c r="BZ235" s="13">
        <v>11090.638646999998</v>
      </c>
    </row>
    <row r="236" spans="1:78" s="4" customFormat="1" ht="12" customHeight="1" x14ac:dyDescent="0.25">
      <c r="A236" s="22">
        <v>232</v>
      </c>
      <c r="B236" s="24" t="s">
        <v>15</v>
      </c>
      <c r="C236" s="12">
        <v>5793.4</v>
      </c>
      <c r="D236" s="23">
        <v>5727.7</v>
      </c>
      <c r="E236" s="23">
        <v>65.7</v>
      </c>
      <c r="F236" s="23">
        <v>1583.5</v>
      </c>
      <c r="G236" s="22" t="s">
        <v>9</v>
      </c>
      <c r="H236" s="10">
        <v>1</v>
      </c>
      <c r="I236" s="10" t="s">
        <v>8</v>
      </c>
      <c r="J236" s="21">
        <v>32.07</v>
      </c>
      <c r="K236" s="17">
        <v>4.03</v>
      </c>
      <c r="L236" s="17">
        <v>5.61</v>
      </c>
      <c r="M236" s="17">
        <v>7.92</v>
      </c>
      <c r="N236" s="17">
        <v>5.4</v>
      </c>
      <c r="O236" s="17">
        <v>2.67</v>
      </c>
      <c r="P236" s="17">
        <v>1.54</v>
      </c>
      <c r="Q236" s="17">
        <v>4.9000000000000004</v>
      </c>
      <c r="R236" s="17">
        <v>0</v>
      </c>
      <c r="S236" s="20">
        <v>40</v>
      </c>
      <c r="T236" s="20">
        <v>40</v>
      </c>
      <c r="U236" s="20">
        <v>2604.04</v>
      </c>
      <c r="V236" s="17">
        <v>195.98199600000001</v>
      </c>
      <c r="W236" s="20">
        <v>42.3</v>
      </c>
      <c r="X236" s="20">
        <v>2604.04</v>
      </c>
      <c r="Y236" s="17">
        <v>0</v>
      </c>
      <c r="Z236" s="19">
        <v>0</v>
      </c>
      <c r="AA236" s="17">
        <v>4.71</v>
      </c>
      <c r="AB236" s="17">
        <v>10.67</v>
      </c>
      <c r="AC236" s="17">
        <v>14</v>
      </c>
      <c r="AD236" s="18">
        <v>1114766.0279999999</v>
      </c>
      <c r="AE236" s="17">
        <v>140084.41199999998</v>
      </c>
      <c r="AF236" s="17">
        <v>195005.84399999998</v>
      </c>
      <c r="AG236" s="17">
        <v>275302.36799999996</v>
      </c>
      <c r="AH236" s="17">
        <v>187706.16</v>
      </c>
      <c r="AI236" s="17">
        <v>92810.267999999996</v>
      </c>
      <c r="AJ236" s="17">
        <v>53531.015999999996</v>
      </c>
      <c r="AK236" s="17">
        <v>170325.96</v>
      </c>
      <c r="AL236" s="17">
        <v>0</v>
      </c>
      <c r="AN236" s="15">
        <v>48.16</v>
      </c>
      <c r="AO236" s="238">
        <v>18.649999999999999</v>
      </c>
      <c r="AP236" s="239"/>
      <c r="AQ236" s="15">
        <v>7.16</v>
      </c>
      <c r="AR236" s="15">
        <v>1.53</v>
      </c>
      <c r="AS236" s="15">
        <v>0.32</v>
      </c>
      <c r="AT236" s="15">
        <v>0.87</v>
      </c>
      <c r="AU236" s="15">
        <v>5.01</v>
      </c>
      <c r="AV236" s="15">
        <v>4.99</v>
      </c>
      <c r="AW236" s="15">
        <v>2.7</v>
      </c>
      <c r="AX236" s="15">
        <v>6.46</v>
      </c>
      <c r="AY236" s="15">
        <v>0.47</v>
      </c>
      <c r="AZ236" s="14">
        <v>0</v>
      </c>
      <c r="BA236" s="15">
        <v>54.565279999999994</v>
      </c>
      <c r="BB236" s="238">
        <v>21.130449999999996</v>
      </c>
      <c r="BC236" s="239">
        <v>0</v>
      </c>
      <c r="BD236" s="15">
        <v>8.1122800000000002</v>
      </c>
      <c r="BE236" s="15">
        <v>1.7334900000000002</v>
      </c>
      <c r="BF236" s="15">
        <v>0.36255999999999999</v>
      </c>
      <c r="BG236" s="15">
        <v>0.98570999999999998</v>
      </c>
      <c r="BH236" s="15">
        <v>5.6763299999999992</v>
      </c>
      <c r="BI236" s="15">
        <v>5.6536700000000009</v>
      </c>
      <c r="BJ236" s="15">
        <v>3.0591000000000004</v>
      </c>
      <c r="BK236" s="15">
        <v>7.3191800000000002</v>
      </c>
      <c r="BL236" s="15">
        <v>0.53250999999999993</v>
      </c>
      <c r="BM236" s="14">
        <v>0</v>
      </c>
      <c r="BN236" s="13">
        <v>3719205.2195199993</v>
      </c>
      <c r="BO236" s="237">
        <v>1440265.3102999998</v>
      </c>
      <c r="BP236" s="237">
        <v>0</v>
      </c>
      <c r="BQ236" s="13">
        <v>552938.31752000004</v>
      </c>
      <c r="BR236" s="13">
        <v>118155.81365999999</v>
      </c>
      <c r="BS236" s="13">
        <v>24712.32704</v>
      </c>
      <c r="BT236" s="13">
        <v>67186.639139999985</v>
      </c>
      <c r="BU236" s="13">
        <v>386902.37021999998</v>
      </c>
      <c r="BV236" s="13">
        <v>385357.84978000005</v>
      </c>
      <c r="BW236" s="13">
        <v>208510.25940000004</v>
      </c>
      <c r="BX236" s="13">
        <v>498880.10212</v>
      </c>
      <c r="BY236" s="13">
        <v>36296.230339999987</v>
      </c>
      <c r="BZ236" s="13">
        <v>0</v>
      </c>
    </row>
    <row r="237" spans="1:78" s="4" customFormat="1" ht="12" customHeight="1" x14ac:dyDescent="0.25">
      <c r="A237" s="22">
        <v>233</v>
      </c>
      <c r="B237" s="24" t="s">
        <v>14</v>
      </c>
      <c r="C237" s="12">
        <v>2479.9</v>
      </c>
      <c r="D237" s="23">
        <v>2479.9</v>
      </c>
      <c r="E237" s="23">
        <v>0</v>
      </c>
      <c r="F237" s="23">
        <v>255</v>
      </c>
      <c r="G237" s="22" t="s">
        <v>9</v>
      </c>
      <c r="H237" s="10">
        <v>7</v>
      </c>
      <c r="I237" s="10" t="s">
        <v>8</v>
      </c>
      <c r="J237" s="21">
        <v>23.45</v>
      </c>
      <c r="K237" s="17">
        <v>4.32</v>
      </c>
      <c r="L237" s="17">
        <v>4.8899999999999997</v>
      </c>
      <c r="M237" s="17">
        <v>7.16</v>
      </c>
      <c r="N237" s="17">
        <v>4.1900000000000004</v>
      </c>
      <c r="O237" s="17">
        <v>2.67</v>
      </c>
      <c r="P237" s="17">
        <v>0</v>
      </c>
      <c r="Q237" s="17">
        <v>0</v>
      </c>
      <c r="R237" s="17">
        <v>0.22</v>
      </c>
      <c r="S237" s="20">
        <v>40</v>
      </c>
      <c r="T237" s="20">
        <v>40</v>
      </c>
      <c r="U237" s="20">
        <v>2604.04</v>
      </c>
      <c r="V237" s="17">
        <v>195.98199600000001</v>
      </c>
      <c r="W237" s="20">
        <v>42.3</v>
      </c>
      <c r="X237" s="20">
        <v>2604.04</v>
      </c>
      <c r="Y237" s="17">
        <v>7.85</v>
      </c>
      <c r="Z237" s="19">
        <v>0</v>
      </c>
      <c r="AA237" s="17">
        <v>4.71</v>
      </c>
      <c r="AB237" s="17">
        <v>10.67</v>
      </c>
      <c r="AC237" s="17">
        <v>14</v>
      </c>
      <c r="AD237" s="18">
        <v>348921.93</v>
      </c>
      <c r="AE237" s="17">
        <v>64279.008000000009</v>
      </c>
      <c r="AF237" s="17">
        <v>72760.266000000003</v>
      </c>
      <c r="AG237" s="17">
        <v>106536.50400000002</v>
      </c>
      <c r="AH237" s="17">
        <v>62344.686000000002</v>
      </c>
      <c r="AI237" s="17">
        <v>39727.998</v>
      </c>
      <c r="AJ237" s="17">
        <v>0</v>
      </c>
      <c r="AK237" s="17">
        <v>0</v>
      </c>
      <c r="AL237" s="17">
        <v>3273.4679999999998</v>
      </c>
      <c r="AN237" s="15">
        <v>33.17</v>
      </c>
      <c r="AO237" s="238">
        <v>13.89</v>
      </c>
      <c r="AP237" s="239"/>
      <c r="AQ237" s="15">
        <v>5.9</v>
      </c>
      <c r="AR237" s="15">
        <v>1.53</v>
      </c>
      <c r="AS237" s="15">
        <v>0.32</v>
      </c>
      <c r="AT237" s="15">
        <v>0.6</v>
      </c>
      <c r="AU237" s="15">
        <v>5.01</v>
      </c>
      <c r="AV237" s="15">
        <v>4.99</v>
      </c>
      <c r="AW237" s="15">
        <v>0</v>
      </c>
      <c r="AX237" s="15">
        <v>0</v>
      </c>
      <c r="AY237" s="15">
        <v>0</v>
      </c>
      <c r="AZ237" s="14">
        <v>0.93</v>
      </c>
      <c r="BA237" s="15">
        <v>37.581610000000005</v>
      </c>
      <c r="BB237" s="238">
        <v>15.737370000000004</v>
      </c>
      <c r="BC237" s="239">
        <v>0</v>
      </c>
      <c r="BD237" s="15">
        <v>6.6847000000000012</v>
      </c>
      <c r="BE237" s="15">
        <v>1.7334900000000002</v>
      </c>
      <c r="BF237" s="15">
        <v>0.36256000000000005</v>
      </c>
      <c r="BG237" s="15">
        <v>0.67980000000000007</v>
      </c>
      <c r="BH237" s="15">
        <v>5.6763300000000001</v>
      </c>
      <c r="BI237" s="15">
        <v>5.65367</v>
      </c>
      <c r="BJ237" s="15">
        <v>0</v>
      </c>
      <c r="BK237" s="15">
        <v>0</v>
      </c>
      <c r="BL237" s="15">
        <v>0</v>
      </c>
      <c r="BM237" s="14">
        <v>1.0536900000000002</v>
      </c>
      <c r="BN237" s="13">
        <v>1096502.91239</v>
      </c>
      <c r="BO237" s="237">
        <v>459162.66063000011</v>
      </c>
      <c r="BP237" s="237">
        <v>0</v>
      </c>
      <c r="BQ237" s="13">
        <v>195036.69530000002</v>
      </c>
      <c r="BR237" s="13">
        <v>50577.312510000003</v>
      </c>
      <c r="BS237" s="13">
        <v>10578.26144</v>
      </c>
      <c r="BT237" s="13">
        <v>19834.240200000004</v>
      </c>
      <c r="BU237" s="13">
        <v>165615.90567000001</v>
      </c>
      <c r="BV237" s="13">
        <v>164954.76433000001</v>
      </c>
      <c r="BW237" s="13">
        <v>0</v>
      </c>
      <c r="BX237" s="13">
        <v>0</v>
      </c>
      <c r="BY237" s="13">
        <v>0</v>
      </c>
      <c r="BZ237" s="13">
        <v>30743.072310000007</v>
      </c>
    </row>
    <row r="238" spans="1:78" s="4" customFormat="1" ht="12" customHeight="1" x14ac:dyDescent="0.25">
      <c r="A238" s="22">
        <v>234</v>
      </c>
      <c r="B238" s="24" t="s">
        <v>13</v>
      </c>
      <c r="C238" s="12">
        <v>2720.4</v>
      </c>
      <c r="D238" s="23">
        <v>2529.6</v>
      </c>
      <c r="E238" s="23">
        <v>190.8</v>
      </c>
      <c r="F238" s="23">
        <v>221.4</v>
      </c>
      <c r="G238" s="22" t="s">
        <v>9</v>
      </c>
      <c r="H238" s="10">
        <v>7</v>
      </c>
      <c r="I238" s="10" t="s">
        <v>8</v>
      </c>
      <c r="J238" s="21">
        <v>23.45</v>
      </c>
      <c r="K238" s="17">
        <v>4.32</v>
      </c>
      <c r="L238" s="17">
        <v>4.8899999999999997</v>
      </c>
      <c r="M238" s="17">
        <v>7.16</v>
      </c>
      <c r="N238" s="17">
        <v>4.1900000000000004</v>
      </c>
      <c r="O238" s="17">
        <v>2.67</v>
      </c>
      <c r="P238" s="17">
        <v>0</v>
      </c>
      <c r="Q238" s="17">
        <v>0</v>
      </c>
      <c r="R238" s="17">
        <v>0.22</v>
      </c>
      <c r="S238" s="20">
        <v>40</v>
      </c>
      <c r="T238" s="20">
        <v>40</v>
      </c>
      <c r="U238" s="20">
        <v>2604.04</v>
      </c>
      <c r="V238" s="17">
        <v>195.98199600000001</v>
      </c>
      <c r="W238" s="20">
        <v>42.3</v>
      </c>
      <c r="X238" s="20">
        <v>2604.04</v>
      </c>
      <c r="Y238" s="17">
        <v>7.85</v>
      </c>
      <c r="Z238" s="19">
        <v>0</v>
      </c>
      <c r="AA238" s="17">
        <v>4.71</v>
      </c>
      <c r="AB238" s="17">
        <v>10.67</v>
      </c>
      <c r="AC238" s="17">
        <v>14</v>
      </c>
      <c r="AD238" s="18">
        <v>382760.27999999997</v>
      </c>
      <c r="AE238" s="17">
        <v>70512.768000000011</v>
      </c>
      <c r="AF238" s="17">
        <v>79816.535999999993</v>
      </c>
      <c r="AG238" s="17">
        <v>116868.38400000002</v>
      </c>
      <c r="AH238" s="17">
        <v>68390.856</v>
      </c>
      <c r="AI238" s="17">
        <v>43580.807999999997</v>
      </c>
      <c r="AJ238" s="17">
        <v>0</v>
      </c>
      <c r="AK238" s="17">
        <v>0</v>
      </c>
      <c r="AL238" s="17">
        <v>3590.9280000000003</v>
      </c>
      <c r="AN238" s="15">
        <v>33.17</v>
      </c>
      <c r="AO238" s="238">
        <v>13.89</v>
      </c>
      <c r="AP238" s="239"/>
      <c r="AQ238" s="15">
        <v>5.9</v>
      </c>
      <c r="AR238" s="15">
        <v>1.53</v>
      </c>
      <c r="AS238" s="15">
        <v>0.32</v>
      </c>
      <c r="AT238" s="15">
        <v>0.6</v>
      </c>
      <c r="AU238" s="15">
        <v>5.01</v>
      </c>
      <c r="AV238" s="15">
        <v>4.99</v>
      </c>
      <c r="AW238" s="15">
        <v>0</v>
      </c>
      <c r="AX238" s="15">
        <v>0</v>
      </c>
      <c r="AY238" s="15">
        <v>0</v>
      </c>
      <c r="AZ238" s="14">
        <v>0.93</v>
      </c>
      <c r="BA238" s="15">
        <v>37.581610000000005</v>
      </c>
      <c r="BB238" s="238">
        <v>15.737370000000004</v>
      </c>
      <c r="BC238" s="239">
        <v>0</v>
      </c>
      <c r="BD238" s="15">
        <v>6.6847000000000012</v>
      </c>
      <c r="BE238" s="15">
        <v>1.7334900000000002</v>
      </c>
      <c r="BF238" s="15">
        <v>0.36256000000000005</v>
      </c>
      <c r="BG238" s="15">
        <v>0.67980000000000007</v>
      </c>
      <c r="BH238" s="15">
        <v>5.6763300000000001</v>
      </c>
      <c r="BI238" s="15">
        <v>5.65367</v>
      </c>
      <c r="BJ238" s="15">
        <v>0</v>
      </c>
      <c r="BK238" s="15">
        <v>0</v>
      </c>
      <c r="BL238" s="15">
        <v>0</v>
      </c>
      <c r="BM238" s="14">
        <v>1.0536900000000002</v>
      </c>
      <c r="BN238" s="13">
        <v>1202841.4544400002</v>
      </c>
      <c r="BO238" s="237">
        <v>503692.12548000016</v>
      </c>
      <c r="BP238" s="237">
        <v>0</v>
      </c>
      <c r="BQ238" s="13">
        <v>213951.29880000002</v>
      </c>
      <c r="BR238" s="13">
        <v>55482.285960000001</v>
      </c>
      <c r="BS238" s="13">
        <v>11604.13824</v>
      </c>
      <c r="BT238" s="13">
        <v>21757.759200000004</v>
      </c>
      <c r="BU238" s="13">
        <v>181677.28932000001</v>
      </c>
      <c r="BV238" s="13">
        <v>180952.03068</v>
      </c>
      <c r="BW238" s="13">
        <v>0</v>
      </c>
      <c r="BX238" s="13">
        <v>0</v>
      </c>
      <c r="BY238" s="13">
        <v>0</v>
      </c>
      <c r="BZ238" s="13">
        <v>33724.526760000008</v>
      </c>
    </row>
    <row r="239" spans="1:78" s="4" customFormat="1" ht="12" customHeight="1" x14ac:dyDescent="0.25">
      <c r="A239" s="22">
        <v>235</v>
      </c>
      <c r="B239" s="24" t="s">
        <v>12</v>
      </c>
      <c r="C239" s="12">
        <v>2976.2999999999997</v>
      </c>
      <c r="D239" s="23">
        <v>2941.7</v>
      </c>
      <c r="E239" s="23">
        <v>34.6</v>
      </c>
      <c r="F239" s="23">
        <v>715</v>
      </c>
      <c r="G239" s="22" t="s">
        <v>9</v>
      </c>
      <c r="H239" s="10">
        <v>1</v>
      </c>
      <c r="I239" s="10" t="s">
        <v>8</v>
      </c>
      <c r="J239" s="21">
        <v>32.07</v>
      </c>
      <c r="K239" s="17">
        <v>4.03</v>
      </c>
      <c r="L239" s="17">
        <v>5.61</v>
      </c>
      <c r="M239" s="17">
        <v>7.92</v>
      </c>
      <c r="N239" s="17">
        <v>5.4</v>
      </c>
      <c r="O239" s="17">
        <v>2.67</v>
      </c>
      <c r="P239" s="17">
        <v>1.54</v>
      </c>
      <c r="Q239" s="17">
        <v>4.9000000000000004</v>
      </c>
      <c r="R239" s="17">
        <v>0</v>
      </c>
      <c r="S239" s="20">
        <v>40</v>
      </c>
      <c r="T239" s="20">
        <v>40</v>
      </c>
      <c r="U239" s="20">
        <v>2604.04</v>
      </c>
      <c r="V239" s="17">
        <v>195.98199600000001</v>
      </c>
      <c r="W239" s="20">
        <v>42.3</v>
      </c>
      <c r="X239" s="20">
        <v>2604.04</v>
      </c>
      <c r="Y239" s="17">
        <v>0</v>
      </c>
      <c r="Z239" s="19">
        <v>0</v>
      </c>
      <c r="AA239" s="17">
        <v>4.71</v>
      </c>
      <c r="AB239" s="17">
        <v>10.67</v>
      </c>
      <c r="AC239" s="17">
        <v>14</v>
      </c>
      <c r="AD239" s="18">
        <v>572699.64599999995</v>
      </c>
      <c r="AE239" s="17">
        <v>71966.933999999994</v>
      </c>
      <c r="AF239" s="17">
        <v>100182.25799999999</v>
      </c>
      <c r="AG239" s="17">
        <v>141433.77599999998</v>
      </c>
      <c r="AH239" s="17">
        <v>96432.12</v>
      </c>
      <c r="AI239" s="17">
        <v>47680.325999999994</v>
      </c>
      <c r="AJ239" s="17">
        <v>27501.011999999995</v>
      </c>
      <c r="AK239" s="17">
        <v>87503.22</v>
      </c>
      <c r="AL239" s="17">
        <v>0</v>
      </c>
      <c r="AN239" s="15">
        <v>48.16</v>
      </c>
      <c r="AO239" s="238">
        <v>18.649999999999999</v>
      </c>
      <c r="AP239" s="239"/>
      <c r="AQ239" s="15">
        <v>7.16</v>
      </c>
      <c r="AR239" s="15">
        <v>1.53</v>
      </c>
      <c r="AS239" s="15">
        <v>0.32</v>
      </c>
      <c r="AT239" s="15">
        <v>0.87</v>
      </c>
      <c r="AU239" s="15">
        <v>5.01</v>
      </c>
      <c r="AV239" s="15">
        <v>4.99</v>
      </c>
      <c r="AW239" s="15">
        <v>2.7</v>
      </c>
      <c r="AX239" s="15">
        <v>6.46</v>
      </c>
      <c r="AY239" s="15">
        <v>0.47</v>
      </c>
      <c r="AZ239" s="14">
        <v>0</v>
      </c>
      <c r="BA239" s="15">
        <v>54.565279999999994</v>
      </c>
      <c r="BB239" s="238">
        <v>21.130449999999996</v>
      </c>
      <c r="BC239" s="239">
        <v>0</v>
      </c>
      <c r="BD239" s="15">
        <v>8.1122800000000002</v>
      </c>
      <c r="BE239" s="15">
        <v>1.7334900000000002</v>
      </c>
      <c r="BF239" s="15">
        <v>0.36255999999999999</v>
      </c>
      <c r="BG239" s="15">
        <v>0.98570999999999998</v>
      </c>
      <c r="BH239" s="15">
        <v>5.6763299999999992</v>
      </c>
      <c r="BI239" s="15">
        <v>5.6536700000000009</v>
      </c>
      <c r="BJ239" s="15">
        <v>3.0591000000000004</v>
      </c>
      <c r="BK239" s="15">
        <v>7.3191800000000002</v>
      </c>
      <c r="BL239" s="15">
        <v>0.53250999999999993</v>
      </c>
      <c r="BM239" s="14">
        <v>0</v>
      </c>
      <c r="BN239" s="13">
        <v>1910703.6446400003</v>
      </c>
      <c r="BO239" s="237">
        <v>739921.57334999985</v>
      </c>
      <c r="BP239" s="237">
        <v>0</v>
      </c>
      <c r="BQ239" s="13">
        <v>284066.40564000001</v>
      </c>
      <c r="BR239" s="13">
        <v>60701.340869999993</v>
      </c>
      <c r="BS239" s="13">
        <v>12695.705279999998</v>
      </c>
      <c r="BT239" s="13">
        <v>34516.448729999996</v>
      </c>
      <c r="BU239" s="13">
        <v>198767.13578999997</v>
      </c>
      <c r="BV239" s="13">
        <v>197973.65421000004</v>
      </c>
      <c r="BW239" s="13">
        <v>107120.01330000001</v>
      </c>
      <c r="BX239" s="13">
        <v>256294.55033999999</v>
      </c>
      <c r="BY239" s="13">
        <v>18646.817129999996</v>
      </c>
      <c r="BZ239" s="13">
        <v>0</v>
      </c>
    </row>
    <row r="240" spans="1:78" s="4" customFormat="1" ht="12" customHeight="1" x14ac:dyDescent="0.25">
      <c r="A240" s="22">
        <v>236</v>
      </c>
      <c r="B240" s="24" t="s">
        <v>11</v>
      </c>
      <c r="C240" s="12">
        <v>3103.2</v>
      </c>
      <c r="D240" s="23">
        <v>3103.2</v>
      </c>
      <c r="E240" s="23">
        <v>0</v>
      </c>
      <c r="F240" s="23">
        <v>314</v>
      </c>
      <c r="G240" s="22" t="s">
        <v>9</v>
      </c>
      <c r="H240" s="10">
        <v>7</v>
      </c>
      <c r="I240" s="10" t="s">
        <v>8</v>
      </c>
      <c r="J240" s="21">
        <v>23.45</v>
      </c>
      <c r="K240" s="17">
        <v>4.32</v>
      </c>
      <c r="L240" s="17">
        <v>4.8899999999999997</v>
      </c>
      <c r="M240" s="17">
        <v>7.16</v>
      </c>
      <c r="N240" s="17">
        <v>4.1900000000000004</v>
      </c>
      <c r="O240" s="17">
        <v>2.67</v>
      </c>
      <c r="P240" s="17">
        <v>0</v>
      </c>
      <c r="Q240" s="17">
        <v>0</v>
      </c>
      <c r="R240" s="17">
        <v>0.22</v>
      </c>
      <c r="S240" s="20">
        <v>40</v>
      </c>
      <c r="T240" s="20">
        <v>40</v>
      </c>
      <c r="U240" s="20">
        <v>2604.04</v>
      </c>
      <c r="V240" s="17">
        <v>195.98199600000001</v>
      </c>
      <c r="W240" s="20">
        <v>42.3</v>
      </c>
      <c r="X240" s="20">
        <v>2604.04</v>
      </c>
      <c r="Y240" s="17">
        <v>7.85</v>
      </c>
      <c r="Z240" s="19">
        <v>0</v>
      </c>
      <c r="AA240" s="17">
        <v>4.71</v>
      </c>
      <c r="AB240" s="17">
        <v>10.67</v>
      </c>
      <c r="AC240" s="17">
        <v>14</v>
      </c>
      <c r="AD240" s="18">
        <v>436620.24</v>
      </c>
      <c r="AE240" s="17">
        <v>80434.944000000003</v>
      </c>
      <c r="AF240" s="17">
        <v>91047.887999999977</v>
      </c>
      <c r="AG240" s="17">
        <v>133313.47200000001</v>
      </c>
      <c r="AH240" s="17">
        <v>78014.448000000004</v>
      </c>
      <c r="AI240" s="17">
        <v>49713.263999999996</v>
      </c>
      <c r="AJ240" s="17">
        <v>0</v>
      </c>
      <c r="AK240" s="17">
        <v>0</v>
      </c>
      <c r="AL240" s="17">
        <v>4096.2240000000002</v>
      </c>
      <c r="AN240" s="15">
        <v>33.17</v>
      </c>
      <c r="AO240" s="238">
        <v>13.89</v>
      </c>
      <c r="AP240" s="239"/>
      <c r="AQ240" s="15">
        <v>5.9</v>
      </c>
      <c r="AR240" s="15">
        <v>1.53</v>
      </c>
      <c r="AS240" s="15">
        <v>0.32</v>
      </c>
      <c r="AT240" s="15">
        <v>0.6</v>
      </c>
      <c r="AU240" s="15">
        <v>5.01</v>
      </c>
      <c r="AV240" s="15">
        <v>4.99</v>
      </c>
      <c r="AW240" s="15">
        <v>0</v>
      </c>
      <c r="AX240" s="15">
        <v>0</v>
      </c>
      <c r="AY240" s="15">
        <v>0</v>
      </c>
      <c r="AZ240" s="14">
        <v>0.93</v>
      </c>
      <c r="BA240" s="15">
        <v>37.581610000000005</v>
      </c>
      <c r="BB240" s="238">
        <v>15.737370000000004</v>
      </c>
      <c r="BC240" s="239">
        <v>0</v>
      </c>
      <c r="BD240" s="15">
        <v>6.6847000000000012</v>
      </c>
      <c r="BE240" s="15">
        <v>1.7334900000000002</v>
      </c>
      <c r="BF240" s="15">
        <v>0.36256000000000005</v>
      </c>
      <c r="BG240" s="15">
        <v>0.67980000000000007</v>
      </c>
      <c r="BH240" s="15">
        <v>5.6763300000000001</v>
      </c>
      <c r="BI240" s="15">
        <v>5.65367</v>
      </c>
      <c r="BJ240" s="15">
        <v>0</v>
      </c>
      <c r="BK240" s="15">
        <v>0</v>
      </c>
      <c r="BL240" s="15">
        <v>0</v>
      </c>
      <c r="BM240" s="14">
        <v>1.0536900000000002</v>
      </c>
      <c r="BN240" s="13">
        <v>1372098.8095200001</v>
      </c>
      <c r="BO240" s="237">
        <v>574568.96184000012</v>
      </c>
      <c r="BP240" s="237">
        <v>0</v>
      </c>
      <c r="BQ240" s="13">
        <v>244057.37040000001</v>
      </c>
      <c r="BR240" s="13">
        <v>63289.453679999999</v>
      </c>
      <c r="BS240" s="13">
        <v>13237.009919999999</v>
      </c>
      <c r="BT240" s="13">
        <v>24819.393600000003</v>
      </c>
      <c r="BU240" s="13">
        <v>207241.93655999997</v>
      </c>
      <c r="BV240" s="13">
        <v>206414.62344</v>
      </c>
      <c r="BW240" s="13">
        <v>0</v>
      </c>
      <c r="BX240" s="13">
        <v>0</v>
      </c>
      <c r="BY240" s="13">
        <v>0</v>
      </c>
      <c r="BZ240" s="13">
        <v>38470.060080000003</v>
      </c>
    </row>
    <row r="241" spans="1:78" s="4" customFormat="1" ht="12" customHeight="1" x14ac:dyDescent="0.25">
      <c r="A241" s="22">
        <v>237</v>
      </c>
      <c r="B241" s="24" t="s">
        <v>10</v>
      </c>
      <c r="C241" s="12">
        <v>358.6</v>
      </c>
      <c r="D241" s="23">
        <v>358.6</v>
      </c>
      <c r="E241" s="23">
        <v>0</v>
      </c>
      <c r="F241" s="23">
        <v>0</v>
      </c>
      <c r="G241" s="22" t="s">
        <v>9</v>
      </c>
      <c r="H241" s="10">
        <v>9</v>
      </c>
      <c r="I241" s="10" t="s">
        <v>8</v>
      </c>
      <c r="J241" s="21">
        <v>19.37</v>
      </c>
      <c r="K241" s="17">
        <v>2.86</v>
      </c>
      <c r="L241" s="17">
        <v>3.7399999999999998</v>
      </c>
      <c r="M241" s="17">
        <v>6.5</v>
      </c>
      <c r="N241" s="17">
        <v>4</v>
      </c>
      <c r="O241" s="17">
        <v>2.0499999999999998</v>
      </c>
      <c r="P241" s="17">
        <v>0</v>
      </c>
      <c r="Q241" s="17">
        <v>0</v>
      </c>
      <c r="R241" s="17">
        <v>0.22</v>
      </c>
      <c r="S241" s="20">
        <v>40</v>
      </c>
      <c r="T241" s="20">
        <v>0</v>
      </c>
      <c r="U241" s="20">
        <v>0</v>
      </c>
      <c r="V241" s="17">
        <v>0</v>
      </c>
      <c r="W241" s="20">
        <v>0</v>
      </c>
      <c r="X241" s="20">
        <v>0</v>
      </c>
      <c r="Y241" s="17">
        <v>7.85</v>
      </c>
      <c r="Z241" s="17">
        <v>6.87</v>
      </c>
      <c r="AA241" s="17">
        <v>4.71</v>
      </c>
      <c r="AB241" s="17">
        <v>10.67</v>
      </c>
      <c r="AC241" s="17">
        <v>14</v>
      </c>
      <c r="AD241" s="18">
        <v>41676.492000000006</v>
      </c>
      <c r="AE241" s="17">
        <v>6153.576</v>
      </c>
      <c r="AF241" s="17">
        <v>8046.9840000000004</v>
      </c>
      <c r="AG241" s="17">
        <v>13985.400000000001</v>
      </c>
      <c r="AH241" s="17">
        <v>8606.4000000000015</v>
      </c>
      <c r="AI241" s="17">
        <v>4410.78</v>
      </c>
      <c r="AJ241" s="17">
        <v>0</v>
      </c>
      <c r="AK241" s="17">
        <v>0</v>
      </c>
      <c r="AL241" s="17">
        <v>473.35200000000009</v>
      </c>
      <c r="AN241" s="15">
        <v>26.91</v>
      </c>
      <c r="AO241" s="238">
        <v>7.81</v>
      </c>
      <c r="AP241" s="239"/>
      <c r="AQ241" s="15">
        <v>8.4499999999999993</v>
      </c>
      <c r="AR241" s="15">
        <v>1.53</v>
      </c>
      <c r="AS241" s="15">
        <v>0.18</v>
      </c>
      <c r="AT241" s="15">
        <v>0.48</v>
      </c>
      <c r="AU241" s="15">
        <v>4.93</v>
      </c>
      <c r="AV241" s="15">
        <v>2.6</v>
      </c>
      <c r="AW241" s="15">
        <v>0</v>
      </c>
      <c r="AX241" s="15">
        <v>0</v>
      </c>
      <c r="AY241" s="15">
        <v>0</v>
      </c>
      <c r="AZ241" s="14">
        <v>0.93</v>
      </c>
      <c r="BA241" s="15">
        <v>30.48903</v>
      </c>
      <c r="BB241" s="238">
        <v>8.8487299999999998</v>
      </c>
      <c r="BC241" s="239">
        <v>0</v>
      </c>
      <c r="BD241" s="15">
        <v>9.5738499999999984</v>
      </c>
      <c r="BE241" s="15">
        <v>1.73349</v>
      </c>
      <c r="BF241" s="15">
        <v>0.20393999999999998</v>
      </c>
      <c r="BG241" s="15">
        <v>0.54383999999999999</v>
      </c>
      <c r="BH241" s="15">
        <v>5.5856899999999996</v>
      </c>
      <c r="BI241" s="15">
        <v>2.9458000000000002</v>
      </c>
      <c r="BJ241" s="15">
        <v>0</v>
      </c>
      <c r="BK241" s="15">
        <v>0</v>
      </c>
      <c r="BL241" s="15">
        <v>0</v>
      </c>
      <c r="BM241" s="14">
        <v>1.05369</v>
      </c>
      <c r="BN241" s="13">
        <v>128633.51358000001</v>
      </c>
      <c r="BO241" s="237">
        <v>37332.877780000003</v>
      </c>
      <c r="BP241" s="237">
        <v>0</v>
      </c>
      <c r="BQ241" s="13">
        <v>40392.166100000002</v>
      </c>
      <c r="BR241" s="13">
        <v>7313.61114</v>
      </c>
      <c r="BS241" s="13">
        <v>860.4248399999999</v>
      </c>
      <c r="BT241" s="13">
        <v>2294.4662400000002</v>
      </c>
      <c r="BU241" s="13">
        <v>23566.08034</v>
      </c>
      <c r="BV241" s="13">
        <v>12428.358800000002</v>
      </c>
      <c r="BW241" s="13">
        <v>0</v>
      </c>
      <c r="BX241" s="13">
        <v>0</v>
      </c>
      <c r="BY241" s="13">
        <v>0</v>
      </c>
      <c r="BZ241" s="13">
        <v>4445.5283399999998</v>
      </c>
    </row>
    <row r="242" spans="1:78" s="4" customFormat="1" ht="12" customHeight="1" x14ac:dyDescent="0.25">
      <c r="A242" s="22">
        <v>238</v>
      </c>
      <c r="B242" s="24" t="s">
        <v>7</v>
      </c>
      <c r="C242" s="12">
        <v>499.5</v>
      </c>
      <c r="D242" s="23">
        <v>499.5</v>
      </c>
      <c r="E242" s="23">
        <v>0</v>
      </c>
      <c r="F242" s="23">
        <v>60</v>
      </c>
      <c r="G242" s="22" t="s">
        <v>4</v>
      </c>
      <c r="H242" s="10">
        <v>9</v>
      </c>
      <c r="I242" s="10" t="s">
        <v>3</v>
      </c>
      <c r="J242" s="21">
        <v>15</v>
      </c>
      <c r="K242" s="17">
        <v>0</v>
      </c>
      <c r="L242" s="17">
        <v>3</v>
      </c>
      <c r="M242" s="17">
        <v>5.73</v>
      </c>
      <c r="N242" s="17">
        <v>4</v>
      </c>
      <c r="O242" s="17">
        <v>2.0499999999999998</v>
      </c>
      <c r="P242" s="17">
        <v>0</v>
      </c>
      <c r="Q242" s="17">
        <v>0</v>
      </c>
      <c r="R242" s="17">
        <v>0.22</v>
      </c>
      <c r="S242" s="20">
        <v>0</v>
      </c>
      <c r="T242" s="20">
        <v>0</v>
      </c>
      <c r="U242" s="20">
        <v>0</v>
      </c>
      <c r="V242" s="17">
        <v>0</v>
      </c>
      <c r="W242" s="20">
        <v>0</v>
      </c>
      <c r="X242" s="20">
        <v>2604.04</v>
      </c>
      <c r="Y242" s="17">
        <v>7.85</v>
      </c>
      <c r="Z242" s="19">
        <v>0</v>
      </c>
      <c r="AA242" s="17">
        <v>4.71</v>
      </c>
      <c r="AB242" s="17">
        <v>10.67</v>
      </c>
      <c r="AC242" s="17">
        <v>14</v>
      </c>
      <c r="AD242" s="18">
        <v>44955</v>
      </c>
      <c r="AE242" s="17">
        <v>0</v>
      </c>
      <c r="AF242" s="17">
        <v>8991</v>
      </c>
      <c r="AG242" s="17">
        <v>17172.810000000001</v>
      </c>
      <c r="AH242" s="17">
        <v>11988</v>
      </c>
      <c r="AI242" s="17">
        <v>6143.8499999999995</v>
      </c>
      <c r="AJ242" s="17">
        <v>0</v>
      </c>
      <c r="AK242" s="17">
        <v>0</v>
      </c>
      <c r="AL242" s="17">
        <v>659.34</v>
      </c>
      <c r="AM242" s="16" t="s">
        <v>2</v>
      </c>
      <c r="AN242" s="15">
        <v>15</v>
      </c>
      <c r="AO242" s="15">
        <v>0</v>
      </c>
      <c r="AP242" s="15">
        <v>3</v>
      </c>
      <c r="AQ242" s="15">
        <v>5.73</v>
      </c>
      <c r="AR242" s="15"/>
      <c r="AS242" s="15"/>
      <c r="AT242" s="15"/>
      <c r="AU242" s="15">
        <v>4</v>
      </c>
      <c r="AV242" s="15">
        <v>2.0499999999999998</v>
      </c>
      <c r="AW242" s="15">
        <v>0</v>
      </c>
      <c r="AX242" s="15">
        <v>0</v>
      </c>
      <c r="AY242" s="15"/>
      <c r="AZ242" s="14">
        <v>0.22</v>
      </c>
      <c r="BA242" s="15">
        <v>15</v>
      </c>
      <c r="BB242" s="15">
        <v>0</v>
      </c>
      <c r="BC242" s="15">
        <v>3</v>
      </c>
      <c r="BD242" s="15">
        <v>5.73</v>
      </c>
      <c r="BE242" s="15">
        <v>0</v>
      </c>
      <c r="BF242" s="15">
        <v>0</v>
      </c>
      <c r="BG242" s="15">
        <v>0</v>
      </c>
      <c r="BH242" s="15">
        <v>4</v>
      </c>
      <c r="BI242" s="15">
        <v>2.0499999999999998</v>
      </c>
      <c r="BJ242" s="15">
        <v>0</v>
      </c>
      <c r="BK242" s="15">
        <v>0</v>
      </c>
      <c r="BL242" s="15">
        <v>0</v>
      </c>
      <c r="BM242" s="14">
        <v>0.22</v>
      </c>
      <c r="BN242" s="13">
        <v>89909.999999999985</v>
      </c>
      <c r="BO242" s="13">
        <v>0</v>
      </c>
      <c r="BP242" s="13">
        <v>17982</v>
      </c>
      <c r="BQ242" s="13">
        <v>34345.620000000003</v>
      </c>
      <c r="BR242" s="13">
        <v>0</v>
      </c>
      <c r="BS242" s="13">
        <v>0</v>
      </c>
      <c r="BT242" s="13">
        <v>0</v>
      </c>
      <c r="BU242" s="13">
        <v>23976</v>
      </c>
      <c r="BV242" s="13">
        <v>12287.7</v>
      </c>
      <c r="BW242" s="13">
        <v>0</v>
      </c>
      <c r="BX242" s="13">
        <v>0</v>
      </c>
      <c r="BY242" s="13">
        <v>0</v>
      </c>
      <c r="BZ242" s="13">
        <v>1318.68</v>
      </c>
    </row>
    <row r="243" spans="1:78" s="4" customFormat="1" ht="12" customHeight="1" x14ac:dyDescent="0.25">
      <c r="A243" s="22">
        <v>239</v>
      </c>
      <c r="B243" s="24" t="s">
        <v>6</v>
      </c>
      <c r="C243" s="12">
        <v>265.5</v>
      </c>
      <c r="D243" s="23">
        <v>265.5</v>
      </c>
      <c r="E243" s="23">
        <v>0</v>
      </c>
      <c r="F243" s="23">
        <v>39.299999999999997</v>
      </c>
      <c r="G243" s="22" t="s">
        <v>4</v>
      </c>
      <c r="H243" s="10">
        <v>8</v>
      </c>
      <c r="I243" s="10" t="s">
        <v>3</v>
      </c>
      <c r="J243" s="21">
        <v>19.940000000000001</v>
      </c>
      <c r="K243" s="17">
        <v>2.86</v>
      </c>
      <c r="L243" s="17">
        <v>3.7399999999999998</v>
      </c>
      <c r="M243" s="17">
        <v>6.5</v>
      </c>
      <c r="N243" s="17">
        <v>4.17</v>
      </c>
      <c r="O243" s="17">
        <v>2.67</v>
      </c>
      <c r="P243" s="17">
        <v>0</v>
      </c>
      <c r="Q243" s="17">
        <v>0</v>
      </c>
      <c r="R243" s="17">
        <v>0</v>
      </c>
      <c r="S243" s="20">
        <v>0</v>
      </c>
      <c r="T243" s="20">
        <v>0</v>
      </c>
      <c r="U243" s="20">
        <v>0</v>
      </c>
      <c r="V243" s="17">
        <v>0</v>
      </c>
      <c r="W243" s="20">
        <v>0</v>
      </c>
      <c r="X243" s="20">
        <v>2604.04</v>
      </c>
      <c r="Y243" s="17">
        <v>0</v>
      </c>
      <c r="Z243" s="19">
        <v>0</v>
      </c>
      <c r="AA243" s="17">
        <v>4.71</v>
      </c>
      <c r="AB243" s="17">
        <v>10.67</v>
      </c>
      <c r="AC243" s="17">
        <v>14</v>
      </c>
      <c r="AD243" s="18">
        <v>31764.420000000006</v>
      </c>
      <c r="AE243" s="17">
        <v>4555.9799999999996</v>
      </c>
      <c r="AF243" s="17">
        <v>5957.82</v>
      </c>
      <c r="AG243" s="17">
        <v>10354.5</v>
      </c>
      <c r="AH243" s="17">
        <v>6642.8099999999995</v>
      </c>
      <c r="AI243" s="17">
        <v>4253.3099999999995</v>
      </c>
      <c r="AJ243" s="17">
        <v>0</v>
      </c>
      <c r="AK243" s="17">
        <v>0</v>
      </c>
      <c r="AL243" s="17">
        <v>0</v>
      </c>
      <c r="AM243" s="16" t="s">
        <v>2</v>
      </c>
      <c r="AN243" s="15">
        <v>19.940000000000001</v>
      </c>
      <c r="AO243" s="15">
        <v>2.86</v>
      </c>
      <c r="AP243" s="15">
        <v>3.7399999999999998</v>
      </c>
      <c r="AQ243" s="15">
        <v>6.5000000000000009</v>
      </c>
      <c r="AR243" s="15"/>
      <c r="AS243" s="15"/>
      <c r="AT243" s="15"/>
      <c r="AU243" s="15">
        <v>4.17</v>
      </c>
      <c r="AV243" s="15">
        <v>2.67</v>
      </c>
      <c r="AW243" s="15">
        <v>0</v>
      </c>
      <c r="AX243" s="15">
        <v>0</v>
      </c>
      <c r="AY243" s="15"/>
      <c r="AZ243" s="14">
        <v>0</v>
      </c>
      <c r="BA243" s="15">
        <v>19.940000000000001</v>
      </c>
      <c r="BB243" s="15">
        <v>2.86</v>
      </c>
      <c r="BC243" s="15">
        <v>3.7399999999999993</v>
      </c>
      <c r="BD243" s="15">
        <v>6.5</v>
      </c>
      <c r="BE243" s="15">
        <v>0</v>
      </c>
      <c r="BF243" s="15">
        <v>0</v>
      </c>
      <c r="BG243" s="15">
        <v>0</v>
      </c>
      <c r="BH243" s="15">
        <v>4.17</v>
      </c>
      <c r="BI243" s="15">
        <v>2.67</v>
      </c>
      <c r="BJ243" s="15">
        <v>0</v>
      </c>
      <c r="BK243" s="15">
        <v>0</v>
      </c>
      <c r="BL243" s="15">
        <v>0</v>
      </c>
      <c r="BM243" s="14">
        <v>0</v>
      </c>
      <c r="BN243" s="13">
        <v>63528.84</v>
      </c>
      <c r="BO243" s="13">
        <v>9111.9600000000009</v>
      </c>
      <c r="BP243" s="13">
        <v>11915.639999999998</v>
      </c>
      <c r="BQ243" s="13">
        <v>20709</v>
      </c>
      <c r="BR243" s="13">
        <v>0</v>
      </c>
      <c r="BS243" s="13">
        <v>0</v>
      </c>
      <c r="BT243" s="13">
        <v>0</v>
      </c>
      <c r="BU243" s="13">
        <v>13285.62</v>
      </c>
      <c r="BV243" s="13">
        <v>8506.619999999999</v>
      </c>
      <c r="BW243" s="13">
        <v>0</v>
      </c>
      <c r="BX243" s="13">
        <v>0</v>
      </c>
      <c r="BY243" s="13">
        <v>0</v>
      </c>
      <c r="BZ243" s="13">
        <v>0</v>
      </c>
    </row>
    <row r="244" spans="1:78" s="4" customFormat="1" ht="12" customHeight="1" x14ac:dyDescent="0.25">
      <c r="A244" s="22">
        <v>240</v>
      </c>
      <c r="B244" s="24" t="s">
        <v>5</v>
      </c>
      <c r="C244" s="12">
        <v>175.5</v>
      </c>
      <c r="D244" s="23">
        <v>175.5</v>
      </c>
      <c r="E244" s="23">
        <v>0</v>
      </c>
      <c r="F244" s="23">
        <v>39.799999999999997</v>
      </c>
      <c r="G244" s="22" t="s">
        <v>4</v>
      </c>
      <c r="H244" s="10">
        <v>8</v>
      </c>
      <c r="I244" s="10" t="s">
        <v>3</v>
      </c>
      <c r="J244" s="21">
        <v>19.940000000000001</v>
      </c>
      <c r="K244" s="17">
        <v>2.86</v>
      </c>
      <c r="L244" s="17">
        <v>3.7399999999999998</v>
      </c>
      <c r="M244" s="17">
        <v>6.5</v>
      </c>
      <c r="N244" s="17">
        <v>4.17</v>
      </c>
      <c r="O244" s="17">
        <v>2.67</v>
      </c>
      <c r="P244" s="17">
        <v>0</v>
      </c>
      <c r="Q244" s="17">
        <v>0</v>
      </c>
      <c r="R244" s="17">
        <v>0</v>
      </c>
      <c r="S244" s="20">
        <v>0</v>
      </c>
      <c r="T244" s="20">
        <v>0</v>
      </c>
      <c r="U244" s="20">
        <v>0</v>
      </c>
      <c r="V244" s="17">
        <v>0</v>
      </c>
      <c r="W244" s="20">
        <v>0</v>
      </c>
      <c r="X244" s="20">
        <v>2604.04</v>
      </c>
      <c r="Y244" s="17">
        <v>0</v>
      </c>
      <c r="Z244" s="19">
        <v>0</v>
      </c>
      <c r="AA244" s="17">
        <v>4.71</v>
      </c>
      <c r="AB244" s="17">
        <v>10.67</v>
      </c>
      <c r="AC244" s="17">
        <v>14</v>
      </c>
      <c r="AD244" s="18">
        <v>20996.82</v>
      </c>
      <c r="AE244" s="17">
        <v>3011.58</v>
      </c>
      <c r="AF244" s="17">
        <v>3938.2200000000003</v>
      </c>
      <c r="AG244" s="17">
        <v>6844.5</v>
      </c>
      <c r="AH244" s="17">
        <v>4391.01</v>
      </c>
      <c r="AI244" s="17">
        <v>2811.5099999999998</v>
      </c>
      <c r="AJ244" s="17">
        <v>0</v>
      </c>
      <c r="AK244" s="17">
        <v>0</v>
      </c>
      <c r="AL244" s="17">
        <v>0</v>
      </c>
      <c r="AM244" s="16" t="s">
        <v>2</v>
      </c>
      <c r="AN244" s="15">
        <v>19.940000000000001</v>
      </c>
      <c r="AO244" s="15">
        <v>2.86</v>
      </c>
      <c r="AP244" s="15">
        <v>3.7399999999999998</v>
      </c>
      <c r="AQ244" s="15">
        <v>6.5000000000000009</v>
      </c>
      <c r="AR244" s="15"/>
      <c r="AS244" s="15"/>
      <c r="AT244" s="15"/>
      <c r="AU244" s="15">
        <v>4.17</v>
      </c>
      <c r="AV244" s="15">
        <v>2.67</v>
      </c>
      <c r="AW244" s="15">
        <v>0</v>
      </c>
      <c r="AX244" s="15">
        <v>0</v>
      </c>
      <c r="AY244" s="15"/>
      <c r="AZ244" s="14">
        <v>0</v>
      </c>
      <c r="BA244" s="15">
        <v>19.940000000000001</v>
      </c>
      <c r="BB244" s="15">
        <v>2.86</v>
      </c>
      <c r="BC244" s="15">
        <v>3.7399999999999993</v>
      </c>
      <c r="BD244" s="15">
        <v>6.5</v>
      </c>
      <c r="BE244" s="15">
        <v>0</v>
      </c>
      <c r="BF244" s="15">
        <v>0</v>
      </c>
      <c r="BG244" s="15">
        <v>0</v>
      </c>
      <c r="BH244" s="15">
        <v>4.17</v>
      </c>
      <c r="BI244" s="15">
        <v>2.67</v>
      </c>
      <c r="BJ244" s="15">
        <v>0</v>
      </c>
      <c r="BK244" s="15">
        <v>0</v>
      </c>
      <c r="BL244" s="15">
        <v>0</v>
      </c>
      <c r="BM244" s="14">
        <v>0</v>
      </c>
      <c r="BN244" s="13">
        <v>41993.639999999992</v>
      </c>
      <c r="BO244" s="13">
        <v>6023.16</v>
      </c>
      <c r="BP244" s="13">
        <v>7876.4399999999978</v>
      </c>
      <c r="BQ244" s="13">
        <v>13689</v>
      </c>
      <c r="BR244" s="13">
        <v>0</v>
      </c>
      <c r="BS244" s="13">
        <v>0</v>
      </c>
      <c r="BT244" s="13">
        <v>0</v>
      </c>
      <c r="BU244" s="13">
        <v>8782.02</v>
      </c>
      <c r="BV244" s="13">
        <v>5623.0199999999995</v>
      </c>
      <c r="BW244" s="13">
        <v>0</v>
      </c>
      <c r="BX244" s="13">
        <v>0</v>
      </c>
      <c r="BY244" s="13">
        <v>0</v>
      </c>
      <c r="BZ244" s="13">
        <v>0</v>
      </c>
    </row>
    <row r="245" spans="1:78" s="4" customFormat="1" ht="12" customHeight="1" x14ac:dyDescent="0.25">
      <c r="A245" s="269" t="s">
        <v>1</v>
      </c>
      <c r="B245" s="269"/>
      <c r="C245" s="12">
        <v>1044041.4269767073</v>
      </c>
      <c r="D245" s="12">
        <v>1005879.9169767066</v>
      </c>
      <c r="E245" s="12">
        <v>38161.509999999987</v>
      </c>
      <c r="F245" s="12">
        <v>168720.48</v>
      </c>
      <c r="G245" s="11" t="s">
        <v>0</v>
      </c>
      <c r="H245" s="9" t="s">
        <v>0</v>
      </c>
      <c r="I245" s="9" t="s">
        <v>0</v>
      </c>
      <c r="J245" s="9" t="s">
        <v>0</v>
      </c>
      <c r="K245" s="10" t="s">
        <v>0</v>
      </c>
      <c r="L245" s="10" t="s">
        <v>0</v>
      </c>
      <c r="M245" s="10" t="s">
        <v>0</v>
      </c>
      <c r="N245" s="10" t="s">
        <v>0</v>
      </c>
      <c r="O245" s="10" t="s">
        <v>0</v>
      </c>
      <c r="P245" s="10" t="s">
        <v>0</v>
      </c>
      <c r="Q245" s="10" t="s">
        <v>0</v>
      </c>
      <c r="R245" s="10" t="s">
        <v>0</v>
      </c>
      <c r="S245" s="9" t="s">
        <v>0</v>
      </c>
      <c r="T245" s="9" t="s">
        <v>0</v>
      </c>
      <c r="U245" s="9" t="s">
        <v>0</v>
      </c>
      <c r="V245" s="9" t="s">
        <v>0</v>
      </c>
      <c r="W245" s="9" t="s">
        <v>0</v>
      </c>
      <c r="X245" s="9" t="s">
        <v>0</v>
      </c>
      <c r="Y245" s="9" t="s">
        <v>0</v>
      </c>
      <c r="Z245" s="9" t="s">
        <v>0</v>
      </c>
      <c r="AA245" s="9" t="s">
        <v>0</v>
      </c>
      <c r="AB245" s="9" t="s">
        <v>0</v>
      </c>
      <c r="AC245" s="9" t="s">
        <v>0</v>
      </c>
      <c r="AD245" s="8">
        <v>247271433.56688061</v>
      </c>
      <c r="AE245" s="7">
        <v>30649795.412936825</v>
      </c>
      <c r="AF245" s="7">
        <v>48468952.436050922</v>
      </c>
      <c r="AG245" s="7">
        <v>73513131.717461213</v>
      </c>
      <c r="AH245" s="7">
        <v>41360343.129054584</v>
      </c>
      <c r="AI245" s="7">
        <v>19264402.053006567</v>
      </c>
      <c r="AJ245" s="7">
        <v>7920345.2909420822</v>
      </c>
      <c r="AK245" s="7">
        <v>25046847.434530322</v>
      </c>
      <c r="AL245" s="7">
        <v>1047616.0928981132</v>
      </c>
      <c r="AN245" s="3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</row>
    <row r="254" spans="1:78" ht="12" customHeight="1" x14ac:dyDescent="0.25">
      <c r="J254" s="5"/>
    </row>
  </sheetData>
  <autoFilter ref="A4:BZ245"/>
  <mergeCells count="700">
    <mergeCell ref="A245:B245"/>
    <mergeCell ref="N2:N4"/>
    <mergeCell ref="O2:O4"/>
    <mergeCell ref="P2:P4"/>
    <mergeCell ref="Q2:Q4"/>
    <mergeCell ref="R2:R4"/>
    <mergeCell ref="S2:S3"/>
    <mergeCell ref="AN1:AN4"/>
    <mergeCell ref="AO2:AO4"/>
    <mergeCell ref="S1:AC1"/>
    <mergeCell ref="AD1:AD4"/>
    <mergeCell ref="AE1:AL1"/>
    <mergeCell ref="AE2:AE4"/>
    <mergeCell ref="AF2:AF4"/>
    <mergeCell ref="AG2:AG4"/>
    <mergeCell ref="AH2:AH4"/>
    <mergeCell ref="AI2:AI4"/>
    <mergeCell ref="A1:A4"/>
    <mergeCell ref="B1:B4"/>
    <mergeCell ref="C1:C4"/>
    <mergeCell ref="D1:E1"/>
    <mergeCell ref="F1:F4"/>
    <mergeCell ref="G1:G4"/>
    <mergeCell ref="H1:H4"/>
    <mergeCell ref="I1:I4"/>
    <mergeCell ref="J1:J4"/>
    <mergeCell ref="K1:R1"/>
    <mergeCell ref="D2:D4"/>
    <mergeCell ref="E2:E4"/>
    <mergeCell ref="K2:K4"/>
    <mergeCell ref="L2:L4"/>
    <mergeCell ref="M2:M4"/>
    <mergeCell ref="AJ2:AJ4"/>
    <mergeCell ref="AK2:AK4"/>
    <mergeCell ref="AL2:AL4"/>
    <mergeCell ref="T2:V2"/>
    <mergeCell ref="W2:W3"/>
    <mergeCell ref="X2:X3"/>
    <mergeCell ref="Y2:Z2"/>
    <mergeCell ref="AA2:AA3"/>
    <mergeCell ref="AB2:AB3"/>
    <mergeCell ref="AC2:AC3"/>
    <mergeCell ref="AO1:AZ1"/>
    <mergeCell ref="BA1:BA3"/>
    <mergeCell ref="BH2:BH4"/>
    <mergeCell ref="AW2:AW4"/>
    <mergeCell ref="AX2:AX4"/>
    <mergeCell ref="AY2:AY4"/>
    <mergeCell ref="AZ2:AZ4"/>
    <mergeCell ref="BB1:BM1"/>
    <mergeCell ref="BB2:BB4"/>
    <mergeCell ref="BC2:BC4"/>
    <mergeCell ref="BD2:BD4"/>
    <mergeCell ref="BE2:BE4"/>
    <mergeCell ref="BF2:BF4"/>
    <mergeCell ref="BG2:BG4"/>
    <mergeCell ref="AT2:AT4"/>
    <mergeCell ref="AU2:AU4"/>
    <mergeCell ref="AV2:AV4"/>
    <mergeCell ref="AP2:AP4"/>
    <mergeCell ref="AQ2:AQ4"/>
    <mergeCell ref="AR2:AR4"/>
    <mergeCell ref="AS2:AS4"/>
    <mergeCell ref="AO5:AP5"/>
    <mergeCell ref="AO6:AP6"/>
    <mergeCell ref="AO7:AP7"/>
    <mergeCell ref="AO8:AP8"/>
    <mergeCell ref="AO9:AP9"/>
    <mergeCell ref="AO10:AP10"/>
    <mergeCell ref="AO16:AP16"/>
    <mergeCell ref="AO17:AP17"/>
    <mergeCell ref="AO18:AP18"/>
    <mergeCell ref="AO40:AP40"/>
    <mergeCell ref="AO41:AP41"/>
    <mergeCell ref="AO33:AP33"/>
    <mergeCell ref="AO34:AP34"/>
    <mergeCell ref="AO26:AP26"/>
    <mergeCell ref="AO27:AP27"/>
    <mergeCell ref="AO29:AP29"/>
    <mergeCell ref="AO11:AP11"/>
    <mergeCell ref="AO12:AP12"/>
    <mergeCell ref="AO13:AP13"/>
    <mergeCell ref="AO14:AP14"/>
    <mergeCell ref="AO15:AP15"/>
    <mergeCell ref="AO39:AP39"/>
    <mergeCell ref="AO21:AP21"/>
    <mergeCell ref="AO22:AP22"/>
    <mergeCell ref="AO23:AP23"/>
    <mergeCell ref="AO24:AP24"/>
    <mergeCell ref="AO19:AP19"/>
    <mergeCell ref="AO20:AP20"/>
    <mergeCell ref="AO28:AP28"/>
    <mergeCell ref="AO25:AP25"/>
    <mergeCell ref="AO47:AP47"/>
    <mergeCell ref="AO48:AP48"/>
    <mergeCell ref="AO49:AP49"/>
    <mergeCell ref="AO50:AP50"/>
    <mergeCell ref="AO51:AP51"/>
    <mergeCell ref="AO42:AP42"/>
    <mergeCell ref="AO43:AP43"/>
    <mergeCell ref="AO44:AP44"/>
    <mergeCell ref="AO45:AP45"/>
    <mergeCell ref="AO46:AP46"/>
    <mergeCell ref="AO52:AP52"/>
    <mergeCell ref="AO53:AP53"/>
    <mergeCell ref="AO56:AP56"/>
    <mergeCell ref="AO77:AP77"/>
    <mergeCell ref="AO78:AP78"/>
    <mergeCell ref="AO67:AP67"/>
    <mergeCell ref="AO68:AP68"/>
    <mergeCell ref="AO69:AP69"/>
    <mergeCell ref="AO70:AP70"/>
    <mergeCell ref="AO71:AP71"/>
    <mergeCell ref="AO65:AP65"/>
    <mergeCell ref="AO66:AP66"/>
    <mergeCell ref="AO79:AP79"/>
    <mergeCell ref="AO80:AP80"/>
    <mergeCell ref="AO81:AP81"/>
    <mergeCell ref="AO72:AP72"/>
    <mergeCell ref="AO73:AP73"/>
    <mergeCell ref="AO74:AP74"/>
    <mergeCell ref="AO75:AP75"/>
    <mergeCell ref="AO76:AP76"/>
    <mergeCell ref="AO57:AP57"/>
    <mergeCell ref="AO87:AP87"/>
    <mergeCell ref="AO88:AP88"/>
    <mergeCell ref="AO89:AP89"/>
    <mergeCell ref="AO90:AP90"/>
    <mergeCell ref="AO91:AP91"/>
    <mergeCell ref="AO82:AP82"/>
    <mergeCell ref="AO83:AP83"/>
    <mergeCell ref="AO84:AP84"/>
    <mergeCell ref="AO86:AP86"/>
    <mergeCell ref="AO97:AP97"/>
    <mergeCell ref="AO98:AP98"/>
    <mergeCell ref="AO99:AP99"/>
    <mergeCell ref="AO100:AP100"/>
    <mergeCell ref="AO101:AP101"/>
    <mergeCell ref="AO92:AP92"/>
    <mergeCell ref="AO93:AP93"/>
    <mergeCell ref="AO94:AP94"/>
    <mergeCell ref="AO95:AP95"/>
    <mergeCell ref="AO96:AP96"/>
    <mergeCell ref="AO107:AP107"/>
    <mergeCell ref="AO108:AP108"/>
    <mergeCell ref="AO109:AP109"/>
    <mergeCell ref="AO110:AP110"/>
    <mergeCell ref="AO111:AP111"/>
    <mergeCell ref="AO103:AP103"/>
    <mergeCell ref="AO104:AP104"/>
    <mergeCell ref="AO105:AP105"/>
    <mergeCell ref="AO106:AP106"/>
    <mergeCell ref="AO117:AP117"/>
    <mergeCell ref="AO118:AP118"/>
    <mergeCell ref="AO119:AP119"/>
    <mergeCell ref="AO120:AP120"/>
    <mergeCell ref="AO121:AP121"/>
    <mergeCell ref="AO112:AP112"/>
    <mergeCell ref="AO113:AP113"/>
    <mergeCell ref="AO114:AP114"/>
    <mergeCell ref="AO115:AP115"/>
    <mergeCell ref="AO116:AP116"/>
    <mergeCell ref="AO127:AP127"/>
    <mergeCell ref="AO128:AP128"/>
    <mergeCell ref="AO129:AP129"/>
    <mergeCell ref="AO130:AP130"/>
    <mergeCell ref="AO131:AP131"/>
    <mergeCell ref="AO122:AP122"/>
    <mergeCell ref="AO123:AP123"/>
    <mergeCell ref="AO124:AP124"/>
    <mergeCell ref="AO125:AP125"/>
    <mergeCell ref="AO126:AP126"/>
    <mergeCell ref="AO137:AP137"/>
    <mergeCell ref="AO138:AP138"/>
    <mergeCell ref="AO139:AP139"/>
    <mergeCell ref="AO140:AP140"/>
    <mergeCell ref="AO141:AP141"/>
    <mergeCell ref="AO132:AP132"/>
    <mergeCell ref="AO133:AP133"/>
    <mergeCell ref="AO134:AP134"/>
    <mergeCell ref="AO135:AP135"/>
    <mergeCell ref="AO136:AP136"/>
    <mergeCell ref="AO147:AP147"/>
    <mergeCell ref="AO148:AP148"/>
    <mergeCell ref="AO149:AP149"/>
    <mergeCell ref="AO150:AP150"/>
    <mergeCell ref="AO151:AP151"/>
    <mergeCell ref="AO142:AP142"/>
    <mergeCell ref="AO143:AP143"/>
    <mergeCell ref="AO144:AP144"/>
    <mergeCell ref="AO145:AP145"/>
    <mergeCell ref="AO146:AP146"/>
    <mergeCell ref="AO157:AP157"/>
    <mergeCell ref="AO158:AP158"/>
    <mergeCell ref="AO159:AP159"/>
    <mergeCell ref="AO160:AP160"/>
    <mergeCell ref="AO161:AP161"/>
    <mergeCell ref="AO152:AP152"/>
    <mergeCell ref="AO153:AP153"/>
    <mergeCell ref="AO154:AP154"/>
    <mergeCell ref="AO155:AP155"/>
    <mergeCell ref="AO156:AP156"/>
    <mergeCell ref="AO167:AP167"/>
    <mergeCell ref="AO168:AP168"/>
    <mergeCell ref="AO169:AP169"/>
    <mergeCell ref="AO170:AP170"/>
    <mergeCell ref="AO171:AP171"/>
    <mergeCell ref="AO162:AP162"/>
    <mergeCell ref="AO163:AP163"/>
    <mergeCell ref="AO164:AP164"/>
    <mergeCell ref="AO165:AP165"/>
    <mergeCell ref="AO166:AP166"/>
    <mergeCell ref="AO172:AP172"/>
    <mergeCell ref="AO173:AP173"/>
    <mergeCell ref="AO174:AP174"/>
    <mergeCell ref="AO175:AP175"/>
    <mergeCell ref="AO176:AP176"/>
    <mergeCell ref="AO192:AP192"/>
    <mergeCell ref="AO182:AP182"/>
    <mergeCell ref="AO183:AP183"/>
    <mergeCell ref="AO184:AP184"/>
    <mergeCell ref="AO177:AP177"/>
    <mergeCell ref="AO178:AP178"/>
    <mergeCell ref="AO179:AP179"/>
    <mergeCell ref="AO180:AP180"/>
    <mergeCell ref="AO181:AP181"/>
    <mergeCell ref="AO193:AP193"/>
    <mergeCell ref="AO194:AP194"/>
    <mergeCell ref="AO195:AP195"/>
    <mergeCell ref="AO196:AP196"/>
    <mergeCell ref="AO187:AP187"/>
    <mergeCell ref="AO188:AP188"/>
    <mergeCell ref="AO189:AP189"/>
    <mergeCell ref="AO190:AP190"/>
    <mergeCell ref="AO191:AP191"/>
    <mergeCell ref="AO197:AP197"/>
    <mergeCell ref="AO198:AP198"/>
    <mergeCell ref="AO199:AP199"/>
    <mergeCell ref="AO200:AP200"/>
    <mergeCell ref="AO201:AP201"/>
    <mergeCell ref="AO207:AP207"/>
    <mergeCell ref="AO210:AP210"/>
    <mergeCell ref="AO211:AP211"/>
    <mergeCell ref="AO202:AP202"/>
    <mergeCell ref="AO203:AP203"/>
    <mergeCell ref="AO204:AP204"/>
    <mergeCell ref="AO205:AP205"/>
    <mergeCell ref="AO206:AP206"/>
    <mergeCell ref="AO208:AP208"/>
    <mergeCell ref="AO209:AP209"/>
    <mergeCell ref="AO237:AP237"/>
    <mergeCell ref="AO238:AP238"/>
    <mergeCell ref="AO239:AP239"/>
    <mergeCell ref="AO240:AP240"/>
    <mergeCell ref="AO241:AP241"/>
    <mergeCell ref="AO232:AP232"/>
    <mergeCell ref="AO233:AP233"/>
    <mergeCell ref="AO234:AP234"/>
    <mergeCell ref="AO235:AP235"/>
    <mergeCell ref="AO236:AP236"/>
    <mergeCell ref="AO230:AP230"/>
    <mergeCell ref="AO231:AP231"/>
    <mergeCell ref="AO217:AP217"/>
    <mergeCell ref="AO219:AP219"/>
    <mergeCell ref="AO220:AP220"/>
    <mergeCell ref="AO212:AP212"/>
    <mergeCell ref="AO213:AP213"/>
    <mergeCell ref="AO215:AP215"/>
    <mergeCell ref="AO216:AP216"/>
    <mergeCell ref="BZ2:BZ4"/>
    <mergeCell ref="BO2:BO4"/>
    <mergeCell ref="BP2:BP4"/>
    <mergeCell ref="BB10:BC10"/>
    <mergeCell ref="BB11:BC11"/>
    <mergeCell ref="BN1:BN4"/>
    <mergeCell ref="BO1:BZ1"/>
    <mergeCell ref="BQ2:BQ4"/>
    <mergeCell ref="BR2:BR4"/>
    <mergeCell ref="BS2:BS4"/>
    <mergeCell ref="BT2:BT4"/>
    <mergeCell ref="BU2:BU4"/>
    <mergeCell ref="BV2:BV4"/>
    <mergeCell ref="BW2:BW4"/>
    <mergeCell ref="BX2:BX4"/>
    <mergeCell ref="BI2:BI4"/>
    <mergeCell ref="BJ2:BJ4"/>
    <mergeCell ref="BK2:BK4"/>
    <mergeCell ref="BL2:BL4"/>
    <mergeCell ref="BM2:BM4"/>
    <mergeCell ref="BB12:BC12"/>
    <mergeCell ref="BB13:BC13"/>
    <mergeCell ref="BB14:BC14"/>
    <mergeCell ref="BB5:BC5"/>
    <mergeCell ref="BB6:BC6"/>
    <mergeCell ref="BB7:BC7"/>
    <mergeCell ref="BB8:BC8"/>
    <mergeCell ref="BB9:BC9"/>
    <mergeCell ref="BY2:BY4"/>
    <mergeCell ref="BB20:BC20"/>
    <mergeCell ref="BB21:BC21"/>
    <mergeCell ref="BB22:BC22"/>
    <mergeCell ref="BB23:BC23"/>
    <mergeCell ref="BB24:BC24"/>
    <mergeCell ref="BB15:BC15"/>
    <mergeCell ref="BB16:BC16"/>
    <mergeCell ref="BB17:BC17"/>
    <mergeCell ref="BB18:BC18"/>
    <mergeCell ref="BB19:BC19"/>
    <mergeCell ref="BB39:BC39"/>
    <mergeCell ref="BB40:BC40"/>
    <mergeCell ref="BB41:BC41"/>
    <mergeCell ref="BB42:BC42"/>
    <mergeCell ref="BB43:BC43"/>
    <mergeCell ref="BB25:BC25"/>
    <mergeCell ref="BB26:BC26"/>
    <mergeCell ref="BB27:BC27"/>
    <mergeCell ref="BB28:BC28"/>
    <mergeCell ref="BB29:BC29"/>
    <mergeCell ref="BB67:BC67"/>
    <mergeCell ref="BB68:BC68"/>
    <mergeCell ref="BB69:BC69"/>
    <mergeCell ref="BB70:BC70"/>
    <mergeCell ref="BB71:BC71"/>
    <mergeCell ref="BB44:BC44"/>
    <mergeCell ref="BB56:BC56"/>
    <mergeCell ref="BB57:BC57"/>
    <mergeCell ref="BB65:BC65"/>
    <mergeCell ref="BB66:BC66"/>
    <mergeCell ref="BB72:BC72"/>
    <mergeCell ref="BB73:BC73"/>
    <mergeCell ref="BB74:BC74"/>
    <mergeCell ref="BB75:BC75"/>
    <mergeCell ref="BB76:BC76"/>
    <mergeCell ref="BB98:BC98"/>
    <mergeCell ref="BB94:BC94"/>
    <mergeCell ref="BB95:BC95"/>
    <mergeCell ref="BB77:BC77"/>
    <mergeCell ref="BB78:BC78"/>
    <mergeCell ref="BB79:BC79"/>
    <mergeCell ref="BB81:BC81"/>
    <mergeCell ref="BB84:BC84"/>
    <mergeCell ref="BB83:BC83"/>
    <mergeCell ref="BB99:BC99"/>
    <mergeCell ref="BB100:BC100"/>
    <mergeCell ref="BB101:BC101"/>
    <mergeCell ref="BB104:BC104"/>
    <mergeCell ref="BB103:BC103"/>
    <mergeCell ref="BB89:BC89"/>
    <mergeCell ref="BB90:BC90"/>
    <mergeCell ref="BB91:BC91"/>
    <mergeCell ref="BB96:BC96"/>
    <mergeCell ref="BB97:BC97"/>
    <mergeCell ref="BB127:BC127"/>
    <mergeCell ref="BB105:BC105"/>
    <mergeCell ref="BB115:BC115"/>
    <mergeCell ref="BB116:BC116"/>
    <mergeCell ref="BB117:BC117"/>
    <mergeCell ref="BB118:BC118"/>
    <mergeCell ref="BB106:BC106"/>
    <mergeCell ref="BB107:BC107"/>
    <mergeCell ref="BB108:BC108"/>
    <mergeCell ref="BB109:BC109"/>
    <mergeCell ref="BB110:BC110"/>
    <mergeCell ref="BB120:BC120"/>
    <mergeCell ref="BB121:BC121"/>
    <mergeCell ref="BB122:BC122"/>
    <mergeCell ref="BB123:BC123"/>
    <mergeCell ref="BB124:BC124"/>
    <mergeCell ref="BB125:BC125"/>
    <mergeCell ref="BB126:BC126"/>
    <mergeCell ref="BB111:BC111"/>
    <mergeCell ref="BB112:BC112"/>
    <mergeCell ref="BB113:BC113"/>
    <mergeCell ref="BB114:BC114"/>
    <mergeCell ref="BB119:BC119"/>
    <mergeCell ref="BB128:BC128"/>
    <mergeCell ref="BB129:BC129"/>
    <mergeCell ref="BB130:BC130"/>
    <mergeCell ref="BB131:BC131"/>
    <mergeCell ref="BB179:BC179"/>
    <mergeCell ref="BB149:BC149"/>
    <mergeCell ref="BB163:BC163"/>
    <mergeCell ref="BB170:BC170"/>
    <mergeCell ref="BB171:BC171"/>
    <mergeCell ref="BB172:BC172"/>
    <mergeCell ref="BB133:BC133"/>
    <mergeCell ref="BB134:BC134"/>
    <mergeCell ref="BB136:BC136"/>
    <mergeCell ref="BB233:BC233"/>
    <mergeCell ref="BB217:BC217"/>
    <mergeCell ref="BB219:BC219"/>
    <mergeCell ref="BB220:BC220"/>
    <mergeCell ref="BB231:BC231"/>
    <mergeCell ref="BB232:BC232"/>
    <mergeCell ref="BB157:BC157"/>
    <mergeCell ref="BB158:BC158"/>
    <mergeCell ref="BB159:BC159"/>
    <mergeCell ref="BB160:BC160"/>
    <mergeCell ref="BB161:BC161"/>
    <mergeCell ref="BB230:BC230"/>
    <mergeCell ref="BB197:BC197"/>
    <mergeCell ref="BB198:BC198"/>
    <mergeCell ref="BB199:BC199"/>
    <mergeCell ref="BB200:BC200"/>
    <mergeCell ref="BB239:BC239"/>
    <mergeCell ref="BO5:BP5"/>
    <mergeCell ref="BO6:BP6"/>
    <mergeCell ref="BO7:BP7"/>
    <mergeCell ref="BO8:BP8"/>
    <mergeCell ref="BO9:BP9"/>
    <mergeCell ref="BO10:BP10"/>
    <mergeCell ref="BO11:BP11"/>
    <mergeCell ref="BO12:BP12"/>
    <mergeCell ref="BO13:BP13"/>
    <mergeCell ref="BO19:BP19"/>
    <mergeCell ref="BO20:BP20"/>
    <mergeCell ref="BO21:BP21"/>
    <mergeCell ref="BO22:BP22"/>
    <mergeCell ref="BO23:BP23"/>
    <mergeCell ref="BB236:BC236"/>
    <mergeCell ref="BB210:BC210"/>
    <mergeCell ref="BB212:BC212"/>
    <mergeCell ref="BO42:BP42"/>
    <mergeCell ref="BO24:BP24"/>
    <mergeCell ref="BB201:BC201"/>
    <mergeCell ref="BB215:BC215"/>
    <mergeCell ref="BB216:BC216"/>
    <mergeCell ref="BB203:BC203"/>
    <mergeCell ref="BO25:BP25"/>
    <mergeCell ref="BO26:BP26"/>
    <mergeCell ref="BO27:BP27"/>
    <mergeCell ref="BO28:BP28"/>
    <mergeCell ref="BO66:BP66"/>
    <mergeCell ref="BO67:BP67"/>
    <mergeCell ref="BO14:BP14"/>
    <mergeCell ref="BO15:BP15"/>
    <mergeCell ref="BO16:BP16"/>
    <mergeCell ref="BO17:BP17"/>
    <mergeCell ref="BO18:BP18"/>
    <mergeCell ref="BO29:BP29"/>
    <mergeCell ref="BO39:BP39"/>
    <mergeCell ref="BO40:BP40"/>
    <mergeCell ref="BO41:BP41"/>
    <mergeCell ref="BO71:BP71"/>
    <mergeCell ref="BO72:BP72"/>
    <mergeCell ref="BO73:BP73"/>
    <mergeCell ref="BO74:BP74"/>
    <mergeCell ref="BO75:BP75"/>
    <mergeCell ref="BO68:BP68"/>
    <mergeCell ref="BO69:BP69"/>
    <mergeCell ref="BO70:BP70"/>
    <mergeCell ref="BO43:BP43"/>
    <mergeCell ref="BO44:BP44"/>
    <mergeCell ref="BO56:BP56"/>
    <mergeCell ref="BO57:BP57"/>
    <mergeCell ref="BO65:BP65"/>
    <mergeCell ref="BO52:BP52"/>
    <mergeCell ref="BO53:BP53"/>
    <mergeCell ref="BO100:BP100"/>
    <mergeCell ref="BO101:BP101"/>
    <mergeCell ref="BO84:BP84"/>
    <mergeCell ref="BO89:BP89"/>
    <mergeCell ref="BO90:BP90"/>
    <mergeCell ref="BO91:BP91"/>
    <mergeCell ref="BO96:BP96"/>
    <mergeCell ref="BO76:BP76"/>
    <mergeCell ref="BO77:BP77"/>
    <mergeCell ref="BO78:BP78"/>
    <mergeCell ref="BO79:BP79"/>
    <mergeCell ref="BO81:BP81"/>
    <mergeCell ref="BO87:BP87"/>
    <mergeCell ref="BO88:BP88"/>
    <mergeCell ref="BO92:BP92"/>
    <mergeCell ref="BO93:BP93"/>
    <mergeCell ref="BO94:BP94"/>
    <mergeCell ref="BO95:BP95"/>
    <mergeCell ref="BO97:BP97"/>
    <mergeCell ref="BO98:BP98"/>
    <mergeCell ref="BO99:BP99"/>
    <mergeCell ref="BO161:BP161"/>
    <mergeCell ref="BO168:BP168"/>
    <mergeCell ref="BO169:BP169"/>
    <mergeCell ref="BO133:BP133"/>
    <mergeCell ref="BO134:BP134"/>
    <mergeCell ref="BO120:BP120"/>
    <mergeCell ref="BO121:BP121"/>
    <mergeCell ref="BO122:BP122"/>
    <mergeCell ref="BO123:BP123"/>
    <mergeCell ref="BO124:BP124"/>
    <mergeCell ref="BO125:BP125"/>
    <mergeCell ref="BO126:BP126"/>
    <mergeCell ref="BO128:BP128"/>
    <mergeCell ref="BB33:BC33"/>
    <mergeCell ref="BB34:BC34"/>
    <mergeCell ref="BB45:BC45"/>
    <mergeCell ref="BB46:BC46"/>
    <mergeCell ref="BB47:BC47"/>
    <mergeCell ref="BB48:BC48"/>
    <mergeCell ref="BB49:BC49"/>
    <mergeCell ref="BO215:BP215"/>
    <mergeCell ref="BO216:BP216"/>
    <mergeCell ref="BB86:BC86"/>
    <mergeCell ref="BB87:BC87"/>
    <mergeCell ref="BB88:BC88"/>
    <mergeCell ref="BB92:BC92"/>
    <mergeCell ref="BB93:BC93"/>
    <mergeCell ref="BO201:BP201"/>
    <mergeCell ref="BO209:BP209"/>
    <mergeCell ref="BO212:BP212"/>
    <mergeCell ref="BO203:BP203"/>
    <mergeCell ref="BO204:BP204"/>
    <mergeCell ref="BO205:BP205"/>
    <mergeCell ref="BO206:BP206"/>
    <mergeCell ref="BO207:BP207"/>
    <mergeCell ref="BO208:BP208"/>
    <mergeCell ref="BO211:BP211"/>
    <mergeCell ref="BB50:BC50"/>
    <mergeCell ref="BB51:BC51"/>
    <mergeCell ref="BB52:BC52"/>
    <mergeCell ref="BB53:BC53"/>
    <mergeCell ref="BB80:BC80"/>
    <mergeCell ref="BB82:BC82"/>
    <mergeCell ref="BO233:BP233"/>
    <mergeCell ref="BO236:BP236"/>
    <mergeCell ref="BO239:BP239"/>
    <mergeCell ref="BO217:BP217"/>
    <mergeCell ref="BO230:BP230"/>
    <mergeCell ref="BO213:BP213"/>
    <mergeCell ref="BO182:BP182"/>
    <mergeCell ref="BO183:BP183"/>
    <mergeCell ref="BO172:BP172"/>
    <mergeCell ref="BO173:BP173"/>
    <mergeCell ref="BO176:BP176"/>
    <mergeCell ref="BO177:BP177"/>
    <mergeCell ref="BO178:BP178"/>
    <mergeCell ref="BO174:BP174"/>
    <mergeCell ref="BO175:BP175"/>
    <mergeCell ref="BO171:BP171"/>
    <mergeCell ref="BO151:BP151"/>
    <mergeCell ref="BO152:BP152"/>
    <mergeCell ref="BO210:BP210"/>
    <mergeCell ref="BB162:BC162"/>
    <mergeCell ref="BB164:BC164"/>
    <mergeCell ref="BB165:BC165"/>
    <mergeCell ref="BB166:BC166"/>
    <mergeCell ref="BB167:BC167"/>
    <mergeCell ref="BB169:BC169"/>
    <mergeCell ref="BB174:BC174"/>
    <mergeCell ref="BB175:BC175"/>
    <mergeCell ref="BB202:BC202"/>
    <mergeCell ref="BO163:BP163"/>
    <mergeCell ref="BO170:BP170"/>
    <mergeCell ref="BB209:BC209"/>
    <mergeCell ref="BB204:BC204"/>
    <mergeCell ref="BB205:BC205"/>
    <mergeCell ref="BB206:BC206"/>
    <mergeCell ref="BB207:BC207"/>
    <mergeCell ref="BB141:BC141"/>
    <mergeCell ref="BB142:BC142"/>
    <mergeCell ref="BB168:BC168"/>
    <mergeCell ref="BB132:BC132"/>
    <mergeCell ref="BB135:BC135"/>
    <mergeCell ref="BB137:BC137"/>
    <mergeCell ref="BB143:BC143"/>
    <mergeCell ref="BB150:BC150"/>
    <mergeCell ref="BB144:BC144"/>
    <mergeCell ref="BB145:BC145"/>
    <mergeCell ref="BB146:BC146"/>
    <mergeCell ref="BB147:BC147"/>
    <mergeCell ref="BB148:BC148"/>
    <mergeCell ref="BB151:BC151"/>
    <mergeCell ref="BB152:BC152"/>
    <mergeCell ref="BB153:BC153"/>
    <mergeCell ref="BB154:BC154"/>
    <mergeCell ref="BB155:BC155"/>
    <mergeCell ref="BB156:BC156"/>
    <mergeCell ref="BB241:BC241"/>
    <mergeCell ref="BO33:BP33"/>
    <mergeCell ref="BO34:BP34"/>
    <mergeCell ref="BO45:BP45"/>
    <mergeCell ref="BO46:BP46"/>
    <mergeCell ref="BO47:BP47"/>
    <mergeCell ref="BO48:BP48"/>
    <mergeCell ref="BO49:BP49"/>
    <mergeCell ref="BO50:BP50"/>
    <mergeCell ref="BO51:BP51"/>
    <mergeCell ref="BB180:BC180"/>
    <mergeCell ref="BB181:BC181"/>
    <mergeCell ref="BB182:BC182"/>
    <mergeCell ref="BB183:BC183"/>
    <mergeCell ref="BB184:BC184"/>
    <mergeCell ref="BB173:BC173"/>
    <mergeCell ref="BB176:BC176"/>
    <mergeCell ref="BB177:BC177"/>
    <mergeCell ref="BB178:BC178"/>
    <mergeCell ref="BB192:BC192"/>
    <mergeCell ref="BB193:BC193"/>
    <mergeCell ref="BB194:BC194"/>
    <mergeCell ref="BB195:BC195"/>
    <mergeCell ref="BB196:BC196"/>
    <mergeCell ref="BB237:BC237"/>
    <mergeCell ref="BB238:BC238"/>
    <mergeCell ref="BB240:BC240"/>
    <mergeCell ref="BB208:BC208"/>
    <mergeCell ref="BB211:BC211"/>
    <mergeCell ref="BB213:BC213"/>
    <mergeCell ref="BO80:BP80"/>
    <mergeCell ref="BO82:BP82"/>
    <mergeCell ref="BO83:BP83"/>
    <mergeCell ref="BO86:BP86"/>
    <mergeCell ref="BB234:BC234"/>
    <mergeCell ref="BB235:BC235"/>
    <mergeCell ref="BO135:BP135"/>
    <mergeCell ref="BO137:BP137"/>
    <mergeCell ref="BO143:BP143"/>
    <mergeCell ref="BO150:BP150"/>
    <mergeCell ref="BB187:BC187"/>
    <mergeCell ref="BB188:BC188"/>
    <mergeCell ref="BB189:BC189"/>
    <mergeCell ref="BB190:BC190"/>
    <mergeCell ref="BB191:BC191"/>
    <mergeCell ref="BB138:BC138"/>
    <mergeCell ref="BB139:BC139"/>
    <mergeCell ref="BB140:BC140"/>
    <mergeCell ref="BO103:BP103"/>
    <mergeCell ref="BO106:BP106"/>
    <mergeCell ref="BO107:BP107"/>
    <mergeCell ref="BO108:BP108"/>
    <mergeCell ref="BO109:BP109"/>
    <mergeCell ref="BO148:BP148"/>
    <mergeCell ref="BO136:BP136"/>
    <mergeCell ref="BO138:BP138"/>
    <mergeCell ref="BO139:BP139"/>
    <mergeCell ref="BO140:BP140"/>
    <mergeCell ref="BO129:BP129"/>
    <mergeCell ref="BO130:BP130"/>
    <mergeCell ref="BO131:BP131"/>
    <mergeCell ref="BO132:BP132"/>
    <mergeCell ref="BO104:BP104"/>
    <mergeCell ref="BO105:BP105"/>
    <mergeCell ref="BO115:BP115"/>
    <mergeCell ref="BO116:BP116"/>
    <mergeCell ref="BO117:BP117"/>
    <mergeCell ref="BO110:BP110"/>
    <mergeCell ref="BO111:BP111"/>
    <mergeCell ref="BO112:BP112"/>
    <mergeCell ref="BO113:BP113"/>
    <mergeCell ref="BO114:BP114"/>
    <mergeCell ref="BO141:BP141"/>
    <mergeCell ref="BO118:BP118"/>
    <mergeCell ref="BO119:BP119"/>
    <mergeCell ref="BO127:BP127"/>
    <mergeCell ref="BO202:BP202"/>
    <mergeCell ref="BO162:BP162"/>
    <mergeCell ref="BO164:BP164"/>
    <mergeCell ref="BO165:BP165"/>
    <mergeCell ref="BO166:BP166"/>
    <mergeCell ref="BO167:BP167"/>
    <mergeCell ref="BO149:BP149"/>
    <mergeCell ref="BO142:BP142"/>
    <mergeCell ref="BO144:BP144"/>
    <mergeCell ref="BO145:BP145"/>
    <mergeCell ref="BO146:BP146"/>
    <mergeCell ref="BO147:BP147"/>
    <mergeCell ref="BO153:BP153"/>
    <mergeCell ref="BO154:BP154"/>
    <mergeCell ref="BO155:BP155"/>
    <mergeCell ref="BO156:BP156"/>
    <mergeCell ref="BO157:BP157"/>
    <mergeCell ref="BO158:BP158"/>
    <mergeCell ref="BO159:BP159"/>
    <mergeCell ref="BO160:BP160"/>
    <mergeCell ref="BO197:BP197"/>
    <mergeCell ref="BO198:BP198"/>
    <mergeCell ref="BO199:BP199"/>
    <mergeCell ref="BO200:BP200"/>
    <mergeCell ref="BO191:BP191"/>
    <mergeCell ref="BO192:BP192"/>
    <mergeCell ref="BO193:BP193"/>
    <mergeCell ref="BO194:BP194"/>
    <mergeCell ref="BO195:BP195"/>
    <mergeCell ref="BO184:BP184"/>
    <mergeCell ref="BO187:BP187"/>
    <mergeCell ref="BO188:BP188"/>
    <mergeCell ref="BO189:BP189"/>
    <mergeCell ref="BO190:BP190"/>
    <mergeCell ref="BO179:BP179"/>
    <mergeCell ref="BO180:BP180"/>
    <mergeCell ref="BO181:BP181"/>
    <mergeCell ref="BO196:BP196"/>
    <mergeCell ref="BO235:BP235"/>
    <mergeCell ref="BO237:BP237"/>
    <mergeCell ref="BO238:BP238"/>
    <mergeCell ref="BO240:BP240"/>
    <mergeCell ref="BO241:BP241"/>
    <mergeCell ref="BO219:BP219"/>
    <mergeCell ref="BO220:BP220"/>
    <mergeCell ref="BO231:BP231"/>
    <mergeCell ref="BO232:BP232"/>
    <mergeCell ref="BO234:BP234"/>
  </mergeCells>
  <pageMargins left="0.25" right="0.25" top="0.75" bottom="0.75" header="0.3" footer="0.3"/>
  <pageSetup paperSize="9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4"/>
  <sheetViews>
    <sheetView workbookViewId="0">
      <pane xSplit="2" ySplit="4" topLeftCell="C5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x14ac:dyDescent="0.25"/>
  <cols>
    <col min="1" max="1" width="5.7109375" style="37" customWidth="1"/>
    <col min="2" max="2" width="50.7109375" style="37" customWidth="1"/>
    <col min="3" max="3" width="14.85546875" style="37" customWidth="1"/>
    <col min="4" max="12" width="12.7109375" style="37" customWidth="1"/>
    <col min="13" max="23" width="10.7109375" style="37" customWidth="1"/>
    <col min="24" max="24" width="10.7109375" style="36" hidden="1" customWidth="1"/>
    <col min="25" max="16384" width="10.7109375" style="37"/>
  </cols>
  <sheetData>
    <row r="1" spans="1:24" ht="50.1" customHeight="1" x14ac:dyDescent="0.25">
      <c r="A1" s="272" t="s">
        <v>303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35"/>
    </row>
    <row r="3" spans="1:24" ht="12" customHeight="1" x14ac:dyDescent="0.25">
      <c r="A3" s="273" t="s">
        <v>302</v>
      </c>
      <c r="B3" s="273" t="s">
        <v>301</v>
      </c>
      <c r="C3" s="274" t="s">
        <v>304</v>
      </c>
      <c r="D3" s="276" t="s">
        <v>305</v>
      </c>
      <c r="E3" s="277" t="s">
        <v>291</v>
      </c>
      <c r="F3" s="277"/>
      <c r="G3" s="277"/>
      <c r="H3" s="277"/>
      <c r="I3" s="277"/>
      <c r="J3" s="277"/>
      <c r="K3" s="277"/>
      <c r="L3" s="278"/>
      <c r="M3" s="277" t="s">
        <v>306</v>
      </c>
      <c r="N3" s="277"/>
      <c r="O3" s="277"/>
      <c r="P3" s="277"/>
      <c r="Q3" s="277"/>
      <c r="R3" s="277"/>
      <c r="S3" s="277"/>
      <c r="T3" s="277"/>
      <c r="U3" s="277"/>
      <c r="V3" s="277"/>
      <c r="W3" s="38"/>
    </row>
    <row r="4" spans="1:24" ht="99.95" customHeight="1" x14ac:dyDescent="0.25">
      <c r="A4" s="273"/>
      <c r="B4" s="273"/>
      <c r="C4" s="275"/>
      <c r="D4" s="276"/>
      <c r="E4" s="39" t="s">
        <v>280</v>
      </c>
      <c r="F4" s="39" t="s">
        <v>279</v>
      </c>
      <c r="G4" s="39" t="s">
        <v>272</v>
      </c>
      <c r="H4" s="39" t="s">
        <v>268</v>
      </c>
      <c r="I4" s="39" t="s">
        <v>278</v>
      </c>
      <c r="J4" s="39" t="s">
        <v>277</v>
      </c>
      <c r="K4" s="39" t="s">
        <v>276</v>
      </c>
      <c r="L4" s="39" t="s">
        <v>275</v>
      </c>
      <c r="M4" s="39" t="s">
        <v>307</v>
      </c>
      <c r="N4" s="39" t="s">
        <v>308</v>
      </c>
      <c r="O4" s="39" t="s">
        <v>309</v>
      </c>
      <c r="P4" s="39" t="s">
        <v>310</v>
      </c>
      <c r="Q4" s="39" t="s">
        <v>311</v>
      </c>
      <c r="R4" s="39" t="s">
        <v>312</v>
      </c>
      <c r="S4" s="39" t="s">
        <v>313</v>
      </c>
      <c r="T4" s="39" t="s">
        <v>314</v>
      </c>
      <c r="U4" s="39" t="s">
        <v>315</v>
      </c>
      <c r="V4" s="39" t="s">
        <v>316</v>
      </c>
      <c r="W4" s="40"/>
    </row>
    <row r="5" spans="1:24" ht="24.95" customHeight="1" x14ac:dyDescent="0.25">
      <c r="A5" s="41">
        <v>1</v>
      </c>
      <c r="B5" s="42" t="s">
        <v>252</v>
      </c>
      <c r="C5" s="43">
        <f>SUMIF(План!$B:$B,$B$5,План!$J:$J)</f>
        <v>31</v>
      </c>
      <c r="D5" s="44">
        <f>SUM(E5:L5)</f>
        <v>111525.60000000002</v>
      </c>
      <c r="E5" s="45">
        <f>SUMIF(План!$B:$B,$B$5,План!$AE:$AE)</f>
        <v>18347.760000000002</v>
      </c>
      <c r="F5" s="45">
        <f>SUMIF(План!$B:$B,$B$5,План!$AF:$AF)</f>
        <v>23708.184000000001</v>
      </c>
      <c r="G5" s="45">
        <f>SUMIF(План!$B:$B,$B$5,План!$AG:$AG)</f>
        <v>32306.448000000004</v>
      </c>
      <c r="H5" s="45">
        <f>SUMIF(План!$B:$B,$B$5,План!$AH:$AH)</f>
        <v>24895.392</v>
      </c>
      <c r="I5" s="45">
        <f>SUMIF(План!$B:$B,$B$5,План!$AI:$AI)</f>
        <v>11332.44</v>
      </c>
      <c r="J5" s="45">
        <f>SUMIF(План!$B:$B,$B$5,План!$AJ:$AJ)</f>
        <v>0</v>
      </c>
      <c r="K5" s="45">
        <f>SUMIF(План!$B:$B,$B$5,План!$AK:$AK)</f>
        <v>0</v>
      </c>
      <c r="L5" s="45">
        <f>SUMIF(План!$B:$B,$B$5,План!$AL:$AL)</f>
        <v>935.37600000000009</v>
      </c>
      <c r="M5" s="46">
        <f>SUMIF(План!$B:$B,$B$5,План!$S:$S)</f>
        <v>40</v>
      </c>
      <c r="N5" s="46">
        <f>SUMIF(План!$B:$B,$B$5,План!$T:$T)</f>
        <v>40</v>
      </c>
      <c r="O5" s="46">
        <f>SUMIF(План!$B:$B,$B$5,План!$U:$U)</f>
        <v>2604.04</v>
      </c>
      <c r="P5" s="46">
        <f>SUMIF(План!$B:$B,$B$5,План!$W:$W)</f>
        <v>42.3</v>
      </c>
      <c r="Q5" s="46">
        <f>SUMIF(План!$B:$B,$B$5,План!$X:$X)</f>
        <v>2604.04</v>
      </c>
      <c r="R5" s="46">
        <f>SUMIF(План!$B:$B,$B$5,План!$Y:$Y)</f>
        <v>7.85</v>
      </c>
      <c r="S5" s="46">
        <f>SUMIF(План!$B:$B,$B$5,План!$Z:$Z)</f>
        <v>0</v>
      </c>
      <c r="T5" s="46">
        <f>SUMIF(План!$B:$B,$B$5,План!$AA:$AA)</f>
        <v>6.73</v>
      </c>
      <c r="U5" s="46">
        <f>SUMIF(План!$B:$B,$B$5,План!$AB:$AB)</f>
        <v>10.67</v>
      </c>
      <c r="V5" s="46">
        <f>SUMIF(План!$B:$B,$B$5,План!$AC:$AC)</f>
        <v>14</v>
      </c>
      <c r="W5" s="47"/>
      <c r="X5" s="48" t="s">
        <v>252</v>
      </c>
    </row>
    <row r="6" spans="1:24" ht="12" customHeight="1" x14ac:dyDescent="0.25">
      <c r="X6" s="48" t="s">
        <v>251</v>
      </c>
    </row>
    <row r="7" spans="1:24" ht="12" customHeight="1" x14ac:dyDescent="0.25">
      <c r="X7" s="48" t="s">
        <v>250</v>
      </c>
    </row>
    <row r="8" spans="1:24" ht="12" customHeight="1" x14ac:dyDescent="0.25">
      <c r="X8" s="48" t="s">
        <v>249</v>
      </c>
    </row>
    <row r="9" spans="1:24" ht="12" customHeight="1" x14ac:dyDescent="0.25">
      <c r="X9" s="48" t="s">
        <v>248</v>
      </c>
    </row>
    <row r="10" spans="1:24" ht="12" customHeight="1" x14ac:dyDescent="0.25">
      <c r="X10" s="48" t="s">
        <v>247</v>
      </c>
    </row>
    <row r="11" spans="1:24" ht="12" customHeight="1" x14ac:dyDescent="0.25">
      <c r="X11" s="48" t="s">
        <v>246</v>
      </c>
    </row>
    <row r="12" spans="1:24" ht="12" customHeight="1" x14ac:dyDescent="0.25">
      <c r="X12" s="48" t="s">
        <v>245</v>
      </c>
    </row>
    <row r="13" spans="1:24" ht="12" customHeight="1" x14ac:dyDescent="0.25">
      <c r="X13" s="48" t="s">
        <v>244</v>
      </c>
    </row>
    <row r="14" spans="1:24" ht="12" customHeight="1" x14ac:dyDescent="0.25">
      <c r="X14" s="48" t="s">
        <v>243</v>
      </c>
    </row>
    <row r="15" spans="1:24" ht="12" customHeight="1" x14ac:dyDescent="0.25">
      <c r="X15" s="48" t="s">
        <v>242</v>
      </c>
    </row>
    <row r="16" spans="1:24" ht="12" customHeight="1" x14ac:dyDescent="0.25">
      <c r="X16" s="48" t="s">
        <v>241</v>
      </c>
    </row>
    <row r="17" spans="24:24" ht="12" customHeight="1" x14ac:dyDescent="0.25">
      <c r="X17" s="48" t="s">
        <v>240</v>
      </c>
    </row>
    <row r="18" spans="24:24" ht="12" customHeight="1" x14ac:dyDescent="0.25">
      <c r="X18" s="48" t="s">
        <v>239</v>
      </c>
    </row>
    <row r="19" spans="24:24" ht="12" customHeight="1" x14ac:dyDescent="0.25">
      <c r="X19" s="48" t="s">
        <v>238</v>
      </c>
    </row>
    <row r="20" spans="24:24" ht="12" customHeight="1" x14ac:dyDescent="0.25">
      <c r="X20" s="48" t="s">
        <v>237</v>
      </c>
    </row>
    <row r="21" spans="24:24" ht="12" customHeight="1" x14ac:dyDescent="0.25">
      <c r="X21" s="48" t="s">
        <v>236</v>
      </c>
    </row>
    <row r="22" spans="24:24" ht="12" customHeight="1" x14ac:dyDescent="0.25">
      <c r="X22" s="48" t="s">
        <v>235</v>
      </c>
    </row>
    <row r="23" spans="24:24" ht="12" customHeight="1" x14ac:dyDescent="0.25">
      <c r="X23" s="48" t="s">
        <v>234</v>
      </c>
    </row>
    <row r="24" spans="24:24" ht="12" customHeight="1" x14ac:dyDescent="0.25">
      <c r="X24" s="48" t="s">
        <v>233</v>
      </c>
    </row>
    <row r="25" spans="24:24" ht="12" customHeight="1" x14ac:dyDescent="0.25">
      <c r="X25" s="48" t="s">
        <v>232</v>
      </c>
    </row>
    <row r="26" spans="24:24" ht="12" customHeight="1" x14ac:dyDescent="0.25">
      <c r="X26" s="48" t="s">
        <v>231</v>
      </c>
    </row>
    <row r="27" spans="24:24" ht="12" customHeight="1" x14ac:dyDescent="0.25">
      <c r="X27" s="48" t="s">
        <v>230</v>
      </c>
    </row>
    <row r="28" spans="24:24" ht="12" customHeight="1" x14ac:dyDescent="0.25">
      <c r="X28" s="48" t="s">
        <v>229</v>
      </c>
    </row>
    <row r="29" spans="24:24" ht="12" customHeight="1" x14ac:dyDescent="0.25">
      <c r="X29" s="48" t="s">
        <v>228</v>
      </c>
    </row>
    <row r="30" spans="24:24" ht="12" customHeight="1" x14ac:dyDescent="0.25">
      <c r="X30" s="48" t="s">
        <v>227</v>
      </c>
    </row>
    <row r="31" spans="24:24" ht="12" customHeight="1" x14ac:dyDescent="0.25">
      <c r="X31" s="48" t="s">
        <v>226</v>
      </c>
    </row>
    <row r="32" spans="24:24" ht="12" customHeight="1" x14ac:dyDescent="0.25">
      <c r="X32" s="48" t="s">
        <v>225</v>
      </c>
    </row>
    <row r="33" spans="24:24" ht="12" customHeight="1" x14ac:dyDescent="0.25">
      <c r="X33" s="48" t="s">
        <v>224</v>
      </c>
    </row>
    <row r="34" spans="24:24" ht="12" customHeight="1" x14ac:dyDescent="0.25">
      <c r="X34" s="48" t="s">
        <v>223</v>
      </c>
    </row>
    <row r="35" spans="24:24" ht="12" customHeight="1" x14ac:dyDescent="0.25">
      <c r="X35" s="48" t="s">
        <v>222</v>
      </c>
    </row>
    <row r="36" spans="24:24" ht="12" customHeight="1" x14ac:dyDescent="0.25">
      <c r="X36" s="48" t="s">
        <v>221</v>
      </c>
    </row>
    <row r="37" spans="24:24" ht="12" customHeight="1" x14ac:dyDescent="0.25">
      <c r="X37" s="48" t="s">
        <v>220</v>
      </c>
    </row>
    <row r="38" spans="24:24" ht="12" customHeight="1" x14ac:dyDescent="0.25">
      <c r="X38" s="48" t="s">
        <v>219</v>
      </c>
    </row>
    <row r="39" spans="24:24" ht="12" customHeight="1" x14ac:dyDescent="0.25">
      <c r="X39" s="48" t="s">
        <v>218</v>
      </c>
    </row>
    <row r="40" spans="24:24" ht="12" customHeight="1" x14ac:dyDescent="0.25">
      <c r="X40" s="48" t="s">
        <v>217</v>
      </c>
    </row>
    <row r="41" spans="24:24" ht="12" customHeight="1" x14ac:dyDescent="0.25">
      <c r="X41" s="48" t="s">
        <v>216</v>
      </c>
    </row>
    <row r="42" spans="24:24" ht="12" customHeight="1" x14ac:dyDescent="0.25">
      <c r="X42" s="48" t="s">
        <v>215</v>
      </c>
    </row>
    <row r="43" spans="24:24" ht="12" customHeight="1" x14ac:dyDescent="0.25">
      <c r="X43" s="48" t="s">
        <v>214</v>
      </c>
    </row>
    <row r="44" spans="24:24" ht="12" customHeight="1" x14ac:dyDescent="0.25">
      <c r="X44" s="48" t="s">
        <v>213</v>
      </c>
    </row>
    <row r="45" spans="24:24" ht="12" customHeight="1" x14ac:dyDescent="0.25">
      <c r="X45" s="48" t="s">
        <v>212</v>
      </c>
    </row>
    <row r="46" spans="24:24" ht="12" customHeight="1" x14ac:dyDescent="0.25">
      <c r="X46" s="48" t="s">
        <v>211</v>
      </c>
    </row>
    <row r="47" spans="24:24" ht="12" customHeight="1" x14ac:dyDescent="0.25">
      <c r="X47" s="48" t="s">
        <v>210</v>
      </c>
    </row>
    <row r="48" spans="24:24" ht="12" customHeight="1" x14ac:dyDescent="0.25">
      <c r="X48" s="48" t="s">
        <v>209</v>
      </c>
    </row>
    <row r="49" spans="24:24" ht="12" customHeight="1" x14ac:dyDescent="0.25">
      <c r="X49" s="48" t="s">
        <v>208</v>
      </c>
    </row>
    <row r="50" spans="24:24" ht="12" customHeight="1" x14ac:dyDescent="0.25">
      <c r="X50" s="48" t="s">
        <v>207</v>
      </c>
    </row>
    <row r="51" spans="24:24" ht="12" customHeight="1" x14ac:dyDescent="0.25">
      <c r="X51" s="48" t="s">
        <v>206</v>
      </c>
    </row>
    <row r="52" spans="24:24" ht="12" customHeight="1" x14ac:dyDescent="0.25">
      <c r="X52" s="48" t="s">
        <v>205</v>
      </c>
    </row>
    <row r="53" spans="24:24" ht="12" customHeight="1" x14ac:dyDescent="0.25">
      <c r="X53" s="48" t="s">
        <v>204</v>
      </c>
    </row>
    <row r="54" spans="24:24" ht="12" customHeight="1" x14ac:dyDescent="0.25">
      <c r="X54" s="48" t="s">
        <v>203</v>
      </c>
    </row>
    <row r="55" spans="24:24" ht="12" customHeight="1" x14ac:dyDescent="0.25">
      <c r="X55" s="48" t="s">
        <v>202</v>
      </c>
    </row>
    <row r="56" spans="24:24" ht="12" customHeight="1" x14ac:dyDescent="0.25">
      <c r="X56" s="48" t="s">
        <v>201</v>
      </c>
    </row>
    <row r="57" spans="24:24" ht="12" customHeight="1" x14ac:dyDescent="0.25">
      <c r="X57" s="48" t="s">
        <v>200</v>
      </c>
    </row>
    <row r="58" spans="24:24" ht="12" customHeight="1" x14ac:dyDescent="0.25">
      <c r="X58" s="48" t="s">
        <v>199</v>
      </c>
    </row>
    <row r="59" spans="24:24" ht="12" customHeight="1" x14ac:dyDescent="0.25">
      <c r="X59" s="48" t="s">
        <v>198</v>
      </c>
    </row>
    <row r="60" spans="24:24" ht="12" customHeight="1" x14ac:dyDescent="0.25">
      <c r="X60" s="48" t="s">
        <v>197</v>
      </c>
    </row>
    <row r="61" spans="24:24" ht="12" customHeight="1" x14ac:dyDescent="0.25">
      <c r="X61" s="48" t="s">
        <v>196</v>
      </c>
    </row>
    <row r="62" spans="24:24" ht="12" customHeight="1" x14ac:dyDescent="0.25">
      <c r="X62" s="48" t="s">
        <v>195</v>
      </c>
    </row>
    <row r="63" spans="24:24" ht="12" customHeight="1" x14ac:dyDescent="0.25">
      <c r="X63" s="48" t="s">
        <v>194</v>
      </c>
    </row>
    <row r="64" spans="24:24" ht="12" customHeight="1" x14ac:dyDescent="0.25">
      <c r="X64" s="48" t="s">
        <v>193</v>
      </c>
    </row>
    <row r="65" spans="24:24" ht="12" customHeight="1" x14ac:dyDescent="0.25">
      <c r="X65" s="48" t="s">
        <v>192</v>
      </c>
    </row>
    <row r="66" spans="24:24" ht="12" customHeight="1" x14ac:dyDescent="0.25">
      <c r="X66" s="48" t="s">
        <v>191</v>
      </c>
    </row>
    <row r="67" spans="24:24" ht="12" customHeight="1" x14ac:dyDescent="0.25">
      <c r="X67" s="48" t="s">
        <v>190</v>
      </c>
    </row>
    <row r="68" spans="24:24" ht="12" customHeight="1" x14ac:dyDescent="0.25">
      <c r="X68" s="48" t="s">
        <v>189</v>
      </c>
    </row>
    <row r="69" spans="24:24" ht="12" customHeight="1" x14ac:dyDescent="0.25">
      <c r="X69" s="48" t="s">
        <v>188</v>
      </c>
    </row>
    <row r="70" spans="24:24" ht="12" customHeight="1" x14ac:dyDescent="0.25">
      <c r="X70" s="48" t="s">
        <v>187</v>
      </c>
    </row>
    <row r="71" spans="24:24" ht="12" customHeight="1" x14ac:dyDescent="0.25">
      <c r="X71" s="48" t="s">
        <v>186</v>
      </c>
    </row>
    <row r="72" spans="24:24" ht="12" customHeight="1" x14ac:dyDescent="0.25">
      <c r="X72" s="48" t="s">
        <v>185</v>
      </c>
    </row>
    <row r="73" spans="24:24" ht="12" customHeight="1" x14ac:dyDescent="0.25">
      <c r="X73" s="48" t="s">
        <v>184</v>
      </c>
    </row>
    <row r="74" spans="24:24" ht="12" customHeight="1" x14ac:dyDescent="0.25">
      <c r="X74" s="48" t="s">
        <v>183</v>
      </c>
    </row>
    <row r="75" spans="24:24" ht="12" customHeight="1" x14ac:dyDescent="0.25">
      <c r="X75" s="48" t="s">
        <v>182</v>
      </c>
    </row>
    <row r="76" spans="24:24" ht="12" customHeight="1" x14ac:dyDescent="0.25">
      <c r="X76" s="48" t="s">
        <v>181</v>
      </c>
    </row>
    <row r="77" spans="24:24" ht="12" customHeight="1" x14ac:dyDescent="0.25">
      <c r="X77" s="48" t="s">
        <v>180</v>
      </c>
    </row>
    <row r="78" spans="24:24" ht="12" customHeight="1" x14ac:dyDescent="0.25">
      <c r="X78" s="48" t="s">
        <v>179</v>
      </c>
    </row>
    <row r="79" spans="24:24" ht="12" customHeight="1" x14ac:dyDescent="0.25">
      <c r="X79" s="48" t="s">
        <v>178</v>
      </c>
    </row>
    <row r="80" spans="24:24" ht="12" customHeight="1" x14ac:dyDescent="0.25">
      <c r="X80" s="48" t="s">
        <v>177</v>
      </c>
    </row>
    <row r="81" spans="24:24" ht="12" customHeight="1" x14ac:dyDescent="0.25">
      <c r="X81" s="48" t="s">
        <v>176</v>
      </c>
    </row>
    <row r="82" spans="24:24" ht="12" customHeight="1" x14ac:dyDescent="0.25">
      <c r="X82" s="48" t="s">
        <v>175</v>
      </c>
    </row>
    <row r="83" spans="24:24" ht="12" customHeight="1" x14ac:dyDescent="0.25">
      <c r="X83" s="48" t="s">
        <v>174</v>
      </c>
    </row>
    <row r="84" spans="24:24" ht="12" customHeight="1" x14ac:dyDescent="0.25">
      <c r="X84" s="48" t="s">
        <v>173</v>
      </c>
    </row>
    <row r="85" spans="24:24" ht="12" customHeight="1" x14ac:dyDescent="0.25">
      <c r="X85" s="49"/>
    </row>
    <row r="86" spans="24:24" ht="12" customHeight="1" x14ac:dyDescent="0.25">
      <c r="X86" s="48" t="s">
        <v>171</v>
      </c>
    </row>
    <row r="87" spans="24:24" ht="12" customHeight="1" x14ac:dyDescent="0.25">
      <c r="X87" s="48" t="s">
        <v>170</v>
      </c>
    </row>
    <row r="88" spans="24:24" ht="12" customHeight="1" x14ac:dyDescent="0.25">
      <c r="X88" s="48" t="s">
        <v>169</v>
      </c>
    </row>
    <row r="89" spans="24:24" ht="12" customHeight="1" x14ac:dyDescent="0.25">
      <c r="X89" s="48" t="s">
        <v>168</v>
      </c>
    </row>
    <row r="90" spans="24:24" ht="12" customHeight="1" x14ac:dyDescent="0.25">
      <c r="X90" s="48" t="s">
        <v>167</v>
      </c>
    </row>
    <row r="91" spans="24:24" ht="12" customHeight="1" x14ac:dyDescent="0.25">
      <c r="X91" s="48" t="s">
        <v>166</v>
      </c>
    </row>
    <row r="92" spans="24:24" ht="12" customHeight="1" x14ac:dyDescent="0.25">
      <c r="X92" s="48" t="s">
        <v>165</v>
      </c>
    </row>
    <row r="93" spans="24:24" ht="12" customHeight="1" x14ac:dyDescent="0.25">
      <c r="X93" s="48" t="s">
        <v>164</v>
      </c>
    </row>
    <row r="94" spans="24:24" ht="12" customHeight="1" x14ac:dyDescent="0.25">
      <c r="X94" s="48" t="s">
        <v>163</v>
      </c>
    </row>
    <row r="95" spans="24:24" ht="12" customHeight="1" x14ac:dyDescent="0.25">
      <c r="X95" s="48" t="s">
        <v>162</v>
      </c>
    </row>
    <row r="96" spans="24:24" ht="12" customHeight="1" x14ac:dyDescent="0.25">
      <c r="X96" s="48" t="s">
        <v>161</v>
      </c>
    </row>
    <row r="97" spans="24:24" ht="12" customHeight="1" x14ac:dyDescent="0.25">
      <c r="X97" s="48" t="s">
        <v>160</v>
      </c>
    </row>
    <row r="98" spans="24:24" ht="12" customHeight="1" x14ac:dyDescent="0.25">
      <c r="X98" s="48" t="s">
        <v>159</v>
      </c>
    </row>
    <row r="99" spans="24:24" ht="12" customHeight="1" x14ac:dyDescent="0.25">
      <c r="X99" s="48" t="s">
        <v>158</v>
      </c>
    </row>
    <row r="100" spans="24:24" ht="12" customHeight="1" x14ac:dyDescent="0.25">
      <c r="X100" s="48" t="s">
        <v>157</v>
      </c>
    </row>
    <row r="101" spans="24:24" ht="12" customHeight="1" x14ac:dyDescent="0.25">
      <c r="X101" s="48" t="s">
        <v>156</v>
      </c>
    </row>
    <row r="102" spans="24:24" ht="12" customHeight="1" x14ac:dyDescent="0.25">
      <c r="X102" s="48" t="s">
        <v>155</v>
      </c>
    </row>
    <row r="103" spans="24:24" ht="12" customHeight="1" x14ac:dyDescent="0.25">
      <c r="X103" s="48" t="s">
        <v>154</v>
      </c>
    </row>
    <row r="104" spans="24:24" ht="12" customHeight="1" x14ac:dyDescent="0.25">
      <c r="X104" s="48" t="s">
        <v>153</v>
      </c>
    </row>
    <row r="105" spans="24:24" ht="12" customHeight="1" x14ac:dyDescent="0.25">
      <c r="X105" s="48" t="s">
        <v>152</v>
      </c>
    </row>
    <row r="106" spans="24:24" ht="12" customHeight="1" x14ac:dyDescent="0.25">
      <c r="X106" s="48" t="s">
        <v>151</v>
      </c>
    </row>
    <row r="107" spans="24:24" ht="12" customHeight="1" x14ac:dyDescent="0.25">
      <c r="X107" s="48" t="s">
        <v>150</v>
      </c>
    </row>
    <row r="108" spans="24:24" ht="12" customHeight="1" x14ac:dyDescent="0.25">
      <c r="X108" s="48" t="s">
        <v>149</v>
      </c>
    </row>
    <row r="109" spans="24:24" ht="12" customHeight="1" x14ac:dyDescent="0.25">
      <c r="X109" s="48" t="s">
        <v>148</v>
      </c>
    </row>
    <row r="110" spans="24:24" ht="12" customHeight="1" x14ac:dyDescent="0.25">
      <c r="X110" s="48" t="s">
        <v>147</v>
      </c>
    </row>
    <row r="111" spans="24:24" ht="12" customHeight="1" x14ac:dyDescent="0.25">
      <c r="X111" s="48" t="s">
        <v>146</v>
      </c>
    </row>
    <row r="112" spans="24:24" ht="12" customHeight="1" x14ac:dyDescent="0.25">
      <c r="X112" s="48" t="s">
        <v>145</v>
      </c>
    </row>
    <row r="113" spans="24:24" ht="12" customHeight="1" x14ac:dyDescent="0.25">
      <c r="X113" s="48" t="s">
        <v>144</v>
      </c>
    </row>
    <row r="114" spans="24:24" ht="12" customHeight="1" x14ac:dyDescent="0.25">
      <c r="X114" s="48" t="s">
        <v>143</v>
      </c>
    </row>
    <row r="115" spans="24:24" ht="12" customHeight="1" x14ac:dyDescent="0.25">
      <c r="X115" s="48" t="s">
        <v>142</v>
      </c>
    </row>
    <row r="116" spans="24:24" ht="12" customHeight="1" x14ac:dyDescent="0.25">
      <c r="X116" s="48" t="s">
        <v>141</v>
      </c>
    </row>
    <row r="117" spans="24:24" ht="12" customHeight="1" x14ac:dyDescent="0.25">
      <c r="X117" s="48" t="s">
        <v>140</v>
      </c>
    </row>
    <row r="118" spans="24:24" ht="12" customHeight="1" x14ac:dyDescent="0.25">
      <c r="X118" s="48" t="s">
        <v>139</v>
      </c>
    </row>
    <row r="119" spans="24:24" ht="12" customHeight="1" x14ac:dyDescent="0.25">
      <c r="X119" s="48" t="s">
        <v>138</v>
      </c>
    </row>
    <row r="120" spans="24:24" ht="12" customHeight="1" x14ac:dyDescent="0.25">
      <c r="X120" s="48" t="s">
        <v>137</v>
      </c>
    </row>
    <row r="121" spans="24:24" ht="12" customHeight="1" x14ac:dyDescent="0.25">
      <c r="X121" s="48" t="s">
        <v>136</v>
      </c>
    </row>
    <row r="122" spans="24:24" ht="12" customHeight="1" x14ac:dyDescent="0.25">
      <c r="X122" s="48" t="s">
        <v>135</v>
      </c>
    </row>
    <row r="123" spans="24:24" ht="12" customHeight="1" x14ac:dyDescent="0.25">
      <c r="X123" s="48" t="s">
        <v>134</v>
      </c>
    </row>
    <row r="124" spans="24:24" ht="12" customHeight="1" x14ac:dyDescent="0.25">
      <c r="X124" s="48" t="s">
        <v>133</v>
      </c>
    </row>
    <row r="125" spans="24:24" ht="12" customHeight="1" x14ac:dyDescent="0.25">
      <c r="X125" s="48" t="s">
        <v>132</v>
      </c>
    </row>
    <row r="126" spans="24:24" ht="12" customHeight="1" x14ac:dyDescent="0.25">
      <c r="X126" s="48" t="s">
        <v>131</v>
      </c>
    </row>
    <row r="127" spans="24:24" ht="12" customHeight="1" x14ac:dyDescent="0.25">
      <c r="X127" s="48" t="s">
        <v>130</v>
      </c>
    </row>
    <row r="128" spans="24:24" ht="12" customHeight="1" x14ac:dyDescent="0.25">
      <c r="X128" s="48" t="s">
        <v>129</v>
      </c>
    </row>
    <row r="129" spans="24:24" ht="12" customHeight="1" x14ac:dyDescent="0.25">
      <c r="X129" s="48" t="s">
        <v>128</v>
      </c>
    </row>
    <row r="130" spans="24:24" ht="12" customHeight="1" x14ac:dyDescent="0.25">
      <c r="X130" s="48" t="s">
        <v>127</v>
      </c>
    </row>
    <row r="131" spans="24:24" ht="12" customHeight="1" x14ac:dyDescent="0.25">
      <c r="X131" s="48" t="s">
        <v>126</v>
      </c>
    </row>
    <row r="132" spans="24:24" ht="12" customHeight="1" x14ac:dyDescent="0.25">
      <c r="X132" s="48" t="s">
        <v>125</v>
      </c>
    </row>
    <row r="133" spans="24:24" ht="12" customHeight="1" x14ac:dyDescent="0.25">
      <c r="X133" s="48" t="s">
        <v>124</v>
      </c>
    </row>
    <row r="134" spans="24:24" ht="12" customHeight="1" x14ac:dyDescent="0.25">
      <c r="X134" s="48" t="s">
        <v>123</v>
      </c>
    </row>
    <row r="135" spans="24:24" ht="12" customHeight="1" x14ac:dyDescent="0.25">
      <c r="X135" s="48" t="s">
        <v>122</v>
      </c>
    </row>
    <row r="136" spans="24:24" ht="12" customHeight="1" x14ac:dyDescent="0.25">
      <c r="X136" s="48" t="s">
        <v>121</v>
      </c>
    </row>
    <row r="137" spans="24:24" ht="12" customHeight="1" x14ac:dyDescent="0.25">
      <c r="X137" s="48" t="s">
        <v>120</v>
      </c>
    </row>
    <row r="138" spans="24:24" ht="12" customHeight="1" x14ac:dyDescent="0.25">
      <c r="X138" s="48" t="s">
        <v>119</v>
      </c>
    </row>
    <row r="139" spans="24:24" ht="12" customHeight="1" x14ac:dyDescent="0.25">
      <c r="X139" s="48" t="s">
        <v>118</v>
      </c>
    </row>
    <row r="140" spans="24:24" ht="12" customHeight="1" x14ac:dyDescent="0.25">
      <c r="X140" s="48" t="s">
        <v>117</v>
      </c>
    </row>
    <row r="141" spans="24:24" ht="12" customHeight="1" x14ac:dyDescent="0.25">
      <c r="X141" s="48" t="s">
        <v>116</v>
      </c>
    </row>
    <row r="142" spans="24:24" ht="12" customHeight="1" x14ac:dyDescent="0.25">
      <c r="X142" s="48" t="s">
        <v>115</v>
      </c>
    </row>
    <row r="143" spans="24:24" ht="12" customHeight="1" x14ac:dyDescent="0.25">
      <c r="X143" s="48" t="s">
        <v>114</v>
      </c>
    </row>
    <row r="144" spans="24:24" ht="12" customHeight="1" x14ac:dyDescent="0.25">
      <c r="X144" s="48" t="s">
        <v>113</v>
      </c>
    </row>
    <row r="145" spans="24:24" ht="12" customHeight="1" x14ac:dyDescent="0.25">
      <c r="X145" s="48" t="s">
        <v>112</v>
      </c>
    </row>
    <row r="146" spans="24:24" ht="12" customHeight="1" x14ac:dyDescent="0.25">
      <c r="X146" s="48" t="s">
        <v>111</v>
      </c>
    </row>
    <row r="147" spans="24:24" ht="12" customHeight="1" x14ac:dyDescent="0.25">
      <c r="X147" s="48" t="s">
        <v>110</v>
      </c>
    </row>
    <row r="148" spans="24:24" ht="12" customHeight="1" x14ac:dyDescent="0.25">
      <c r="X148" s="48" t="s">
        <v>109</v>
      </c>
    </row>
    <row r="149" spans="24:24" ht="12" customHeight="1" x14ac:dyDescent="0.25">
      <c r="X149" s="48" t="s">
        <v>108</v>
      </c>
    </row>
    <row r="150" spans="24:24" ht="12" customHeight="1" x14ac:dyDescent="0.25">
      <c r="X150" s="48" t="s">
        <v>107</v>
      </c>
    </row>
    <row r="151" spans="24:24" ht="12" customHeight="1" x14ac:dyDescent="0.25">
      <c r="X151" s="48" t="s">
        <v>106</v>
      </c>
    </row>
    <row r="152" spans="24:24" ht="12" customHeight="1" x14ac:dyDescent="0.25">
      <c r="X152" s="48" t="s">
        <v>105</v>
      </c>
    </row>
    <row r="153" spans="24:24" ht="12" customHeight="1" x14ac:dyDescent="0.25">
      <c r="X153" s="48" t="s">
        <v>104</v>
      </c>
    </row>
    <row r="154" spans="24:24" ht="12" customHeight="1" x14ac:dyDescent="0.25">
      <c r="X154" s="48" t="s">
        <v>103</v>
      </c>
    </row>
    <row r="155" spans="24:24" ht="12" customHeight="1" x14ac:dyDescent="0.25">
      <c r="X155" s="48" t="s">
        <v>102</v>
      </c>
    </row>
    <row r="156" spans="24:24" ht="12" customHeight="1" x14ac:dyDescent="0.25">
      <c r="X156" s="48" t="s">
        <v>101</v>
      </c>
    </row>
    <row r="157" spans="24:24" ht="12" customHeight="1" x14ac:dyDescent="0.25">
      <c r="X157" s="48" t="s">
        <v>100</v>
      </c>
    </row>
    <row r="158" spans="24:24" ht="12" customHeight="1" x14ac:dyDescent="0.25">
      <c r="X158" s="48" t="s">
        <v>99</v>
      </c>
    </row>
    <row r="159" spans="24:24" ht="12" customHeight="1" x14ac:dyDescent="0.25">
      <c r="X159" s="48" t="s">
        <v>98</v>
      </c>
    </row>
    <row r="160" spans="24:24" ht="12" customHeight="1" x14ac:dyDescent="0.25">
      <c r="X160" s="48" t="s">
        <v>97</v>
      </c>
    </row>
    <row r="161" spans="24:24" ht="12" customHeight="1" x14ac:dyDescent="0.25">
      <c r="X161" s="48" t="s">
        <v>96</v>
      </c>
    </row>
    <row r="162" spans="24:24" ht="12" customHeight="1" x14ac:dyDescent="0.25">
      <c r="X162" s="48" t="s">
        <v>95</v>
      </c>
    </row>
    <row r="163" spans="24:24" ht="12" customHeight="1" x14ac:dyDescent="0.25">
      <c r="X163" s="48" t="s">
        <v>94</v>
      </c>
    </row>
    <row r="164" spans="24:24" ht="12" customHeight="1" x14ac:dyDescent="0.25">
      <c r="X164" s="48" t="s">
        <v>93</v>
      </c>
    </row>
    <row r="165" spans="24:24" ht="12" customHeight="1" x14ac:dyDescent="0.25">
      <c r="X165" s="48" t="s">
        <v>92</v>
      </c>
    </row>
    <row r="166" spans="24:24" ht="12" customHeight="1" x14ac:dyDescent="0.25">
      <c r="X166" s="48" t="s">
        <v>91</v>
      </c>
    </row>
    <row r="167" spans="24:24" ht="12" customHeight="1" x14ac:dyDescent="0.25">
      <c r="X167" s="48" t="s">
        <v>90</v>
      </c>
    </row>
    <row r="168" spans="24:24" ht="12" customHeight="1" x14ac:dyDescent="0.25">
      <c r="X168" s="48" t="s">
        <v>89</v>
      </c>
    </row>
    <row r="169" spans="24:24" ht="12" customHeight="1" x14ac:dyDescent="0.25">
      <c r="X169" s="48" t="s">
        <v>88</v>
      </c>
    </row>
    <row r="170" spans="24:24" ht="12" customHeight="1" x14ac:dyDescent="0.25">
      <c r="X170" s="48" t="s">
        <v>87</v>
      </c>
    </row>
    <row r="171" spans="24:24" ht="12" customHeight="1" x14ac:dyDescent="0.25">
      <c r="X171" s="48" t="s">
        <v>86</v>
      </c>
    </row>
    <row r="172" spans="24:24" ht="12" customHeight="1" x14ac:dyDescent="0.25">
      <c r="X172" s="48" t="s">
        <v>85</v>
      </c>
    </row>
    <row r="173" spans="24:24" ht="12" customHeight="1" x14ac:dyDescent="0.25">
      <c r="X173" s="48" t="s">
        <v>84</v>
      </c>
    </row>
    <row r="174" spans="24:24" ht="12" customHeight="1" x14ac:dyDescent="0.25">
      <c r="X174" s="48" t="s">
        <v>83</v>
      </c>
    </row>
    <row r="175" spans="24:24" ht="12" customHeight="1" x14ac:dyDescent="0.25">
      <c r="X175" s="48" t="s">
        <v>82</v>
      </c>
    </row>
    <row r="176" spans="24:24" ht="12" customHeight="1" x14ac:dyDescent="0.25">
      <c r="X176" s="48" t="s">
        <v>81</v>
      </c>
    </row>
    <row r="177" spans="24:24" ht="12" customHeight="1" x14ac:dyDescent="0.25">
      <c r="X177" s="48" t="s">
        <v>80</v>
      </c>
    </row>
    <row r="178" spans="24:24" ht="12" customHeight="1" x14ac:dyDescent="0.25">
      <c r="X178" s="48" t="s">
        <v>79</v>
      </c>
    </row>
    <row r="179" spans="24:24" ht="12" customHeight="1" x14ac:dyDescent="0.25">
      <c r="X179" s="48" t="s">
        <v>78</v>
      </c>
    </row>
    <row r="180" spans="24:24" ht="12" customHeight="1" x14ac:dyDescent="0.25">
      <c r="X180" s="48" t="s">
        <v>77</v>
      </c>
    </row>
    <row r="181" spans="24:24" ht="12" customHeight="1" x14ac:dyDescent="0.25">
      <c r="X181" s="48" t="s">
        <v>76</v>
      </c>
    </row>
    <row r="182" spans="24:24" ht="12" customHeight="1" x14ac:dyDescent="0.25">
      <c r="X182" s="48" t="s">
        <v>75</v>
      </c>
    </row>
    <row r="183" spans="24:24" ht="12" customHeight="1" x14ac:dyDescent="0.25">
      <c r="X183" s="48" t="s">
        <v>74</v>
      </c>
    </row>
    <row r="184" spans="24:24" ht="12" customHeight="1" x14ac:dyDescent="0.25">
      <c r="X184" s="48" t="s">
        <v>73</v>
      </c>
    </row>
    <row r="185" spans="24:24" ht="12" customHeight="1" x14ac:dyDescent="0.25">
      <c r="X185" s="48" t="s">
        <v>72</v>
      </c>
    </row>
    <row r="186" spans="24:24" ht="12" customHeight="1" x14ac:dyDescent="0.25">
      <c r="X186" s="48" t="s">
        <v>71</v>
      </c>
    </row>
    <row r="187" spans="24:24" ht="12" customHeight="1" x14ac:dyDescent="0.25">
      <c r="X187" s="48" t="s">
        <v>70</v>
      </c>
    </row>
    <row r="188" spans="24:24" ht="12" customHeight="1" x14ac:dyDescent="0.25">
      <c r="X188" s="48" t="s">
        <v>69</v>
      </c>
    </row>
    <row r="189" spans="24:24" ht="12" customHeight="1" x14ac:dyDescent="0.25">
      <c r="X189" s="48" t="s">
        <v>68</v>
      </c>
    </row>
    <row r="190" spans="24:24" ht="12" customHeight="1" x14ac:dyDescent="0.25">
      <c r="X190" s="48" t="s">
        <v>67</v>
      </c>
    </row>
    <row r="191" spans="24:24" ht="12" customHeight="1" x14ac:dyDescent="0.25">
      <c r="X191" s="48" t="s">
        <v>66</v>
      </c>
    </row>
    <row r="192" spans="24:24" ht="12" customHeight="1" x14ac:dyDescent="0.25">
      <c r="X192" s="48" t="s">
        <v>65</v>
      </c>
    </row>
    <row r="193" spans="24:24" ht="12" customHeight="1" x14ac:dyDescent="0.25">
      <c r="X193" s="48" t="s">
        <v>64</v>
      </c>
    </row>
    <row r="194" spans="24:24" ht="12" customHeight="1" x14ac:dyDescent="0.25">
      <c r="X194" s="48" t="s">
        <v>63</v>
      </c>
    </row>
    <row r="195" spans="24:24" ht="12" customHeight="1" x14ac:dyDescent="0.25">
      <c r="X195" s="48" t="s">
        <v>62</v>
      </c>
    </row>
    <row r="196" spans="24:24" ht="12" customHeight="1" x14ac:dyDescent="0.25">
      <c r="X196" s="48" t="s">
        <v>61</v>
      </c>
    </row>
    <row r="197" spans="24:24" ht="12" customHeight="1" x14ac:dyDescent="0.25">
      <c r="X197" s="48" t="s">
        <v>60</v>
      </c>
    </row>
    <row r="198" spans="24:24" ht="12" customHeight="1" x14ac:dyDescent="0.25">
      <c r="X198" s="48" t="s">
        <v>59</v>
      </c>
    </row>
    <row r="199" spans="24:24" ht="12" customHeight="1" x14ac:dyDescent="0.25">
      <c r="X199" s="48" t="s">
        <v>58</v>
      </c>
    </row>
    <row r="200" spans="24:24" ht="12" customHeight="1" x14ac:dyDescent="0.25">
      <c r="X200" s="48" t="s">
        <v>57</v>
      </c>
    </row>
    <row r="201" spans="24:24" ht="12" customHeight="1" x14ac:dyDescent="0.25">
      <c r="X201" s="48" t="s">
        <v>56</v>
      </c>
    </row>
    <row r="202" spans="24:24" ht="12" customHeight="1" x14ac:dyDescent="0.25">
      <c r="X202" s="48" t="s">
        <v>55</v>
      </c>
    </row>
    <row r="203" spans="24:24" ht="12" customHeight="1" x14ac:dyDescent="0.25">
      <c r="X203" s="48" t="s">
        <v>54</v>
      </c>
    </row>
    <row r="204" spans="24:24" ht="12" customHeight="1" x14ac:dyDescent="0.25">
      <c r="X204" s="48" t="s">
        <v>52</v>
      </c>
    </row>
    <row r="205" spans="24:24" ht="12" customHeight="1" x14ac:dyDescent="0.25">
      <c r="X205" s="48" t="s">
        <v>51</v>
      </c>
    </row>
    <row r="206" spans="24:24" ht="12" customHeight="1" x14ac:dyDescent="0.25">
      <c r="X206" s="48" t="s">
        <v>50</v>
      </c>
    </row>
    <row r="207" spans="24:24" ht="12" customHeight="1" x14ac:dyDescent="0.25">
      <c r="X207" s="48" t="s">
        <v>49</v>
      </c>
    </row>
    <row r="208" spans="24:24" ht="12" customHeight="1" x14ac:dyDescent="0.25">
      <c r="X208" s="48" t="s">
        <v>48</v>
      </c>
    </row>
    <row r="209" spans="24:24" ht="12" customHeight="1" x14ac:dyDescent="0.25">
      <c r="X209" s="48" t="s">
        <v>47</v>
      </c>
    </row>
    <row r="210" spans="24:24" ht="12" customHeight="1" x14ac:dyDescent="0.25">
      <c r="X210" s="48" t="s">
        <v>46</v>
      </c>
    </row>
    <row r="211" spans="24:24" ht="12" customHeight="1" x14ac:dyDescent="0.25">
      <c r="X211" s="48" t="s">
        <v>45</v>
      </c>
    </row>
    <row r="212" spans="24:24" ht="12" customHeight="1" x14ac:dyDescent="0.25">
      <c r="X212" s="48" t="s">
        <v>43</v>
      </c>
    </row>
    <row r="213" spans="24:24" ht="12" customHeight="1" x14ac:dyDescent="0.25">
      <c r="X213" s="48" t="s">
        <v>41</v>
      </c>
    </row>
    <row r="214" spans="24:24" ht="12" customHeight="1" x14ac:dyDescent="0.25">
      <c r="X214" s="48" t="s">
        <v>40</v>
      </c>
    </row>
    <row r="215" spans="24:24" ht="12" customHeight="1" x14ac:dyDescent="0.25">
      <c r="X215" s="48" t="s">
        <v>39</v>
      </c>
    </row>
    <row r="216" spans="24:24" ht="12" customHeight="1" x14ac:dyDescent="0.25">
      <c r="X216" s="48" t="s">
        <v>38</v>
      </c>
    </row>
    <row r="217" spans="24:24" ht="12" customHeight="1" x14ac:dyDescent="0.25">
      <c r="X217" s="48" t="s">
        <v>37</v>
      </c>
    </row>
    <row r="218" spans="24:24" ht="12" customHeight="1" x14ac:dyDescent="0.25">
      <c r="X218" s="48" t="s">
        <v>36</v>
      </c>
    </row>
    <row r="219" spans="24:24" ht="12" customHeight="1" x14ac:dyDescent="0.25">
      <c r="X219" s="48" t="s">
        <v>35</v>
      </c>
    </row>
    <row r="220" spans="24:24" ht="12" customHeight="1" x14ac:dyDescent="0.25">
      <c r="X220" s="48" t="s">
        <v>34</v>
      </c>
    </row>
    <row r="221" spans="24:24" ht="12" customHeight="1" x14ac:dyDescent="0.25">
      <c r="X221" s="48" t="s">
        <v>33</v>
      </c>
    </row>
    <row r="222" spans="24:24" ht="12" customHeight="1" x14ac:dyDescent="0.25">
      <c r="X222" s="48" t="s">
        <v>32</v>
      </c>
    </row>
    <row r="223" spans="24:24" ht="12" customHeight="1" x14ac:dyDescent="0.25">
      <c r="X223" s="48" t="s">
        <v>31</v>
      </c>
    </row>
    <row r="224" spans="24:24" ht="12" customHeight="1" x14ac:dyDescent="0.25">
      <c r="X224" s="48" t="s">
        <v>30</v>
      </c>
    </row>
    <row r="225" spans="24:24" ht="12" customHeight="1" x14ac:dyDescent="0.25">
      <c r="X225" s="48" t="s">
        <v>29</v>
      </c>
    </row>
    <row r="226" spans="24:24" ht="12" customHeight="1" x14ac:dyDescent="0.25">
      <c r="X226" s="48" t="s">
        <v>28</v>
      </c>
    </row>
    <row r="227" spans="24:24" ht="12" customHeight="1" x14ac:dyDescent="0.25">
      <c r="X227" s="48" t="s">
        <v>27</v>
      </c>
    </row>
    <row r="228" spans="24:24" ht="12" customHeight="1" x14ac:dyDescent="0.25">
      <c r="X228" s="48" t="s">
        <v>26</v>
      </c>
    </row>
    <row r="229" spans="24:24" ht="12" customHeight="1" x14ac:dyDescent="0.25">
      <c r="X229" s="48" t="s">
        <v>25</v>
      </c>
    </row>
    <row r="230" spans="24:24" ht="12" customHeight="1" x14ac:dyDescent="0.25">
      <c r="X230" s="48" t="s">
        <v>23</v>
      </c>
    </row>
    <row r="231" spans="24:24" ht="12" customHeight="1" x14ac:dyDescent="0.25">
      <c r="X231" s="48" t="s">
        <v>20</v>
      </c>
    </row>
    <row r="232" spans="24:24" ht="12" customHeight="1" x14ac:dyDescent="0.25">
      <c r="X232" s="48" t="s">
        <v>19</v>
      </c>
    </row>
    <row r="233" spans="24:24" ht="12" customHeight="1" x14ac:dyDescent="0.25">
      <c r="X233" s="48" t="s">
        <v>18</v>
      </c>
    </row>
    <row r="234" spans="24:24" ht="12" customHeight="1" x14ac:dyDescent="0.25">
      <c r="X234" s="48" t="s">
        <v>17</v>
      </c>
    </row>
    <row r="235" spans="24:24" ht="12" customHeight="1" x14ac:dyDescent="0.25">
      <c r="X235" s="48" t="s">
        <v>16</v>
      </c>
    </row>
    <row r="236" spans="24:24" ht="12" customHeight="1" x14ac:dyDescent="0.25">
      <c r="X236" s="48" t="s">
        <v>15</v>
      </c>
    </row>
    <row r="237" spans="24:24" ht="12" customHeight="1" x14ac:dyDescent="0.25">
      <c r="X237" s="48" t="s">
        <v>14</v>
      </c>
    </row>
    <row r="238" spans="24:24" ht="12" customHeight="1" x14ac:dyDescent="0.25">
      <c r="X238" s="48" t="s">
        <v>13</v>
      </c>
    </row>
    <row r="239" spans="24:24" ht="12" customHeight="1" x14ac:dyDescent="0.25">
      <c r="X239" s="48" t="s">
        <v>12</v>
      </c>
    </row>
    <row r="240" spans="24:24" ht="12" customHeight="1" x14ac:dyDescent="0.25">
      <c r="X240" s="48" t="s">
        <v>11</v>
      </c>
    </row>
    <row r="241" spans="24:24" ht="12" customHeight="1" x14ac:dyDescent="0.25">
      <c r="X241" s="48" t="s">
        <v>10</v>
      </c>
    </row>
    <row r="242" spans="24:24" ht="12" customHeight="1" x14ac:dyDescent="0.25">
      <c r="X242" s="48" t="s">
        <v>7</v>
      </c>
    </row>
    <row r="243" spans="24:24" ht="12" customHeight="1" x14ac:dyDescent="0.25">
      <c r="X243" s="48" t="s">
        <v>6</v>
      </c>
    </row>
    <row r="244" spans="24:24" ht="12" customHeight="1" x14ac:dyDescent="0.25">
      <c r="X244" s="48" t="s">
        <v>5</v>
      </c>
    </row>
  </sheetData>
  <dataConsolidate/>
  <mergeCells count="7">
    <mergeCell ref="A1:V1"/>
    <mergeCell ref="A3:A4"/>
    <mergeCell ref="B3:B4"/>
    <mergeCell ref="C3:C4"/>
    <mergeCell ref="D3:D4"/>
    <mergeCell ref="E3:L3"/>
    <mergeCell ref="M3:V3"/>
  </mergeCells>
  <dataValidations count="2">
    <dataValidation type="list" allowBlank="1" showInputMessage="1" showErrorMessage="1" sqref="X5:X231">
      <formula1>X$5:X$231</formula1>
    </dataValidation>
    <dataValidation type="list" allowBlank="1" showInputMessage="1" showErrorMessage="1" sqref="B5">
      <formula1>$X$5:$X$244</formula1>
    </dataValidation>
  </dataValidations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zoomScale="130" zoomScaleNormal="130" workbookViewId="0">
      <pane xSplit="2" ySplit="4" topLeftCell="C5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outlineLevelCol="1" x14ac:dyDescent="0.25"/>
  <cols>
    <col min="1" max="1" width="5.7109375" style="174" customWidth="1"/>
    <col min="2" max="2" width="50.7109375" style="174" customWidth="1"/>
    <col min="3" max="3" width="14.85546875" style="174" customWidth="1"/>
    <col min="4" max="12" width="12.7109375" style="174" customWidth="1"/>
    <col min="13" max="13" width="10.7109375" style="174" customWidth="1"/>
    <col min="14" max="14" width="13.7109375" style="183" customWidth="1"/>
    <col min="15" max="16" width="10.7109375" style="174"/>
    <col min="17" max="17" width="10.7109375" style="174" customWidth="1" outlineLevel="1"/>
    <col min="18" max="16384" width="10.7109375" style="174"/>
  </cols>
  <sheetData>
    <row r="1" spans="1:17" ht="15.75" x14ac:dyDescent="0.25">
      <c r="A1" s="228" t="s">
        <v>532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3" spans="1:17" ht="12" customHeight="1" x14ac:dyDescent="0.25">
      <c r="A3" s="229" t="s">
        <v>302</v>
      </c>
      <c r="B3" s="229" t="s">
        <v>301</v>
      </c>
      <c r="C3" s="229" t="s">
        <v>533</v>
      </c>
      <c r="D3" s="230" t="s">
        <v>305</v>
      </c>
      <c r="E3" s="231" t="s">
        <v>291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</row>
    <row r="4" spans="1:17" ht="99.95" customHeight="1" x14ac:dyDescent="0.25">
      <c r="A4" s="229"/>
      <c r="B4" s="229"/>
      <c r="C4" s="229"/>
      <c r="D4" s="230"/>
      <c r="E4" s="152" t="s">
        <v>274</v>
      </c>
      <c r="F4" s="152" t="s">
        <v>273</v>
      </c>
      <c r="G4" s="152" t="s">
        <v>272</v>
      </c>
      <c r="H4" s="152" t="s">
        <v>271</v>
      </c>
      <c r="I4" s="152" t="s">
        <v>270</v>
      </c>
      <c r="J4" s="152" t="s">
        <v>269</v>
      </c>
      <c r="K4" s="152" t="s">
        <v>268</v>
      </c>
      <c r="L4" s="152" t="s">
        <v>267</v>
      </c>
      <c r="M4" s="152" t="s">
        <v>266</v>
      </c>
      <c r="N4" s="152" t="s">
        <v>265</v>
      </c>
      <c r="O4" s="177" t="s">
        <v>264</v>
      </c>
      <c r="P4" s="177" t="s">
        <v>263</v>
      </c>
    </row>
    <row r="5" spans="1:17" ht="25.5" customHeight="1" x14ac:dyDescent="0.25">
      <c r="A5" s="233">
        <v>1</v>
      </c>
      <c r="B5" s="234" t="s">
        <v>227</v>
      </c>
      <c r="C5" s="235" t="e">
        <f>SUMIF('[1]План (3)'!$B:$B,$B$5,'[1]План (3)'!$AN:$AN)</f>
        <v>#VALUE!</v>
      </c>
      <c r="D5" s="236" t="e">
        <f>SUM(E5:P5)+SUM(E6:P6)</f>
        <v>#VALUE!</v>
      </c>
      <c r="E5" s="181" t="e">
        <f>IF($Q$6=1,0,SUMIFS('[1]План (3)'!BO:BO,'[1]План (3)'!$CA:$CA,$Q$6,'[1]План (3)'!$B:$B,$B$5))</f>
        <v>#VALUE!</v>
      </c>
      <c r="F5" s="181" t="e">
        <f>IF($Q$6=1,0,SUMIFS('[1]План (3)'!BP:BP,'[1]План (3)'!$CA:$CA,$Q$6,'[1]План (3)'!$B:$B,$B$5))</f>
        <v>#VALUE!</v>
      </c>
      <c r="G5" s="279" t="e">
        <f>SUMIFS('[1]План (3)'!BQ:BQ,'[1]План (3)'!$CA:$CA,$Q$6,'[1]План (3)'!$B:$B,$B$5)</f>
        <v>#VALUE!</v>
      </c>
      <c r="H5" s="279" t="e">
        <f>SUMIFS('[1]План (3)'!BR:BR,'[1]План (3)'!$CA:$CA,$Q$6,'[1]План (3)'!$B:$B,$B$5)</f>
        <v>#VALUE!</v>
      </c>
      <c r="I5" s="279" t="e">
        <f>SUMIFS('[1]План (3)'!BS:BS,'[1]План (3)'!$CA:$CA,$Q$6,'[1]План (3)'!$B:$B,$B$5)</f>
        <v>#VALUE!</v>
      </c>
      <c r="J5" s="279" t="e">
        <f>SUMIFS('[1]План (3)'!BT:BT,'[1]План (3)'!$CA:$CA,$Q$6,'[1]План (3)'!$B:$B,$B$5)</f>
        <v>#VALUE!</v>
      </c>
      <c r="K5" s="279" t="e">
        <f>SUMIFS('[1]План (3)'!BU:BU,'[1]План (3)'!$CA:$CA,$Q$6,'[1]План (3)'!$B:$B,$B$5)</f>
        <v>#VALUE!</v>
      </c>
      <c r="L5" s="279" t="e">
        <f>SUMIFS('[1]План (3)'!BV:BV,'[1]План (3)'!$CA:$CA,$Q$6,'[1]План (3)'!$B:$B,$B$5)</f>
        <v>#VALUE!</v>
      </c>
      <c r="M5" s="279" t="e">
        <f>SUMIFS('[1]План (3)'!BW:BW,'[1]План (3)'!$CA:$CA,$Q$6,'[1]План (3)'!$B:$B,$B$5)</f>
        <v>#VALUE!</v>
      </c>
      <c r="N5" s="279" t="e">
        <f>SUMIFS('[1]План (3)'!BX:BX,'[1]План (3)'!$CA:$CA,$Q$6,'[1]План (3)'!$B:$B,$B$5)</f>
        <v>#VALUE!</v>
      </c>
      <c r="O5" s="279" t="e">
        <f>SUMIFS('[1]План (3)'!BY:BY,'[1]План (3)'!$CA:$CA,$Q$6,'[1]План (3)'!$B:$B,$B$5)</f>
        <v>#VALUE!</v>
      </c>
      <c r="P5" s="279" t="e">
        <f>SUMIFS('[1]План (3)'!BZ:BZ,'[1]План (3)'!$CA:$CA,$Q$6,'[1]План (3)'!$B:$B,$B$5)</f>
        <v>#VALUE!</v>
      </c>
    </row>
    <row r="6" spans="1:17" ht="25.5" customHeight="1" x14ac:dyDescent="0.25">
      <c r="A6" s="233"/>
      <c r="B6" s="234"/>
      <c r="C6" s="235"/>
      <c r="D6" s="236"/>
      <c r="E6" s="279" t="e">
        <f>IF($Q$6=1,SUMIFS('[1]План (3)'!BO:BO,'[1]План (3)'!$CA:$CA,$Q$6,'[1]План (3)'!$B:$B,$B$5),0)</f>
        <v>#VALUE!</v>
      </c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174" t="e">
        <f>SUMIF('[1]План (3)'!$B:$B,$B$5,'[1]План (3)'!$CA:$CA)</f>
        <v>#VALUE!</v>
      </c>
    </row>
    <row r="7" spans="1:17" ht="12" customHeight="1" x14ac:dyDescent="0.25">
      <c r="N7" s="182"/>
    </row>
    <row r="8" spans="1:17" ht="12" customHeight="1" x14ac:dyDescent="0.25">
      <c r="N8" s="182"/>
    </row>
    <row r="9" spans="1:17" ht="12" customHeight="1" x14ac:dyDescent="0.25">
      <c r="N9" s="182"/>
    </row>
    <row r="10" spans="1:17" ht="12" customHeight="1" x14ac:dyDescent="0.25">
      <c r="N10" s="182"/>
    </row>
    <row r="11" spans="1:17" ht="12" customHeight="1" x14ac:dyDescent="0.25">
      <c r="N11" s="182"/>
    </row>
    <row r="12" spans="1:17" ht="12" customHeight="1" x14ac:dyDescent="0.25">
      <c r="N12" s="182"/>
    </row>
    <row r="13" spans="1:17" ht="12" customHeight="1" x14ac:dyDescent="0.25">
      <c r="N13" s="182"/>
    </row>
    <row r="14" spans="1:17" ht="12" customHeight="1" x14ac:dyDescent="0.25">
      <c r="N14" s="182"/>
    </row>
    <row r="15" spans="1:17" ht="12" customHeight="1" x14ac:dyDescent="0.25">
      <c r="N15" s="182"/>
    </row>
    <row r="16" spans="1:17" ht="12" customHeight="1" x14ac:dyDescent="0.25">
      <c r="N16" s="182"/>
    </row>
    <row r="17" spans="14:14" ht="12" customHeight="1" x14ac:dyDescent="0.25">
      <c r="N17" s="182"/>
    </row>
    <row r="18" spans="14:14" ht="12" customHeight="1" x14ac:dyDescent="0.25">
      <c r="N18" s="182"/>
    </row>
    <row r="19" spans="14:14" ht="12" customHeight="1" x14ac:dyDescent="0.25">
      <c r="N19" s="182"/>
    </row>
    <row r="20" spans="14:14" ht="12" customHeight="1" x14ac:dyDescent="0.25">
      <c r="N20" s="182"/>
    </row>
    <row r="21" spans="14:14" ht="12" customHeight="1" x14ac:dyDescent="0.25">
      <c r="N21" s="182"/>
    </row>
    <row r="22" spans="14:14" ht="12" customHeight="1" x14ac:dyDescent="0.25">
      <c r="N22" s="182"/>
    </row>
    <row r="23" spans="14:14" ht="12" customHeight="1" x14ac:dyDescent="0.25">
      <c r="N23" s="182"/>
    </row>
    <row r="24" spans="14:14" ht="12" customHeight="1" x14ac:dyDescent="0.25">
      <c r="N24" s="182"/>
    </row>
    <row r="25" spans="14:14" ht="12" customHeight="1" x14ac:dyDescent="0.25">
      <c r="N25" s="182"/>
    </row>
    <row r="26" spans="14:14" ht="12" customHeight="1" x14ac:dyDescent="0.25">
      <c r="N26" s="182"/>
    </row>
    <row r="27" spans="14:14" ht="12" customHeight="1" x14ac:dyDescent="0.25">
      <c r="N27" s="182"/>
    </row>
    <row r="28" spans="14:14" ht="12" customHeight="1" x14ac:dyDescent="0.25">
      <c r="N28" s="182"/>
    </row>
    <row r="29" spans="14:14" ht="12" customHeight="1" x14ac:dyDescent="0.25">
      <c r="N29" s="182"/>
    </row>
    <row r="30" spans="14:14" ht="12" customHeight="1" x14ac:dyDescent="0.25">
      <c r="N30" s="182"/>
    </row>
    <row r="31" spans="14:14" ht="12" customHeight="1" x14ac:dyDescent="0.25">
      <c r="N31" s="182"/>
    </row>
    <row r="32" spans="14:14" ht="12" customHeight="1" x14ac:dyDescent="0.25">
      <c r="N32" s="182"/>
    </row>
    <row r="33" spans="14:14" ht="12" customHeight="1" x14ac:dyDescent="0.25">
      <c r="N33" s="182"/>
    </row>
    <row r="34" spans="14:14" ht="12" customHeight="1" x14ac:dyDescent="0.25">
      <c r="N34" s="182"/>
    </row>
    <row r="35" spans="14:14" ht="12" customHeight="1" x14ac:dyDescent="0.25">
      <c r="N35" s="182"/>
    </row>
    <row r="36" spans="14:14" ht="12" customHeight="1" x14ac:dyDescent="0.25">
      <c r="N36" s="182"/>
    </row>
    <row r="37" spans="14:14" ht="12" customHeight="1" x14ac:dyDescent="0.25">
      <c r="N37" s="182"/>
    </row>
    <row r="38" spans="14:14" ht="12" customHeight="1" x14ac:dyDescent="0.25">
      <c r="N38" s="182"/>
    </row>
    <row r="39" spans="14:14" ht="12" customHeight="1" x14ac:dyDescent="0.25">
      <c r="N39" s="182"/>
    </row>
    <row r="40" spans="14:14" ht="12" customHeight="1" x14ac:dyDescent="0.25">
      <c r="N40" s="182"/>
    </row>
    <row r="41" spans="14:14" ht="12" customHeight="1" x14ac:dyDescent="0.25">
      <c r="N41" s="182"/>
    </row>
    <row r="42" spans="14:14" ht="12" customHeight="1" x14ac:dyDescent="0.25">
      <c r="N42" s="182"/>
    </row>
    <row r="43" spans="14:14" ht="12" customHeight="1" x14ac:dyDescent="0.25">
      <c r="N43" s="182"/>
    </row>
    <row r="44" spans="14:14" ht="12" customHeight="1" x14ac:dyDescent="0.25">
      <c r="N44" s="182"/>
    </row>
    <row r="45" spans="14:14" ht="12" customHeight="1" x14ac:dyDescent="0.25">
      <c r="N45" s="182"/>
    </row>
    <row r="46" spans="14:14" ht="12" customHeight="1" x14ac:dyDescent="0.25">
      <c r="N46" s="182"/>
    </row>
    <row r="47" spans="14:14" ht="12" customHeight="1" x14ac:dyDescent="0.25">
      <c r="N47" s="182"/>
    </row>
    <row r="48" spans="14:14" ht="12" customHeight="1" x14ac:dyDescent="0.25">
      <c r="N48" s="182"/>
    </row>
    <row r="49" spans="14:14" ht="12" customHeight="1" x14ac:dyDescent="0.25">
      <c r="N49" s="182"/>
    </row>
    <row r="50" spans="14:14" ht="12" customHeight="1" x14ac:dyDescent="0.25">
      <c r="N50" s="182"/>
    </row>
    <row r="51" spans="14:14" ht="12" customHeight="1" x14ac:dyDescent="0.25">
      <c r="N51" s="182"/>
    </row>
    <row r="52" spans="14:14" ht="12" customHeight="1" x14ac:dyDescent="0.25">
      <c r="N52" s="182"/>
    </row>
    <row r="53" spans="14:14" ht="12" customHeight="1" x14ac:dyDescent="0.25">
      <c r="N53" s="182"/>
    </row>
    <row r="54" spans="14:14" ht="12" customHeight="1" x14ac:dyDescent="0.25">
      <c r="N54" s="182"/>
    </row>
    <row r="55" spans="14:14" ht="12" customHeight="1" x14ac:dyDescent="0.25">
      <c r="N55" s="182"/>
    </row>
    <row r="56" spans="14:14" ht="12" customHeight="1" x14ac:dyDescent="0.25">
      <c r="N56" s="182"/>
    </row>
    <row r="57" spans="14:14" ht="12" customHeight="1" x14ac:dyDescent="0.25">
      <c r="N57" s="182"/>
    </row>
    <row r="58" spans="14:14" ht="12" customHeight="1" x14ac:dyDescent="0.25">
      <c r="N58" s="182"/>
    </row>
    <row r="59" spans="14:14" ht="12" customHeight="1" x14ac:dyDescent="0.25">
      <c r="N59" s="182"/>
    </row>
    <row r="60" spans="14:14" ht="12" customHeight="1" x14ac:dyDescent="0.25">
      <c r="N60" s="182"/>
    </row>
    <row r="61" spans="14:14" ht="12" customHeight="1" x14ac:dyDescent="0.25">
      <c r="N61" s="182"/>
    </row>
    <row r="62" spans="14:14" ht="12" customHeight="1" x14ac:dyDescent="0.25">
      <c r="N62" s="182"/>
    </row>
    <row r="63" spans="14:14" ht="12" customHeight="1" x14ac:dyDescent="0.25">
      <c r="N63" s="182"/>
    </row>
    <row r="64" spans="14:14" ht="12" customHeight="1" x14ac:dyDescent="0.25">
      <c r="N64" s="182"/>
    </row>
    <row r="65" spans="14:14" ht="12" customHeight="1" x14ac:dyDescent="0.25">
      <c r="N65" s="182"/>
    </row>
    <row r="66" spans="14:14" ht="12" customHeight="1" x14ac:dyDescent="0.25">
      <c r="N66" s="182"/>
    </row>
    <row r="67" spans="14:14" ht="12" customHeight="1" x14ac:dyDescent="0.25">
      <c r="N67" s="182"/>
    </row>
    <row r="68" spans="14:14" ht="12" customHeight="1" x14ac:dyDescent="0.25">
      <c r="N68" s="182"/>
    </row>
    <row r="69" spans="14:14" ht="12" customHeight="1" x14ac:dyDescent="0.25">
      <c r="N69" s="182"/>
    </row>
    <row r="70" spans="14:14" ht="12" customHeight="1" x14ac:dyDescent="0.25">
      <c r="N70" s="182"/>
    </row>
    <row r="71" spans="14:14" ht="12" customHeight="1" x14ac:dyDescent="0.25">
      <c r="N71" s="182"/>
    </row>
    <row r="72" spans="14:14" ht="12" customHeight="1" x14ac:dyDescent="0.25">
      <c r="N72" s="182"/>
    </row>
    <row r="73" spans="14:14" ht="12" customHeight="1" x14ac:dyDescent="0.25">
      <c r="N73" s="182"/>
    </row>
    <row r="74" spans="14:14" ht="12" customHeight="1" x14ac:dyDescent="0.25">
      <c r="N74" s="182"/>
    </row>
    <row r="75" spans="14:14" ht="12" customHeight="1" x14ac:dyDescent="0.25">
      <c r="N75" s="182"/>
    </row>
    <row r="76" spans="14:14" ht="12" customHeight="1" x14ac:dyDescent="0.25">
      <c r="N76" s="182"/>
    </row>
    <row r="77" spans="14:14" ht="12" customHeight="1" x14ac:dyDescent="0.25">
      <c r="N77" s="182"/>
    </row>
    <row r="78" spans="14:14" ht="12" customHeight="1" x14ac:dyDescent="0.25">
      <c r="N78" s="182"/>
    </row>
    <row r="79" spans="14:14" ht="12" customHeight="1" x14ac:dyDescent="0.25">
      <c r="N79" s="182"/>
    </row>
    <row r="80" spans="14:14" ht="12" customHeight="1" x14ac:dyDescent="0.25">
      <c r="N80" s="182"/>
    </row>
    <row r="81" spans="14:14" ht="12" customHeight="1" x14ac:dyDescent="0.25">
      <c r="N81" s="182"/>
    </row>
    <row r="82" spans="14:14" ht="12" customHeight="1" x14ac:dyDescent="0.25">
      <c r="N82" s="182"/>
    </row>
  </sheetData>
  <dataConsolidate/>
  <mergeCells count="21">
    <mergeCell ref="A1:P1"/>
    <mergeCell ref="A3:A4"/>
    <mergeCell ref="B3:B4"/>
    <mergeCell ref="C3:C4"/>
    <mergeCell ref="D3:D4"/>
    <mergeCell ref="E3:P3"/>
    <mergeCell ref="A5:A6"/>
    <mergeCell ref="B5:B6"/>
    <mergeCell ref="C5:C6"/>
    <mergeCell ref="D5:D6"/>
    <mergeCell ref="G5:G6"/>
    <mergeCell ref="O5:O6"/>
    <mergeCell ref="P5:P6"/>
    <mergeCell ref="E6:F6"/>
    <mergeCell ref="I5:I6"/>
    <mergeCell ref="J5:J6"/>
    <mergeCell ref="K5:K6"/>
    <mergeCell ref="L5:L6"/>
    <mergeCell ref="M5:M6"/>
    <mergeCell ref="N5:N6"/>
    <mergeCell ref="H5:H6"/>
  </mergeCells>
  <dataValidations count="1">
    <dataValidation type="list" allowBlank="1" showInputMessage="1" showErrorMessage="1" sqref="N7:N82">
      <formula1>N$5:N$82</formula1>
    </dataValidation>
  </dataValidations>
  <pageMargins left="0.7" right="0.7" top="0.75" bottom="0.75" header="0.3" footer="0.3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'[1]План (3)'!#REF!</xm:f>
          </x14:formula1>
          <xm:sqref>B5:B6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T79"/>
  <sheetViews>
    <sheetView zoomScaleNormal="100" workbookViewId="0">
      <pane xSplit="2" ySplit="4" topLeftCell="R5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outlineLevelCol="1" x14ac:dyDescent="0.25"/>
  <cols>
    <col min="1" max="1" width="5.7109375" style="1" customWidth="1"/>
    <col min="2" max="2" width="50.7109375" style="1" customWidth="1"/>
    <col min="3" max="6" width="10.7109375" style="1" customWidth="1"/>
    <col min="7" max="9" width="8.7109375" style="1" customWidth="1"/>
    <col min="10" max="36" width="8.7109375" style="4" customWidth="1"/>
    <col min="37" max="39" width="8.7109375" style="1" customWidth="1"/>
    <col min="40" max="40" width="8.7109375" style="1" hidden="1" customWidth="1" outlineLevel="1"/>
    <col min="41" max="41" width="8.7109375" style="1" customWidth="1" collapsed="1"/>
    <col min="42" max="42" width="8.7109375" style="1" customWidth="1"/>
    <col min="43" max="44" width="8.7109375" style="4" customWidth="1"/>
    <col min="45" max="45" width="8.7109375" style="1" customWidth="1"/>
    <col min="46" max="46" width="16" style="1" customWidth="1"/>
    <col min="47" max="47" width="11.7109375" style="1" bestFit="1" customWidth="1"/>
    <col min="48" max="16384" width="10.7109375" style="1"/>
  </cols>
  <sheetData>
    <row r="1" spans="1:72" ht="20.100000000000001" customHeight="1" x14ac:dyDescent="0.25">
      <c r="A1" s="266" t="s">
        <v>302</v>
      </c>
      <c r="B1" s="266" t="s">
        <v>301</v>
      </c>
      <c r="C1" s="267" t="s">
        <v>300</v>
      </c>
      <c r="D1" s="267" t="s">
        <v>291</v>
      </c>
      <c r="E1" s="267"/>
      <c r="F1" s="267" t="s">
        <v>299</v>
      </c>
      <c r="G1" s="268" t="s">
        <v>298</v>
      </c>
      <c r="H1" s="268" t="s">
        <v>297</v>
      </c>
      <c r="I1" s="268" t="s">
        <v>296</v>
      </c>
      <c r="J1" s="268" t="s">
        <v>293</v>
      </c>
      <c r="K1" s="262" t="s">
        <v>291</v>
      </c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4"/>
      <c r="AK1" s="262" t="s">
        <v>295</v>
      </c>
      <c r="AL1" s="263"/>
      <c r="AM1" s="263"/>
      <c r="AN1" s="263"/>
      <c r="AO1" s="263"/>
      <c r="AP1" s="263"/>
      <c r="AQ1" s="263"/>
      <c r="AR1" s="263"/>
      <c r="AS1" s="264"/>
      <c r="AT1" s="265" t="s">
        <v>294</v>
      </c>
    </row>
    <row r="2" spans="1:72" ht="24.95" customHeight="1" x14ac:dyDescent="0.25">
      <c r="A2" s="266"/>
      <c r="B2" s="266"/>
      <c r="C2" s="267"/>
      <c r="D2" s="267" t="s">
        <v>290</v>
      </c>
      <c r="E2" s="267" t="s">
        <v>289</v>
      </c>
      <c r="F2" s="267"/>
      <c r="G2" s="268"/>
      <c r="H2" s="268"/>
      <c r="I2" s="268"/>
      <c r="J2" s="268"/>
      <c r="K2" s="259" t="s">
        <v>317</v>
      </c>
      <c r="L2" s="259" t="s">
        <v>318</v>
      </c>
      <c r="M2" s="259" t="s">
        <v>319</v>
      </c>
      <c r="N2" s="259" t="s">
        <v>320</v>
      </c>
      <c r="O2" s="259" t="s">
        <v>321</v>
      </c>
      <c r="P2" s="259" t="s">
        <v>322</v>
      </c>
      <c r="Q2" s="259" t="s">
        <v>323</v>
      </c>
      <c r="R2" s="259" t="s">
        <v>324</v>
      </c>
      <c r="S2" s="259" t="s">
        <v>325</v>
      </c>
      <c r="T2" s="259" t="s">
        <v>326</v>
      </c>
      <c r="U2" s="259" t="s">
        <v>327</v>
      </c>
      <c r="V2" s="259" t="s">
        <v>328</v>
      </c>
      <c r="W2" s="259" t="s">
        <v>329</v>
      </c>
      <c r="X2" s="259" t="s">
        <v>330</v>
      </c>
      <c r="Y2" s="259" t="s">
        <v>331</v>
      </c>
      <c r="Z2" s="259" t="s">
        <v>332</v>
      </c>
      <c r="AA2" s="259" t="s">
        <v>333</v>
      </c>
      <c r="AB2" s="259" t="s">
        <v>334</v>
      </c>
      <c r="AC2" s="259" t="s">
        <v>335</v>
      </c>
      <c r="AD2" s="259" t="s">
        <v>336</v>
      </c>
      <c r="AE2" s="259" t="s">
        <v>337</v>
      </c>
      <c r="AF2" s="259" t="s">
        <v>338</v>
      </c>
      <c r="AG2" s="259" t="s">
        <v>339</v>
      </c>
      <c r="AH2" s="259" t="s">
        <v>340</v>
      </c>
      <c r="AI2" s="259" t="s">
        <v>341</v>
      </c>
      <c r="AJ2" s="259" t="s">
        <v>342</v>
      </c>
      <c r="AK2" s="259" t="s">
        <v>288</v>
      </c>
      <c r="AL2" s="259" t="s">
        <v>287</v>
      </c>
      <c r="AM2" s="259"/>
      <c r="AN2" s="259"/>
      <c r="AO2" s="259" t="s">
        <v>286</v>
      </c>
      <c r="AP2" s="259" t="s">
        <v>285</v>
      </c>
      <c r="AQ2" s="259" t="s">
        <v>284</v>
      </c>
      <c r="AR2" s="259"/>
      <c r="AS2" s="259" t="s">
        <v>283</v>
      </c>
      <c r="AT2" s="265"/>
      <c r="AU2" s="259" t="s">
        <v>317</v>
      </c>
      <c r="AV2" s="259" t="s">
        <v>318</v>
      </c>
      <c r="AW2" s="259" t="s">
        <v>319</v>
      </c>
      <c r="AX2" s="259" t="s">
        <v>320</v>
      </c>
      <c r="AY2" s="259" t="s">
        <v>321</v>
      </c>
      <c r="AZ2" s="259" t="s">
        <v>322</v>
      </c>
      <c r="BA2" s="259" t="s">
        <v>323</v>
      </c>
      <c r="BB2" s="259" t="s">
        <v>324</v>
      </c>
      <c r="BC2" s="259" t="s">
        <v>325</v>
      </c>
      <c r="BD2" s="259" t="s">
        <v>326</v>
      </c>
      <c r="BE2" s="259" t="s">
        <v>327</v>
      </c>
      <c r="BF2" s="259" t="s">
        <v>328</v>
      </c>
      <c r="BG2" s="259" t="s">
        <v>329</v>
      </c>
      <c r="BH2" s="259" t="s">
        <v>330</v>
      </c>
      <c r="BI2" s="259" t="s">
        <v>331</v>
      </c>
      <c r="BJ2" s="259" t="s">
        <v>332</v>
      </c>
      <c r="BK2" s="259" t="s">
        <v>333</v>
      </c>
      <c r="BL2" s="259" t="s">
        <v>334</v>
      </c>
      <c r="BM2" s="259" t="s">
        <v>335</v>
      </c>
      <c r="BN2" s="259" t="s">
        <v>336</v>
      </c>
      <c r="BO2" s="259" t="s">
        <v>337</v>
      </c>
      <c r="BP2" s="259" t="s">
        <v>338</v>
      </c>
      <c r="BQ2" s="259" t="s">
        <v>339</v>
      </c>
      <c r="BR2" s="259" t="s">
        <v>340</v>
      </c>
      <c r="BS2" s="259" t="s">
        <v>341</v>
      </c>
      <c r="BT2" s="259" t="s">
        <v>342</v>
      </c>
    </row>
    <row r="3" spans="1:72" ht="24.95" customHeight="1" x14ac:dyDescent="0.25">
      <c r="A3" s="266"/>
      <c r="B3" s="266"/>
      <c r="C3" s="267"/>
      <c r="D3" s="267"/>
      <c r="E3" s="267"/>
      <c r="F3" s="267"/>
      <c r="G3" s="268"/>
      <c r="H3" s="268"/>
      <c r="I3" s="268"/>
      <c r="J3" s="268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34" t="s">
        <v>262</v>
      </c>
      <c r="AM3" s="34" t="s">
        <v>261</v>
      </c>
      <c r="AN3" s="34" t="s">
        <v>260</v>
      </c>
      <c r="AO3" s="259"/>
      <c r="AP3" s="259"/>
      <c r="AQ3" s="34" t="s">
        <v>259</v>
      </c>
      <c r="AR3" s="34" t="s">
        <v>258</v>
      </c>
      <c r="AS3" s="259"/>
      <c r="AT3" s="265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  <c r="BS3" s="259"/>
      <c r="BT3" s="259"/>
    </row>
    <row r="4" spans="1:72" ht="20.100000000000001" customHeight="1" x14ac:dyDescent="0.25">
      <c r="A4" s="266"/>
      <c r="B4" s="266"/>
      <c r="C4" s="267"/>
      <c r="D4" s="267"/>
      <c r="E4" s="267"/>
      <c r="F4" s="267"/>
      <c r="G4" s="268"/>
      <c r="H4" s="268"/>
      <c r="I4" s="268"/>
      <c r="J4" s="268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33" t="s">
        <v>255</v>
      </c>
      <c r="AL4" s="33" t="s">
        <v>255</v>
      </c>
      <c r="AM4" s="33" t="s">
        <v>256</v>
      </c>
      <c r="AN4" s="33" t="s">
        <v>257</v>
      </c>
      <c r="AO4" s="33" t="s">
        <v>255</v>
      </c>
      <c r="AP4" s="33" t="s">
        <v>256</v>
      </c>
      <c r="AQ4" s="33" t="s">
        <v>255</v>
      </c>
      <c r="AR4" s="33" t="s">
        <v>255</v>
      </c>
      <c r="AS4" s="33" t="s">
        <v>254</v>
      </c>
      <c r="AT4" s="265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59"/>
      <c r="BQ4" s="259"/>
      <c r="BR4" s="259"/>
      <c r="BS4" s="259"/>
      <c r="BT4" s="259"/>
    </row>
    <row r="5" spans="1:72" s="4" customFormat="1" ht="12" customHeight="1" x14ac:dyDescent="0.25">
      <c r="A5" s="22">
        <v>1</v>
      </c>
      <c r="B5" s="24" t="s">
        <v>343</v>
      </c>
      <c r="C5" s="50">
        <v>9973.7999999999993</v>
      </c>
      <c r="D5" s="51">
        <v>8448.7999999999993</v>
      </c>
      <c r="E5" s="52">
        <v>1525</v>
      </c>
      <c r="F5" s="51">
        <v>3194.06</v>
      </c>
      <c r="G5" s="22" t="s">
        <v>344</v>
      </c>
      <c r="H5" s="10">
        <v>1</v>
      </c>
      <c r="I5" s="10" t="s">
        <v>345</v>
      </c>
      <c r="J5" s="18">
        <v>41.47</v>
      </c>
      <c r="K5" s="20">
        <v>0.84999999999999987</v>
      </c>
      <c r="L5" s="20">
        <v>0.68</v>
      </c>
      <c r="M5" s="20">
        <v>0.99</v>
      </c>
      <c r="N5" s="20">
        <v>0.44</v>
      </c>
      <c r="O5" s="20">
        <v>0.43000000000000005</v>
      </c>
      <c r="P5" s="20">
        <v>1.4200000000000002</v>
      </c>
      <c r="Q5" s="20">
        <v>0.47000000000000003</v>
      </c>
      <c r="R5" s="20">
        <v>1.1600000000000001</v>
      </c>
      <c r="S5" s="20">
        <v>0.31000000000000005</v>
      </c>
      <c r="T5" s="20">
        <v>0.5</v>
      </c>
      <c r="U5" s="20">
        <v>0.26</v>
      </c>
      <c r="V5" s="20">
        <v>0.44999999999999996</v>
      </c>
      <c r="W5" s="20">
        <v>4.66</v>
      </c>
      <c r="X5" s="20">
        <v>1.9400000000000002</v>
      </c>
      <c r="Y5" s="20">
        <v>0.2</v>
      </c>
      <c r="Z5" s="20">
        <v>3.63</v>
      </c>
      <c r="AA5" s="20">
        <v>1.56</v>
      </c>
      <c r="AB5" s="20">
        <v>1.8299999999999998</v>
      </c>
      <c r="AC5" s="20">
        <v>2.29</v>
      </c>
      <c r="AD5" s="20">
        <v>8.0500000000000007</v>
      </c>
      <c r="AE5" s="20">
        <v>0</v>
      </c>
      <c r="AF5" s="20">
        <v>3.4299999999999997</v>
      </c>
      <c r="AG5" s="20">
        <v>4.7899999999999991</v>
      </c>
      <c r="AH5" s="20">
        <v>0.2</v>
      </c>
      <c r="AI5" s="20">
        <v>0.43</v>
      </c>
      <c r="AJ5" s="20">
        <v>0.5</v>
      </c>
      <c r="AK5" s="20">
        <v>40</v>
      </c>
      <c r="AL5" s="20">
        <v>40</v>
      </c>
      <c r="AM5" s="17">
        <v>2193.54</v>
      </c>
      <c r="AN5" s="17">
        <v>171.393046</v>
      </c>
      <c r="AO5" s="17">
        <v>32.83</v>
      </c>
      <c r="AP5" s="17">
        <v>2193.54</v>
      </c>
      <c r="AQ5" s="17">
        <v>0</v>
      </c>
      <c r="AR5" s="17">
        <v>0</v>
      </c>
      <c r="AS5" s="17">
        <v>4.71</v>
      </c>
      <c r="AT5" s="18">
        <v>2481680.9159999997</v>
      </c>
      <c r="AU5" s="17">
        <v>50866.37999999999</v>
      </c>
      <c r="AV5" s="17">
        <v>40693.103999999999</v>
      </c>
      <c r="AW5" s="17">
        <v>59244.372000000003</v>
      </c>
      <c r="AX5" s="17">
        <v>26330.831999999999</v>
      </c>
      <c r="AY5" s="17">
        <v>25732.404000000002</v>
      </c>
      <c r="AZ5" s="17">
        <v>84976.775999999998</v>
      </c>
      <c r="BA5" s="17">
        <v>28126.115999999998</v>
      </c>
      <c r="BB5" s="17">
        <v>69417.648000000001</v>
      </c>
      <c r="BC5" s="17">
        <v>18551.268</v>
      </c>
      <c r="BD5" s="17">
        <v>29921.399999999998</v>
      </c>
      <c r="BE5" s="17">
        <v>15559.128000000001</v>
      </c>
      <c r="BF5" s="17">
        <v>26929.259999999995</v>
      </c>
      <c r="BG5" s="17">
        <v>278867.44799999997</v>
      </c>
      <c r="BH5" s="17">
        <v>116095.03199999999</v>
      </c>
      <c r="BI5" s="17">
        <v>11968.56</v>
      </c>
      <c r="BJ5" s="17">
        <v>217229.36399999994</v>
      </c>
      <c r="BK5" s="17">
        <v>93354.767999999996</v>
      </c>
      <c r="BL5" s="17">
        <v>109512.32399999998</v>
      </c>
      <c r="BM5" s="17">
        <v>137040.01199999999</v>
      </c>
      <c r="BN5" s="17">
        <v>481734.54</v>
      </c>
      <c r="BO5" s="17">
        <v>0</v>
      </c>
      <c r="BP5" s="17">
        <v>205260.804</v>
      </c>
      <c r="BQ5" s="17">
        <v>286647.01199999993</v>
      </c>
      <c r="BR5" s="17">
        <v>11968.56</v>
      </c>
      <c r="BS5" s="17">
        <v>25732.403999999995</v>
      </c>
      <c r="BT5" s="17">
        <v>29921.399999999998</v>
      </c>
    </row>
    <row r="6" spans="1:72" s="4" customFormat="1" ht="12" customHeight="1" x14ac:dyDescent="0.25">
      <c r="A6" s="22">
        <v>2</v>
      </c>
      <c r="B6" s="24" t="s">
        <v>346</v>
      </c>
      <c r="C6" s="50">
        <v>12175.86</v>
      </c>
      <c r="D6" s="51">
        <v>11590.86</v>
      </c>
      <c r="E6" s="52">
        <v>585</v>
      </c>
      <c r="F6" s="51">
        <v>2337.1999999999998</v>
      </c>
      <c r="G6" s="22" t="s">
        <v>344</v>
      </c>
      <c r="H6" s="10">
        <v>1</v>
      </c>
      <c r="I6" s="10" t="s">
        <v>345</v>
      </c>
      <c r="J6" s="18">
        <v>41.47</v>
      </c>
      <c r="K6" s="20">
        <v>0.84999999999999987</v>
      </c>
      <c r="L6" s="20">
        <v>0.68</v>
      </c>
      <c r="M6" s="20">
        <v>0.99</v>
      </c>
      <c r="N6" s="20">
        <v>0.44</v>
      </c>
      <c r="O6" s="20">
        <v>0.43000000000000005</v>
      </c>
      <c r="P6" s="20">
        <v>1.4200000000000002</v>
      </c>
      <c r="Q6" s="20">
        <v>0.47000000000000003</v>
      </c>
      <c r="R6" s="20">
        <v>1.1600000000000001</v>
      </c>
      <c r="S6" s="20">
        <v>0.31000000000000005</v>
      </c>
      <c r="T6" s="20">
        <v>0.5</v>
      </c>
      <c r="U6" s="20">
        <v>0.26</v>
      </c>
      <c r="V6" s="20">
        <v>0.44999999999999996</v>
      </c>
      <c r="W6" s="20">
        <v>4.66</v>
      </c>
      <c r="X6" s="20">
        <v>1.9400000000000002</v>
      </c>
      <c r="Y6" s="20">
        <v>0.2</v>
      </c>
      <c r="Z6" s="20">
        <v>3.63</v>
      </c>
      <c r="AA6" s="20">
        <v>1.56</v>
      </c>
      <c r="AB6" s="20">
        <v>1.8299999999999998</v>
      </c>
      <c r="AC6" s="20">
        <v>2.29</v>
      </c>
      <c r="AD6" s="20">
        <v>8.0500000000000007</v>
      </c>
      <c r="AE6" s="20">
        <v>0</v>
      </c>
      <c r="AF6" s="20">
        <v>3.4299999999999997</v>
      </c>
      <c r="AG6" s="20">
        <v>4.7899999999999991</v>
      </c>
      <c r="AH6" s="20">
        <v>0.2</v>
      </c>
      <c r="AI6" s="20">
        <v>0.43</v>
      </c>
      <c r="AJ6" s="20">
        <v>0.5</v>
      </c>
      <c r="AK6" s="20">
        <v>40</v>
      </c>
      <c r="AL6" s="20">
        <v>40</v>
      </c>
      <c r="AM6" s="17">
        <v>2193.54</v>
      </c>
      <c r="AN6" s="17">
        <v>171.393046</v>
      </c>
      <c r="AO6" s="17">
        <v>32.83</v>
      </c>
      <c r="AP6" s="17">
        <v>2193.54</v>
      </c>
      <c r="AQ6" s="17">
        <v>0</v>
      </c>
      <c r="AR6" s="17">
        <v>0</v>
      </c>
      <c r="AS6" s="17">
        <v>4.71</v>
      </c>
      <c r="AT6" s="18">
        <v>3029597.4852</v>
      </c>
      <c r="AU6" s="17">
        <v>62096.885999999999</v>
      </c>
      <c r="AV6" s="17">
        <v>49677.508800000003</v>
      </c>
      <c r="AW6" s="17">
        <v>72324.608400000012</v>
      </c>
      <c r="AX6" s="17">
        <v>32144.270400000001</v>
      </c>
      <c r="AY6" s="17">
        <v>31413.718800000002</v>
      </c>
      <c r="AZ6" s="17">
        <v>103738.32720000003</v>
      </c>
      <c r="BA6" s="17">
        <v>34335.925200000005</v>
      </c>
      <c r="BB6" s="17">
        <v>84743.985600000015</v>
      </c>
      <c r="BC6" s="17">
        <v>22647.099600000005</v>
      </c>
      <c r="BD6" s="17">
        <v>36527.58</v>
      </c>
      <c r="BE6" s="17">
        <v>18994.3416</v>
      </c>
      <c r="BF6" s="17">
        <v>32874.822</v>
      </c>
      <c r="BG6" s="17">
        <v>340437.04560000001</v>
      </c>
      <c r="BH6" s="17">
        <v>141727.01040000003</v>
      </c>
      <c r="BI6" s="17">
        <v>14611.031999999999</v>
      </c>
      <c r="BJ6" s="17">
        <v>265190.23080000002</v>
      </c>
      <c r="BK6" s="17">
        <v>113966.0496</v>
      </c>
      <c r="BL6" s="17">
        <v>133690.94279999999</v>
      </c>
      <c r="BM6" s="17">
        <v>167296.31640000001</v>
      </c>
      <c r="BN6" s="17">
        <v>588094.03800000006</v>
      </c>
      <c r="BO6" s="17">
        <v>0</v>
      </c>
      <c r="BP6" s="17">
        <v>250579.19880000001</v>
      </c>
      <c r="BQ6" s="17">
        <v>349934.21639999998</v>
      </c>
      <c r="BR6" s="17">
        <v>14611.031999999999</v>
      </c>
      <c r="BS6" s="17">
        <v>31413.718800000002</v>
      </c>
      <c r="BT6" s="17">
        <v>36527.58</v>
      </c>
    </row>
    <row r="7" spans="1:72" s="4" customFormat="1" ht="12" customHeight="1" x14ac:dyDescent="0.25">
      <c r="A7" s="22">
        <v>3</v>
      </c>
      <c r="B7" s="24" t="s">
        <v>347</v>
      </c>
      <c r="C7" s="50">
        <v>14598.6</v>
      </c>
      <c r="D7" s="51">
        <v>13541.4</v>
      </c>
      <c r="E7" s="52">
        <v>1057.2</v>
      </c>
      <c r="F7" s="51">
        <v>2911.1</v>
      </c>
      <c r="G7" s="22" t="s">
        <v>344</v>
      </c>
      <c r="H7" s="10">
        <v>1</v>
      </c>
      <c r="I7" s="10" t="s">
        <v>345</v>
      </c>
      <c r="J7" s="18">
        <v>41.47</v>
      </c>
      <c r="K7" s="20">
        <v>0.84999999999999987</v>
      </c>
      <c r="L7" s="20">
        <v>0.68</v>
      </c>
      <c r="M7" s="20">
        <v>0.99</v>
      </c>
      <c r="N7" s="20">
        <v>0.44</v>
      </c>
      <c r="O7" s="20">
        <v>0.43000000000000005</v>
      </c>
      <c r="P7" s="20">
        <v>1.4200000000000002</v>
      </c>
      <c r="Q7" s="20">
        <v>0.47000000000000003</v>
      </c>
      <c r="R7" s="20">
        <v>1.1600000000000001</v>
      </c>
      <c r="S7" s="20">
        <v>0.31000000000000005</v>
      </c>
      <c r="T7" s="20">
        <v>0.5</v>
      </c>
      <c r="U7" s="20">
        <v>0.26</v>
      </c>
      <c r="V7" s="20">
        <v>0.44999999999999996</v>
      </c>
      <c r="W7" s="20">
        <v>4.66</v>
      </c>
      <c r="X7" s="20">
        <v>1.9400000000000002</v>
      </c>
      <c r="Y7" s="20">
        <v>0.2</v>
      </c>
      <c r="Z7" s="20">
        <v>3.63</v>
      </c>
      <c r="AA7" s="20">
        <v>1.56</v>
      </c>
      <c r="AB7" s="20">
        <v>1.8299999999999998</v>
      </c>
      <c r="AC7" s="20">
        <v>2.29</v>
      </c>
      <c r="AD7" s="20">
        <v>8.0500000000000007</v>
      </c>
      <c r="AE7" s="20">
        <v>0</v>
      </c>
      <c r="AF7" s="20">
        <v>3.4299999999999997</v>
      </c>
      <c r="AG7" s="20">
        <v>4.7899999999999991</v>
      </c>
      <c r="AH7" s="20">
        <v>0.2</v>
      </c>
      <c r="AI7" s="20">
        <v>0.43</v>
      </c>
      <c r="AJ7" s="20">
        <v>0.5</v>
      </c>
      <c r="AK7" s="20">
        <v>40</v>
      </c>
      <c r="AL7" s="20">
        <v>40</v>
      </c>
      <c r="AM7" s="17">
        <v>2193.54</v>
      </c>
      <c r="AN7" s="17">
        <v>171.393046</v>
      </c>
      <c r="AO7" s="17">
        <v>32.83</v>
      </c>
      <c r="AP7" s="17">
        <v>2193.54</v>
      </c>
      <c r="AQ7" s="17">
        <v>0</v>
      </c>
      <c r="AR7" s="17">
        <v>0</v>
      </c>
      <c r="AS7" s="17">
        <v>4.71</v>
      </c>
      <c r="AT7" s="18">
        <v>3632423.6520000002</v>
      </c>
      <c r="AU7" s="17">
        <v>74452.859999999986</v>
      </c>
      <c r="AV7" s="17">
        <v>59562.288</v>
      </c>
      <c r="AW7" s="17">
        <v>86715.683999999994</v>
      </c>
      <c r="AX7" s="17">
        <v>38540.304000000004</v>
      </c>
      <c r="AY7" s="17">
        <v>37664.388000000006</v>
      </c>
      <c r="AZ7" s="17">
        <v>124380.07200000001</v>
      </c>
      <c r="BA7" s="17">
        <v>41168.052000000003</v>
      </c>
      <c r="BB7" s="17">
        <v>101606.25600000002</v>
      </c>
      <c r="BC7" s="17">
        <v>27153.396000000004</v>
      </c>
      <c r="BD7" s="17">
        <v>43795.8</v>
      </c>
      <c r="BE7" s="17">
        <v>22773.816000000003</v>
      </c>
      <c r="BF7" s="17">
        <v>39416.22</v>
      </c>
      <c r="BG7" s="17">
        <v>408176.85600000003</v>
      </c>
      <c r="BH7" s="17">
        <v>169927.70400000003</v>
      </c>
      <c r="BI7" s="17">
        <v>17518.32</v>
      </c>
      <c r="BJ7" s="17">
        <v>317957.50799999997</v>
      </c>
      <c r="BK7" s="17">
        <v>136642.89600000001</v>
      </c>
      <c r="BL7" s="17">
        <v>160292.628</v>
      </c>
      <c r="BM7" s="17">
        <v>200584.76400000002</v>
      </c>
      <c r="BN7" s="17">
        <v>705112.38000000012</v>
      </c>
      <c r="BO7" s="17">
        <v>0</v>
      </c>
      <c r="BP7" s="17">
        <v>300439.18799999997</v>
      </c>
      <c r="BQ7" s="17">
        <v>419563.76399999997</v>
      </c>
      <c r="BR7" s="17">
        <v>17518.32</v>
      </c>
      <c r="BS7" s="17">
        <v>37664.387999999999</v>
      </c>
      <c r="BT7" s="17">
        <v>43795.8</v>
      </c>
    </row>
    <row r="8" spans="1:72" s="4" customFormat="1" ht="12" customHeight="1" x14ac:dyDescent="0.25">
      <c r="A8" s="22">
        <v>4</v>
      </c>
      <c r="B8" s="24" t="s">
        <v>348</v>
      </c>
      <c r="C8" s="50">
        <v>11182.47</v>
      </c>
      <c r="D8" s="51">
        <v>11182.47</v>
      </c>
      <c r="E8" s="52">
        <v>0</v>
      </c>
      <c r="F8" s="51">
        <v>3223.4</v>
      </c>
      <c r="G8" s="22" t="s">
        <v>344</v>
      </c>
      <c r="H8" s="10">
        <v>1</v>
      </c>
      <c r="I8" s="10" t="s">
        <v>345</v>
      </c>
      <c r="J8" s="18">
        <v>41.47</v>
      </c>
      <c r="K8" s="20">
        <v>0.84999999999999987</v>
      </c>
      <c r="L8" s="20">
        <v>0.68</v>
      </c>
      <c r="M8" s="20">
        <v>0.99</v>
      </c>
      <c r="N8" s="20">
        <v>0.44</v>
      </c>
      <c r="O8" s="20">
        <v>0.43000000000000005</v>
      </c>
      <c r="P8" s="20">
        <v>1.4200000000000002</v>
      </c>
      <c r="Q8" s="20">
        <v>0.47000000000000003</v>
      </c>
      <c r="R8" s="20">
        <v>1.1600000000000001</v>
      </c>
      <c r="S8" s="20">
        <v>0.31000000000000005</v>
      </c>
      <c r="T8" s="20">
        <v>0.5</v>
      </c>
      <c r="U8" s="20">
        <v>0.26</v>
      </c>
      <c r="V8" s="20">
        <v>0.44999999999999996</v>
      </c>
      <c r="W8" s="20">
        <v>4.66</v>
      </c>
      <c r="X8" s="20">
        <v>1.9400000000000002</v>
      </c>
      <c r="Y8" s="20">
        <v>0.2</v>
      </c>
      <c r="Z8" s="20">
        <v>3.63</v>
      </c>
      <c r="AA8" s="20">
        <v>1.56</v>
      </c>
      <c r="AB8" s="20">
        <v>1.8299999999999998</v>
      </c>
      <c r="AC8" s="20">
        <v>2.29</v>
      </c>
      <c r="AD8" s="20">
        <v>8.0500000000000007</v>
      </c>
      <c r="AE8" s="20">
        <v>0</v>
      </c>
      <c r="AF8" s="20">
        <v>3.4299999999999997</v>
      </c>
      <c r="AG8" s="20">
        <v>4.7899999999999991</v>
      </c>
      <c r="AH8" s="20">
        <v>0.2</v>
      </c>
      <c r="AI8" s="20">
        <v>0.43</v>
      </c>
      <c r="AJ8" s="20">
        <v>0.5</v>
      </c>
      <c r="AK8" s="20">
        <v>40</v>
      </c>
      <c r="AL8" s="20">
        <v>40</v>
      </c>
      <c r="AM8" s="17">
        <v>2193.54</v>
      </c>
      <c r="AN8" s="17">
        <v>171.393046</v>
      </c>
      <c r="AO8" s="17">
        <v>32.83</v>
      </c>
      <c r="AP8" s="17">
        <v>2193.54</v>
      </c>
      <c r="AQ8" s="17">
        <v>0</v>
      </c>
      <c r="AR8" s="17">
        <v>0</v>
      </c>
      <c r="AS8" s="17">
        <v>4.71</v>
      </c>
      <c r="AT8" s="18">
        <v>2782422.1853999998</v>
      </c>
      <c r="AU8" s="17">
        <v>57030.596999999994</v>
      </c>
      <c r="AV8" s="17">
        <v>45624.477599999998</v>
      </c>
      <c r="AW8" s="17">
        <v>66423.871799999994</v>
      </c>
      <c r="AX8" s="17">
        <v>29521.720799999999</v>
      </c>
      <c r="AY8" s="17">
        <v>28850.772600000004</v>
      </c>
      <c r="AZ8" s="17">
        <v>95274.644400000005</v>
      </c>
      <c r="BA8" s="17">
        <v>31534.565399999999</v>
      </c>
      <c r="BB8" s="17">
        <v>77829.991200000004</v>
      </c>
      <c r="BC8" s="17">
        <v>20799.394200000002</v>
      </c>
      <c r="BD8" s="17">
        <v>33547.409999999996</v>
      </c>
      <c r="BE8" s="17">
        <v>17444.653200000001</v>
      </c>
      <c r="BF8" s="17">
        <v>30192.668999999994</v>
      </c>
      <c r="BG8" s="17">
        <v>312661.86119999998</v>
      </c>
      <c r="BH8" s="17">
        <v>130163.95079999999</v>
      </c>
      <c r="BI8" s="17">
        <v>13418.964</v>
      </c>
      <c r="BJ8" s="17">
        <v>243554.1966</v>
      </c>
      <c r="BK8" s="17">
        <v>104667.9192</v>
      </c>
      <c r="BL8" s="17">
        <v>122783.52059999997</v>
      </c>
      <c r="BM8" s="17">
        <v>153647.1378</v>
      </c>
      <c r="BN8" s="17">
        <v>540113.30099999998</v>
      </c>
      <c r="BO8" s="17">
        <v>0</v>
      </c>
      <c r="BP8" s="17">
        <v>230135.23259999996</v>
      </c>
      <c r="BQ8" s="17">
        <v>321384.18779999996</v>
      </c>
      <c r="BR8" s="17">
        <v>13418.964</v>
      </c>
      <c r="BS8" s="17">
        <v>28850.772599999997</v>
      </c>
      <c r="BT8" s="17">
        <v>33547.409999999996</v>
      </c>
    </row>
    <row r="9" spans="1:72" s="4" customFormat="1" ht="12" customHeight="1" x14ac:dyDescent="0.25">
      <c r="A9" s="22">
        <v>5</v>
      </c>
      <c r="B9" s="24" t="s">
        <v>349</v>
      </c>
      <c r="C9" s="50">
        <v>21126.6</v>
      </c>
      <c r="D9" s="51">
        <v>20472.099999999999</v>
      </c>
      <c r="E9" s="52">
        <v>654.5</v>
      </c>
      <c r="F9" s="51">
        <v>8057.8</v>
      </c>
      <c r="G9" s="22" t="s">
        <v>344</v>
      </c>
      <c r="H9" s="10">
        <v>1</v>
      </c>
      <c r="I9" s="10" t="s">
        <v>345</v>
      </c>
      <c r="J9" s="18">
        <v>41.47</v>
      </c>
      <c r="K9" s="20">
        <v>0.84999999999999987</v>
      </c>
      <c r="L9" s="20">
        <v>0.68</v>
      </c>
      <c r="M9" s="20">
        <v>0.99</v>
      </c>
      <c r="N9" s="20">
        <v>0.44</v>
      </c>
      <c r="O9" s="20">
        <v>0.43000000000000005</v>
      </c>
      <c r="P9" s="20">
        <v>1.4200000000000002</v>
      </c>
      <c r="Q9" s="20">
        <v>0.47000000000000003</v>
      </c>
      <c r="R9" s="20">
        <v>1.1600000000000001</v>
      </c>
      <c r="S9" s="20">
        <v>0.31000000000000005</v>
      </c>
      <c r="T9" s="20">
        <v>0.5</v>
      </c>
      <c r="U9" s="20">
        <v>0.26</v>
      </c>
      <c r="V9" s="20">
        <v>0.44999999999999996</v>
      </c>
      <c r="W9" s="20">
        <v>4.66</v>
      </c>
      <c r="X9" s="20">
        <v>1.9400000000000002</v>
      </c>
      <c r="Y9" s="20">
        <v>0.2</v>
      </c>
      <c r="Z9" s="20">
        <v>3.63</v>
      </c>
      <c r="AA9" s="20">
        <v>1.56</v>
      </c>
      <c r="AB9" s="20">
        <v>1.8299999999999998</v>
      </c>
      <c r="AC9" s="20">
        <v>2.29</v>
      </c>
      <c r="AD9" s="20">
        <v>8.0500000000000007</v>
      </c>
      <c r="AE9" s="20">
        <v>0</v>
      </c>
      <c r="AF9" s="20">
        <v>3.4299999999999997</v>
      </c>
      <c r="AG9" s="20">
        <v>4.7899999999999991</v>
      </c>
      <c r="AH9" s="20">
        <v>0.2</v>
      </c>
      <c r="AI9" s="20">
        <v>0.43</v>
      </c>
      <c r="AJ9" s="20">
        <v>0.5</v>
      </c>
      <c r="AK9" s="20">
        <v>40</v>
      </c>
      <c r="AL9" s="20">
        <v>40</v>
      </c>
      <c r="AM9" s="17">
        <v>2193.54</v>
      </c>
      <c r="AN9" s="17">
        <v>171.393046</v>
      </c>
      <c r="AO9" s="17">
        <v>32.83</v>
      </c>
      <c r="AP9" s="17">
        <v>2193.54</v>
      </c>
      <c r="AQ9" s="17">
        <v>0</v>
      </c>
      <c r="AR9" s="17">
        <v>0</v>
      </c>
      <c r="AS9" s="17">
        <v>4.71</v>
      </c>
      <c r="AT9" s="18">
        <v>5256720.6119999997</v>
      </c>
      <c r="AU9" s="17">
        <v>107745.65999999997</v>
      </c>
      <c r="AV9" s="17">
        <v>86196.527999999991</v>
      </c>
      <c r="AW9" s="17">
        <v>125492.00399999999</v>
      </c>
      <c r="AX9" s="17">
        <v>55774.224000000002</v>
      </c>
      <c r="AY9" s="17">
        <v>54506.627999999997</v>
      </c>
      <c r="AZ9" s="17">
        <v>179998.63200000001</v>
      </c>
      <c r="BA9" s="17">
        <v>59577.012000000002</v>
      </c>
      <c r="BB9" s="17">
        <v>147041.136</v>
      </c>
      <c r="BC9" s="17">
        <v>39295.47600000001</v>
      </c>
      <c r="BD9" s="17">
        <v>63379.799999999996</v>
      </c>
      <c r="BE9" s="17">
        <v>32957.495999999999</v>
      </c>
      <c r="BF9" s="17">
        <v>57041.819999999985</v>
      </c>
      <c r="BG9" s="17">
        <v>590699.73599999992</v>
      </c>
      <c r="BH9" s="17">
        <v>245913.62400000001</v>
      </c>
      <c r="BI9" s="17">
        <v>25351.919999999998</v>
      </c>
      <c r="BJ9" s="17">
        <v>460137.34799999994</v>
      </c>
      <c r="BK9" s="17">
        <v>197744.976</v>
      </c>
      <c r="BL9" s="17">
        <v>231970.06799999997</v>
      </c>
      <c r="BM9" s="17">
        <v>290279.484</v>
      </c>
      <c r="BN9" s="17">
        <v>1020414.78</v>
      </c>
      <c r="BO9" s="17">
        <v>0</v>
      </c>
      <c r="BP9" s="17">
        <v>434785.4279999999</v>
      </c>
      <c r="BQ9" s="17">
        <v>607178.48399999982</v>
      </c>
      <c r="BR9" s="17">
        <v>25351.919999999998</v>
      </c>
      <c r="BS9" s="17">
        <v>54506.627999999997</v>
      </c>
      <c r="BT9" s="17">
        <v>63379.799999999996</v>
      </c>
    </row>
    <row r="10" spans="1:72" s="4" customFormat="1" ht="12" customHeight="1" x14ac:dyDescent="0.25">
      <c r="A10" s="22">
        <v>6</v>
      </c>
      <c r="B10" s="24" t="s">
        <v>350</v>
      </c>
      <c r="C10" s="50">
        <v>11173.2</v>
      </c>
      <c r="D10" s="51">
        <v>11173.2</v>
      </c>
      <c r="E10" s="52">
        <v>0</v>
      </c>
      <c r="F10" s="51">
        <v>3618.4</v>
      </c>
      <c r="G10" s="22" t="s">
        <v>344</v>
      </c>
      <c r="H10" s="10">
        <v>1</v>
      </c>
      <c r="I10" s="10" t="s">
        <v>345</v>
      </c>
      <c r="J10" s="18">
        <v>41.47</v>
      </c>
      <c r="K10" s="20">
        <v>0.84999999999999987</v>
      </c>
      <c r="L10" s="20">
        <v>0.68</v>
      </c>
      <c r="M10" s="20">
        <v>0.99</v>
      </c>
      <c r="N10" s="20">
        <v>0.44</v>
      </c>
      <c r="O10" s="20">
        <v>0.43000000000000005</v>
      </c>
      <c r="P10" s="20">
        <v>1.4200000000000002</v>
      </c>
      <c r="Q10" s="20">
        <v>0.47000000000000003</v>
      </c>
      <c r="R10" s="20">
        <v>1.1600000000000001</v>
      </c>
      <c r="S10" s="20">
        <v>0.31000000000000005</v>
      </c>
      <c r="T10" s="20">
        <v>0.5</v>
      </c>
      <c r="U10" s="20">
        <v>0.26</v>
      </c>
      <c r="V10" s="20">
        <v>0.44999999999999996</v>
      </c>
      <c r="W10" s="20">
        <v>4.66</v>
      </c>
      <c r="X10" s="20">
        <v>1.9400000000000002</v>
      </c>
      <c r="Y10" s="20">
        <v>0.2</v>
      </c>
      <c r="Z10" s="20">
        <v>3.63</v>
      </c>
      <c r="AA10" s="20">
        <v>1.56</v>
      </c>
      <c r="AB10" s="20">
        <v>1.8299999999999998</v>
      </c>
      <c r="AC10" s="20">
        <v>2.29</v>
      </c>
      <c r="AD10" s="20">
        <v>8.0500000000000007</v>
      </c>
      <c r="AE10" s="20">
        <v>0</v>
      </c>
      <c r="AF10" s="20">
        <v>3.4299999999999997</v>
      </c>
      <c r="AG10" s="20">
        <v>4.7899999999999991</v>
      </c>
      <c r="AH10" s="20">
        <v>0.2</v>
      </c>
      <c r="AI10" s="20">
        <v>0.43</v>
      </c>
      <c r="AJ10" s="20">
        <v>0.5</v>
      </c>
      <c r="AK10" s="20">
        <v>40</v>
      </c>
      <c r="AL10" s="20">
        <v>40</v>
      </c>
      <c r="AM10" s="17">
        <v>2193.54</v>
      </c>
      <c r="AN10" s="17">
        <v>171.393046</v>
      </c>
      <c r="AO10" s="17">
        <v>32.83</v>
      </c>
      <c r="AP10" s="17">
        <v>2193.54</v>
      </c>
      <c r="AQ10" s="17">
        <v>0</v>
      </c>
      <c r="AR10" s="17">
        <v>0</v>
      </c>
      <c r="AS10" s="17">
        <v>4.71</v>
      </c>
      <c r="AT10" s="18">
        <v>2780115.6239999998</v>
      </c>
      <c r="AU10" s="17">
        <v>56983.319999999992</v>
      </c>
      <c r="AV10" s="17">
        <v>45586.656000000003</v>
      </c>
      <c r="AW10" s="17">
        <v>66368.808000000005</v>
      </c>
      <c r="AX10" s="17">
        <v>29497.248000000003</v>
      </c>
      <c r="AY10" s="17">
        <v>28826.856000000003</v>
      </c>
      <c r="AZ10" s="17">
        <v>95195.664000000019</v>
      </c>
      <c r="BA10" s="17">
        <v>31508.424000000003</v>
      </c>
      <c r="BB10" s="17">
        <v>77765.472000000009</v>
      </c>
      <c r="BC10" s="17">
        <v>20782.152000000006</v>
      </c>
      <c r="BD10" s="17">
        <v>33519.600000000006</v>
      </c>
      <c r="BE10" s="17">
        <v>17430.192000000003</v>
      </c>
      <c r="BF10" s="17">
        <v>30167.64</v>
      </c>
      <c r="BG10" s="17">
        <v>312402.67200000002</v>
      </c>
      <c r="BH10" s="17">
        <v>130056.04800000001</v>
      </c>
      <c r="BI10" s="17">
        <v>13407.840000000002</v>
      </c>
      <c r="BJ10" s="17">
        <v>243352.296</v>
      </c>
      <c r="BK10" s="17">
        <v>104581.15200000002</v>
      </c>
      <c r="BL10" s="17">
        <v>122681.73599999999</v>
      </c>
      <c r="BM10" s="17">
        <v>153519.76800000001</v>
      </c>
      <c r="BN10" s="17">
        <v>539665.56000000006</v>
      </c>
      <c r="BO10" s="17">
        <v>0</v>
      </c>
      <c r="BP10" s="17">
        <v>229944.45600000001</v>
      </c>
      <c r="BQ10" s="17">
        <v>321117.76799999998</v>
      </c>
      <c r="BR10" s="17">
        <v>13407.840000000002</v>
      </c>
      <c r="BS10" s="17">
        <v>28826.856000000003</v>
      </c>
      <c r="BT10" s="17">
        <v>33519.600000000006</v>
      </c>
    </row>
    <row r="11" spans="1:72" s="4" customFormat="1" ht="12" customHeight="1" x14ac:dyDescent="0.25">
      <c r="A11" s="22">
        <v>7</v>
      </c>
      <c r="B11" s="24" t="s">
        <v>351</v>
      </c>
      <c r="C11" s="50">
        <v>20369.2</v>
      </c>
      <c r="D11" s="51">
        <v>19781.400000000001</v>
      </c>
      <c r="E11" s="52">
        <v>587.79999999999995</v>
      </c>
      <c r="F11" s="51">
        <v>4227.8999999999996</v>
      </c>
      <c r="G11" s="22" t="s">
        <v>344</v>
      </c>
      <c r="H11" s="10">
        <v>1</v>
      </c>
      <c r="I11" s="10" t="s">
        <v>345</v>
      </c>
      <c r="J11" s="18">
        <v>41.47</v>
      </c>
      <c r="K11" s="20">
        <v>0.84999999999999987</v>
      </c>
      <c r="L11" s="20">
        <v>0.68</v>
      </c>
      <c r="M11" s="20">
        <v>0.99</v>
      </c>
      <c r="N11" s="20">
        <v>0.44</v>
      </c>
      <c r="O11" s="20">
        <v>0.43000000000000005</v>
      </c>
      <c r="P11" s="20">
        <v>1.4200000000000002</v>
      </c>
      <c r="Q11" s="20">
        <v>0.47000000000000003</v>
      </c>
      <c r="R11" s="20">
        <v>1.1600000000000001</v>
      </c>
      <c r="S11" s="20">
        <v>0.31000000000000005</v>
      </c>
      <c r="T11" s="20">
        <v>0.5</v>
      </c>
      <c r="U11" s="20">
        <v>0.26</v>
      </c>
      <c r="V11" s="20">
        <v>0.44999999999999996</v>
      </c>
      <c r="W11" s="20">
        <v>4.66</v>
      </c>
      <c r="X11" s="20">
        <v>1.9400000000000002</v>
      </c>
      <c r="Y11" s="20">
        <v>0.2</v>
      </c>
      <c r="Z11" s="20">
        <v>3.63</v>
      </c>
      <c r="AA11" s="20">
        <v>1.56</v>
      </c>
      <c r="AB11" s="20">
        <v>1.8299999999999998</v>
      </c>
      <c r="AC11" s="20">
        <v>2.29</v>
      </c>
      <c r="AD11" s="20">
        <v>8.0500000000000007</v>
      </c>
      <c r="AE11" s="20">
        <v>0</v>
      </c>
      <c r="AF11" s="20">
        <v>3.4299999999999997</v>
      </c>
      <c r="AG11" s="20">
        <v>4.7899999999999991</v>
      </c>
      <c r="AH11" s="20">
        <v>0.2</v>
      </c>
      <c r="AI11" s="20">
        <v>0.43</v>
      </c>
      <c r="AJ11" s="20">
        <v>0.5</v>
      </c>
      <c r="AK11" s="20">
        <v>40</v>
      </c>
      <c r="AL11" s="20">
        <v>40</v>
      </c>
      <c r="AM11" s="17">
        <v>2193.54</v>
      </c>
      <c r="AN11" s="17">
        <v>171.393046</v>
      </c>
      <c r="AO11" s="17">
        <v>32.83</v>
      </c>
      <c r="AP11" s="17">
        <v>2193.54</v>
      </c>
      <c r="AQ11" s="17">
        <v>0</v>
      </c>
      <c r="AR11" s="17">
        <v>0</v>
      </c>
      <c r="AS11" s="17">
        <v>4.71</v>
      </c>
      <c r="AT11" s="18">
        <v>5068264.3440000005</v>
      </c>
      <c r="AU11" s="17">
        <v>103882.92</v>
      </c>
      <c r="AV11" s="17">
        <v>83106.33600000001</v>
      </c>
      <c r="AW11" s="17">
        <v>120993.04800000001</v>
      </c>
      <c r="AX11" s="17">
        <v>53774.688000000002</v>
      </c>
      <c r="AY11" s="17">
        <v>52552.536000000007</v>
      </c>
      <c r="AZ11" s="17">
        <v>173545.58400000003</v>
      </c>
      <c r="BA11" s="17">
        <v>57441.144000000008</v>
      </c>
      <c r="BB11" s="17">
        <v>141769.63200000004</v>
      </c>
      <c r="BC11" s="17">
        <v>37886.712000000007</v>
      </c>
      <c r="BD11" s="17">
        <v>61107.600000000006</v>
      </c>
      <c r="BE11" s="17">
        <v>31775.952000000001</v>
      </c>
      <c r="BF11" s="17">
        <v>54996.84</v>
      </c>
      <c r="BG11" s="17">
        <v>569522.83200000005</v>
      </c>
      <c r="BH11" s="17">
        <v>237097.48800000004</v>
      </c>
      <c r="BI11" s="17">
        <v>24443.040000000001</v>
      </c>
      <c r="BJ11" s="17">
        <v>443641.17599999998</v>
      </c>
      <c r="BK11" s="17">
        <v>190655.712</v>
      </c>
      <c r="BL11" s="17">
        <v>223653.81599999999</v>
      </c>
      <c r="BM11" s="17">
        <v>279872.80800000002</v>
      </c>
      <c r="BN11" s="17">
        <v>983832.3600000001</v>
      </c>
      <c r="BO11" s="17">
        <v>0</v>
      </c>
      <c r="BP11" s="17">
        <v>419198.136</v>
      </c>
      <c r="BQ11" s="17">
        <v>585410.80799999984</v>
      </c>
      <c r="BR11" s="17">
        <v>24443.040000000001</v>
      </c>
      <c r="BS11" s="17">
        <v>52552.535999999993</v>
      </c>
      <c r="BT11" s="17">
        <v>61107.600000000006</v>
      </c>
    </row>
    <row r="12" spans="1:72" s="4" customFormat="1" ht="12" customHeight="1" x14ac:dyDescent="0.25">
      <c r="A12" s="22">
        <v>8</v>
      </c>
      <c r="B12" s="24" t="s">
        <v>352</v>
      </c>
      <c r="C12" s="50">
        <v>11104.1</v>
      </c>
      <c r="D12" s="51">
        <v>11104.1</v>
      </c>
      <c r="E12" s="52">
        <v>0</v>
      </c>
      <c r="F12" s="51">
        <v>4403.6000000000004</v>
      </c>
      <c r="G12" s="22" t="s">
        <v>344</v>
      </c>
      <c r="H12" s="10">
        <v>1</v>
      </c>
      <c r="I12" s="10" t="s">
        <v>345</v>
      </c>
      <c r="J12" s="18">
        <v>41.47</v>
      </c>
      <c r="K12" s="20">
        <v>0.84999999999999987</v>
      </c>
      <c r="L12" s="20">
        <v>0.68</v>
      </c>
      <c r="M12" s="20">
        <v>0.99</v>
      </c>
      <c r="N12" s="20">
        <v>0.44</v>
      </c>
      <c r="O12" s="20">
        <v>0.43000000000000005</v>
      </c>
      <c r="P12" s="20">
        <v>1.4200000000000002</v>
      </c>
      <c r="Q12" s="20">
        <v>0.47000000000000003</v>
      </c>
      <c r="R12" s="20">
        <v>1.1600000000000001</v>
      </c>
      <c r="S12" s="20">
        <v>0.31000000000000005</v>
      </c>
      <c r="T12" s="20">
        <v>0.5</v>
      </c>
      <c r="U12" s="20">
        <v>0.26</v>
      </c>
      <c r="V12" s="20">
        <v>0.44999999999999996</v>
      </c>
      <c r="W12" s="20">
        <v>4.66</v>
      </c>
      <c r="X12" s="20">
        <v>1.9400000000000002</v>
      </c>
      <c r="Y12" s="20">
        <v>0.2</v>
      </c>
      <c r="Z12" s="20">
        <v>3.63</v>
      </c>
      <c r="AA12" s="20">
        <v>1.56</v>
      </c>
      <c r="AB12" s="20">
        <v>1.8299999999999998</v>
      </c>
      <c r="AC12" s="20">
        <v>2.29</v>
      </c>
      <c r="AD12" s="20">
        <v>8.0500000000000007</v>
      </c>
      <c r="AE12" s="20">
        <v>0</v>
      </c>
      <c r="AF12" s="20">
        <v>3.4299999999999997</v>
      </c>
      <c r="AG12" s="20">
        <v>4.7899999999999991</v>
      </c>
      <c r="AH12" s="20">
        <v>0.2</v>
      </c>
      <c r="AI12" s="20">
        <v>0.43</v>
      </c>
      <c r="AJ12" s="20">
        <v>0.5</v>
      </c>
      <c r="AK12" s="20">
        <v>40</v>
      </c>
      <c r="AL12" s="20">
        <v>40</v>
      </c>
      <c r="AM12" s="17">
        <v>2193.54</v>
      </c>
      <c r="AN12" s="17">
        <v>171.393046</v>
      </c>
      <c r="AO12" s="17">
        <v>32.83</v>
      </c>
      <c r="AP12" s="17">
        <v>2193.54</v>
      </c>
      <c r="AQ12" s="17">
        <v>0</v>
      </c>
      <c r="AR12" s="17">
        <v>0</v>
      </c>
      <c r="AS12" s="17">
        <v>4.71</v>
      </c>
      <c r="AT12" s="18">
        <v>2762922.162</v>
      </c>
      <c r="AU12" s="17">
        <v>56630.909999999989</v>
      </c>
      <c r="AV12" s="17">
        <v>45304.728000000003</v>
      </c>
      <c r="AW12" s="17">
        <v>65958.354000000007</v>
      </c>
      <c r="AX12" s="17">
        <v>29314.824000000001</v>
      </c>
      <c r="AY12" s="17">
        <v>28648.578000000005</v>
      </c>
      <c r="AZ12" s="17">
        <v>94606.932000000015</v>
      </c>
      <c r="BA12" s="17">
        <v>31313.562000000005</v>
      </c>
      <c r="BB12" s="17">
        <v>77284.536000000007</v>
      </c>
      <c r="BC12" s="17">
        <v>20653.626000000004</v>
      </c>
      <c r="BD12" s="17">
        <v>33312.300000000003</v>
      </c>
      <c r="BE12" s="17">
        <v>17322.396000000001</v>
      </c>
      <c r="BF12" s="17">
        <v>29981.069999999996</v>
      </c>
      <c r="BG12" s="17">
        <v>310470.636</v>
      </c>
      <c r="BH12" s="17">
        <v>129251.72400000002</v>
      </c>
      <c r="BI12" s="17">
        <v>13324.920000000002</v>
      </c>
      <c r="BJ12" s="17">
        <v>241847.29800000001</v>
      </c>
      <c r="BK12" s="17">
        <v>103934.376</v>
      </c>
      <c r="BL12" s="17">
        <v>121923.01800000001</v>
      </c>
      <c r="BM12" s="17">
        <v>152570.33400000003</v>
      </c>
      <c r="BN12" s="17">
        <v>536328.03</v>
      </c>
      <c r="BO12" s="17">
        <v>0</v>
      </c>
      <c r="BP12" s="17">
        <v>228522.37799999997</v>
      </c>
      <c r="BQ12" s="17">
        <v>319131.83399999997</v>
      </c>
      <c r="BR12" s="17">
        <v>13324.920000000002</v>
      </c>
      <c r="BS12" s="17">
        <v>28648.578000000001</v>
      </c>
      <c r="BT12" s="17">
        <v>33312.300000000003</v>
      </c>
    </row>
    <row r="13" spans="1:72" s="4" customFormat="1" ht="12" customHeight="1" x14ac:dyDescent="0.25">
      <c r="A13" s="22">
        <v>9</v>
      </c>
      <c r="B13" s="24" t="s">
        <v>353</v>
      </c>
      <c r="C13" s="50">
        <v>11161.5</v>
      </c>
      <c r="D13" s="51">
        <v>11078.7</v>
      </c>
      <c r="E13" s="52">
        <v>82.8</v>
      </c>
      <c r="F13" s="51">
        <v>2389.9</v>
      </c>
      <c r="G13" s="22" t="s">
        <v>344</v>
      </c>
      <c r="H13" s="10">
        <v>1</v>
      </c>
      <c r="I13" s="10" t="s">
        <v>345</v>
      </c>
      <c r="J13" s="18">
        <v>41.47</v>
      </c>
      <c r="K13" s="20">
        <v>0.84999999999999987</v>
      </c>
      <c r="L13" s="20">
        <v>0.68</v>
      </c>
      <c r="M13" s="20">
        <v>0.99</v>
      </c>
      <c r="N13" s="20">
        <v>0.44</v>
      </c>
      <c r="O13" s="20">
        <v>0.43000000000000005</v>
      </c>
      <c r="P13" s="20">
        <v>1.4200000000000002</v>
      </c>
      <c r="Q13" s="20">
        <v>0.47000000000000003</v>
      </c>
      <c r="R13" s="20">
        <v>1.1600000000000001</v>
      </c>
      <c r="S13" s="20">
        <v>0.31000000000000005</v>
      </c>
      <c r="T13" s="20">
        <v>0.5</v>
      </c>
      <c r="U13" s="20">
        <v>0.26</v>
      </c>
      <c r="V13" s="20">
        <v>0.44999999999999996</v>
      </c>
      <c r="W13" s="20">
        <v>4.66</v>
      </c>
      <c r="X13" s="20">
        <v>1.9400000000000002</v>
      </c>
      <c r="Y13" s="20">
        <v>0.2</v>
      </c>
      <c r="Z13" s="20">
        <v>3.63</v>
      </c>
      <c r="AA13" s="20">
        <v>1.56</v>
      </c>
      <c r="AB13" s="20">
        <v>1.8299999999999998</v>
      </c>
      <c r="AC13" s="20">
        <v>2.29</v>
      </c>
      <c r="AD13" s="20">
        <v>8.0500000000000007</v>
      </c>
      <c r="AE13" s="20">
        <v>0</v>
      </c>
      <c r="AF13" s="20">
        <v>3.4299999999999997</v>
      </c>
      <c r="AG13" s="20">
        <v>4.7899999999999991</v>
      </c>
      <c r="AH13" s="20">
        <v>0.2</v>
      </c>
      <c r="AI13" s="20">
        <v>0.43</v>
      </c>
      <c r="AJ13" s="20">
        <v>0.5</v>
      </c>
      <c r="AK13" s="20">
        <v>40</v>
      </c>
      <c r="AL13" s="20">
        <v>40</v>
      </c>
      <c r="AM13" s="17">
        <v>2193.54</v>
      </c>
      <c r="AN13" s="17">
        <v>171.393046</v>
      </c>
      <c r="AO13" s="17">
        <v>32.83</v>
      </c>
      <c r="AP13" s="17">
        <v>2193.54</v>
      </c>
      <c r="AQ13" s="17">
        <v>0</v>
      </c>
      <c r="AR13" s="17">
        <v>0</v>
      </c>
      <c r="AS13" s="17">
        <v>4.71</v>
      </c>
      <c r="AT13" s="18">
        <v>2777204.4299999997</v>
      </c>
      <c r="AU13" s="17">
        <v>56923.649999999987</v>
      </c>
      <c r="AV13" s="17">
        <v>45538.920000000006</v>
      </c>
      <c r="AW13" s="17">
        <v>66299.31</v>
      </c>
      <c r="AX13" s="17">
        <v>29466.36</v>
      </c>
      <c r="AY13" s="17">
        <v>28796.670000000006</v>
      </c>
      <c r="AZ13" s="17">
        <v>95095.98000000001</v>
      </c>
      <c r="BA13" s="17">
        <v>31475.430000000004</v>
      </c>
      <c r="BB13" s="17">
        <v>77684.040000000008</v>
      </c>
      <c r="BC13" s="17">
        <v>20760.390000000003</v>
      </c>
      <c r="BD13" s="17">
        <v>33484.5</v>
      </c>
      <c r="BE13" s="17">
        <v>17411.940000000002</v>
      </c>
      <c r="BF13" s="17">
        <v>30136.049999999996</v>
      </c>
      <c r="BG13" s="17">
        <v>312075.54000000004</v>
      </c>
      <c r="BH13" s="17">
        <v>129919.86000000002</v>
      </c>
      <c r="BI13" s="17">
        <v>13393.800000000001</v>
      </c>
      <c r="BJ13" s="17">
        <v>243097.46999999997</v>
      </c>
      <c r="BK13" s="17">
        <v>104471.64000000001</v>
      </c>
      <c r="BL13" s="17">
        <v>122553.26999999999</v>
      </c>
      <c r="BM13" s="17">
        <v>153359.01</v>
      </c>
      <c r="BN13" s="17">
        <v>539100.45000000007</v>
      </c>
      <c r="BO13" s="17">
        <v>0</v>
      </c>
      <c r="BP13" s="17">
        <v>229703.66999999998</v>
      </c>
      <c r="BQ13" s="17">
        <v>320781.50999999995</v>
      </c>
      <c r="BR13" s="17">
        <v>13393.800000000001</v>
      </c>
      <c r="BS13" s="17">
        <v>28796.67</v>
      </c>
      <c r="BT13" s="17">
        <v>33484.5</v>
      </c>
    </row>
    <row r="14" spans="1:72" s="4" customFormat="1" ht="12" customHeight="1" x14ac:dyDescent="0.25">
      <c r="A14" s="22">
        <v>10</v>
      </c>
      <c r="B14" s="24" t="s">
        <v>354</v>
      </c>
      <c r="C14" s="50">
        <v>6448.65</v>
      </c>
      <c r="D14" s="51">
        <v>4375.55</v>
      </c>
      <c r="E14" s="52">
        <v>2073.1</v>
      </c>
      <c r="F14" s="51">
        <v>1381.8</v>
      </c>
      <c r="G14" s="22" t="s">
        <v>344</v>
      </c>
      <c r="H14" s="10">
        <v>1</v>
      </c>
      <c r="I14" s="10" t="s">
        <v>345</v>
      </c>
      <c r="J14" s="18">
        <v>34.979999999999997</v>
      </c>
      <c r="K14" s="20">
        <v>0.84999999999999987</v>
      </c>
      <c r="L14" s="20">
        <v>0.68</v>
      </c>
      <c r="M14" s="20">
        <v>0.99</v>
      </c>
      <c r="N14" s="20">
        <v>0.44</v>
      </c>
      <c r="O14" s="20">
        <v>0.43000000000000005</v>
      </c>
      <c r="P14" s="20">
        <v>1.4200000000000002</v>
      </c>
      <c r="Q14" s="20">
        <v>0.47000000000000003</v>
      </c>
      <c r="R14" s="20">
        <v>1.1600000000000001</v>
      </c>
      <c r="S14" s="20">
        <v>0.31000000000000005</v>
      </c>
      <c r="T14" s="20">
        <v>0.5</v>
      </c>
      <c r="U14" s="20">
        <v>0.26</v>
      </c>
      <c r="V14" s="20">
        <v>0.44999999999999996</v>
      </c>
      <c r="W14" s="20">
        <v>0</v>
      </c>
      <c r="X14" s="20">
        <v>1.9400000000000002</v>
      </c>
      <c r="Y14" s="20">
        <v>0.2</v>
      </c>
      <c r="Z14" s="20">
        <v>3.63</v>
      </c>
      <c r="AA14" s="20">
        <v>1.56</v>
      </c>
      <c r="AB14" s="20">
        <v>0</v>
      </c>
      <c r="AC14" s="20">
        <v>2.29</v>
      </c>
      <c r="AD14" s="20">
        <v>8.0500000000000007</v>
      </c>
      <c r="AE14" s="20">
        <v>0</v>
      </c>
      <c r="AF14" s="20">
        <v>3.59</v>
      </c>
      <c r="AG14" s="20">
        <v>4.7899999999999991</v>
      </c>
      <c r="AH14" s="20">
        <v>0.2</v>
      </c>
      <c r="AI14" s="20">
        <v>0.31</v>
      </c>
      <c r="AJ14" s="20">
        <v>0.46</v>
      </c>
      <c r="AK14" s="20">
        <v>40</v>
      </c>
      <c r="AL14" s="20">
        <v>40</v>
      </c>
      <c r="AM14" s="20">
        <v>2604.04</v>
      </c>
      <c r="AN14" s="17">
        <v>195.98199600000001</v>
      </c>
      <c r="AO14" s="17">
        <v>42.3</v>
      </c>
      <c r="AP14" s="20">
        <v>2604.04</v>
      </c>
      <c r="AQ14" s="17">
        <v>0</v>
      </c>
      <c r="AR14" s="17">
        <v>0</v>
      </c>
      <c r="AS14" s="17">
        <v>4.71</v>
      </c>
      <c r="AT14" s="18">
        <v>1353442.6619999998</v>
      </c>
      <c r="AU14" s="17">
        <v>32888.114999999991</v>
      </c>
      <c r="AV14" s="17">
        <v>26310.492000000002</v>
      </c>
      <c r="AW14" s="17">
        <v>38304.981</v>
      </c>
      <c r="AX14" s="17">
        <v>17024.436000000002</v>
      </c>
      <c r="AY14" s="17">
        <v>16637.517</v>
      </c>
      <c r="AZ14" s="17">
        <v>54942.498000000007</v>
      </c>
      <c r="BA14" s="17">
        <v>18185.192999999999</v>
      </c>
      <c r="BB14" s="17">
        <v>44882.603999999999</v>
      </c>
      <c r="BC14" s="17">
        <v>11994.489000000001</v>
      </c>
      <c r="BD14" s="17">
        <v>19345.949999999997</v>
      </c>
      <c r="BE14" s="17">
        <v>10059.894</v>
      </c>
      <c r="BF14" s="17">
        <v>17411.354999999996</v>
      </c>
      <c r="BG14" s="17">
        <v>0</v>
      </c>
      <c r="BH14" s="17">
        <v>75062.286000000007</v>
      </c>
      <c r="BI14" s="17">
        <v>7738.38</v>
      </c>
      <c r="BJ14" s="17">
        <v>140451.59699999998</v>
      </c>
      <c r="BK14" s="17">
        <v>60359.364000000001</v>
      </c>
      <c r="BL14" s="17">
        <v>0</v>
      </c>
      <c r="BM14" s="17">
        <v>88604.451000000001</v>
      </c>
      <c r="BN14" s="17">
        <v>311469.79499999998</v>
      </c>
      <c r="BO14" s="17">
        <v>0</v>
      </c>
      <c r="BP14" s="17">
        <v>138903.92099999997</v>
      </c>
      <c r="BQ14" s="17">
        <v>185334.20099999997</v>
      </c>
      <c r="BR14" s="17">
        <v>7738.38</v>
      </c>
      <c r="BS14" s="17">
        <v>11994.488999999998</v>
      </c>
      <c r="BT14" s="17">
        <v>17798.273999999998</v>
      </c>
    </row>
    <row r="15" spans="1:72" s="4" customFormat="1" ht="12" customHeight="1" x14ac:dyDescent="0.25">
      <c r="A15" s="22">
        <v>11</v>
      </c>
      <c r="B15" s="24" t="s">
        <v>355</v>
      </c>
      <c r="C15" s="50">
        <v>3124.7</v>
      </c>
      <c r="D15" s="51">
        <v>3124.7</v>
      </c>
      <c r="E15" s="52">
        <v>0</v>
      </c>
      <c r="F15" s="51">
        <v>1469.5</v>
      </c>
      <c r="G15" s="22" t="s">
        <v>344</v>
      </c>
      <c r="H15" s="10">
        <v>3</v>
      </c>
      <c r="I15" s="10" t="s">
        <v>345</v>
      </c>
      <c r="J15" s="18">
        <v>40.33</v>
      </c>
      <c r="K15" s="17">
        <v>0.84999999999999987</v>
      </c>
      <c r="L15" s="17">
        <v>0.68</v>
      </c>
      <c r="M15" s="17">
        <v>0.99</v>
      </c>
      <c r="N15" s="17">
        <v>0.44</v>
      </c>
      <c r="O15" s="17">
        <v>0.43000000000000005</v>
      </c>
      <c r="P15" s="17">
        <v>1.4200000000000002</v>
      </c>
      <c r="Q15" s="17">
        <v>0.47000000000000003</v>
      </c>
      <c r="R15" s="17">
        <v>1.1600000000000001</v>
      </c>
      <c r="S15" s="17">
        <v>0.31000000000000005</v>
      </c>
      <c r="T15" s="17">
        <v>0.5</v>
      </c>
      <c r="U15" s="17">
        <v>0.26</v>
      </c>
      <c r="V15" s="17">
        <v>0.44999999999999996</v>
      </c>
      <c r="W15" s="17">
        <v>4.66</v>
      </c>
      <c r="X15" s="17">
        <v>1.9400000000000002</v>
      </c>
      <c r="Y15" s="17">
        <v>0.2</v>
      </c>
      <c r="Z15" s="17">
        <v>3.63</v>
      </c>
      <c r="AA15" s="17">
        <v>1.56</v>
      </c>
      <c r="AB15" s="20">
        <v>0</v>
      </c>
      <c r="AC15" s="17">
        <v>2.29</v>
      </c>
      <c r="AD15" s="17">
        <v>8.0500000000000007</v>
      </c>
      <c r="AE15" s="17">
        <v>0.69000000000000006</v>
      </c>
      <c r="AF15" s="17">
        <v>3.59</v>
      </c>
      <c r="AG15" s="17">
        <v>4.7899999999999991</v>
      </c>
      <c r="AH15" s="17">
        <v>0.2</v>
      </c>
      <c r="AI15" s="17">
        <v>0.31</v>
      </c>
      <c r="AJ15" s="17">
        <v>0.46</v>
      </c>
      <c r="AK15" s="20">
        <v>40</v>
      </c>
      <c r="AL15" s="20">
        <v>40</v>
      </c>
      <c r="AM15" s="20">
        <v>2604.04</v>
      </c>
      <c r="AN15" s="17">
        <v>195.98199600000001</v>
      </c>
      <c r="AO15" s="17">
        <v>42.3</v>
      </c>
      <c r="AP15" s="20">
        <v>2604.04</v>
      </c>
      <c r="AQ15" s="17">
        <v>7.85</v>
      </c>
      <c r="AR15" s="17">
        <v>0</v>
      </c>
      <c r="AS15" s="17">
        <v>4.71</v>
      </c>
      <c r="AT15" s="18">
        <v>756114.90599999996</v>
      </c>
      <c r="AU15" s="17">
        <v>15935.969999999998</v>
      </c>
      <c r="AV15" s="17">
        <v>12748.775999999998</v>
      </c>
      <c r="AW15" s="17">
        <v>18560.718000000001</v>
      </c>
      <c r="AX15" s="17">
        <v>8249.2079999999987</v>
      </c>
      <c r="AY15" s="17">
        <v>8061.7260000000006</v>
      </c>
      <c r="AZ15" s="17">
        <v>26622.444000000003</v>
      </c>
      <c r="BA15" s="17">
        <v>8811.6539999999986</v>
      </c>
      <c r="BB15" s="17">
        <v>21747.912</v>
      </c>
      <c r="BC15" s="17">
        <v>5811.9420000000009</v>
      </c>
      <c r="BD15" s="17">
        <v>9374.0999999999985</v>
      </c>
      <c r="BE15" s="17">
        <v>4874.5320000000002</v>
      </c>
      <c r="BF15" s="17">
        <v>8436.6899999999987</v>
      </c>
      <c r="BG15" s="17">
        <v>87366.611999999994</v>
      </c>
      <c r="BH15" s="17">
        <v>36371.508000000002</v>
      </c>
      <c r="BI15" s="17">
        <v>3749.6400000000003</v>
      </c>
      <c r="BJ15" s="17">
        <v>68055.965999999986</v>
      </c>
      <c r="BK15" s="17">
        <v>29247.192000000003</v>
      </c>
      <c r="BL15" s="17">
        <v>0</v>
      </c>
      <c r="BM15" s="17">
        <v>42933.377999999997</v>
      </c>
      <c r="BN15" s="17">
        <v>150923.01</v>
      </c>
      <c r="BO15" s="17">
        <v>12936.258000000002</v>
      </c>
      <c r="BP15" s="17">
        <v>67306.038</v>
      </c>
      <c r="BQ15" s="17">
        <v>89803.877999999982</v>
      </c>
      <c r="BR15" s="17">
        <v>3749.6400000000003</v>
      </c>
      <c r="BS15" s="17">
        <v>5811.9419999999991</v>
      </c>
      <c r="BT15" s="17">
        <v>8624.1720000000005</v>
      </c>
    </row>
    <row r="16" spans="1:72" s="4" customFormat="1" ht="12" customHeight="1" x14ac:dyDescent="0.25">
      <c r="A16" s="22">
        <v>12</v>
      </c>
      <c r="B16" s="24" t="s">
        <v>356</v>
      </c>
      <c r="C16" s="50">
        <v>595.5</v>
      </c>
      <c r="D16" s="51">
        <v>595.5</v>
      </c>
      <c r="E16" s="52">
        <v>0</v>
      </c>
      <c r="F16" s="51">
        <v>314.5</v>
      </c>
      <c r="G16" s="22" t="s">
        <v>344</v>
      </c>
      <c r="H16" s="10">
        <v>6</v>
      </c>
      <c r="I16" s="10" t="s">
        <v>345</v>
      </c>
      <c r="J16" s="18">
        <v>23.78</v>
      </c>
      <c r="K16" s="17">
        <v>0.84999999999999987</v>
      </c>
      <c r="L16" s="20">
        <v>0</v>
      </c>
      <c r="M16" s="17">
        <v>0.99</v>
      </c>
      <c r="N16" s="17">
        <v>0.44</v>
      </c>
      <c r="O16" s="20">
        <v>0</v>
      </c>
      <c r="P16" s="17">
        <v>1.4200000000000002</v>
      </c>
      <c r="Q16" s="17">
        <v>0.47000000000000003</v>
      </c>
      <c r="R16" s="17">
        <v>1.1600000000000001</v>
      </c>
      <c r="S16" s="17">
        <v>0.31000000000000005</v>
      </c>
      <c r="T16" s="17">
        <v>0.5</v>
      </c>
      <c r="U16" s="17">
        <v>0.26</v>
      </c>
      <c r="V16" s="17">
        <v>0.44999999999999996</v>
      </c>
      <c r="W16" s="20">
        <v>0</v>
      </c>
      <c r="X16" s="17">
        <v>0.67</v>
      </c>
      <c r="Y16" s="17">
        <v>0.2</v>
      </c>
      <c r="Z16" s="17">
        <v>3.63</v>
      </c>
      <c r="AA16" s="17">
        <v>1.56</v>
      </c>
      <c r="AB16" s="20">
        <v>0</v>
      </c>
      <c r="AC16" s="17">
        <v>1.44</v>
      </c>
      <c r="AD16" s="20">
        <v>0</v>
      </c>
      <c r="AE16" s="20">
        <v>0</v>
      </c>
      <c r="AF16" s="17">
        <v>3.59</v>
      </c>
      <c r="AG16" s="17">
        <v>4.7899999999999991</v>
      </c>
      <c r="AH16" s="17">
        <v>0.2</v>
      </c>
      <c r="AI16" s="17">
        <v>0.37</v>
      </c>
      <c r="AJ16" s="17">
        <v>0.48</v>
      </c>
      <c r="AK16" s="20">
        <v>40</v>
      </c>
      <c r="AL16" s="20">
        <v>40</v>
      </c>
      <c r="AM16" s="20">
        <v>2604.04</v>
      </c>
      <c r="AN16" s="17">
        <v>195.98199600000001</v>
      </c>
      <c r="AO16" s="17">
        <v>42.3</v>
      </c>
      <c r="AP16" s="20">
        <v>2604.04</v>
      </c>
      <c r="AQ16" s="17">
        <v>7.85</v>
      </c>
      <c r="AR16" s="17">
        <v>0</v>
      </c>
      <c r="AS16" s="17">
        <v>4.71</v>
      </c>
      <c r="AT16" s="18">
        <v>84965.94</v>
      </c>
      <c r="AU16" s="17">
        <v>3037.0499999999993</v>
      </c>
      <c r="AV16" s="17">
        <v>0</v>
      </c>
      <c r="AW16" s="17">
        <v>3537.2699999999995</v>
      </c>
      <c r="AX16" s="17">
        <v>1572.12</v>
      </c>
      <c r="AY16" s="17">
        <v>0</v>
      </c>
      <c r="AZ16" s="17">
        <v>5073.6600000000008</v>
      </c>
      <c r="BA16" s="17">
        <v>1679.31</v>
      </c>
      <c r="BB16" s="17">
        <v>4144.68</v>
      </c>
      <c r="BC16" s="17">
        <v>1107.6300000000001</v>
      </c>
      <c r="BD16" s="17">
        <v>1786.5</v>
      </c>
      <c r="BE16" s="17">
        <v>928.98</v>
      </c>
      <c r="BF16" s="17">
        <v>1607.85</v>
      </c>
      <c r="BG16" s="17">
        <v>0</v>
      </c>
      <c r="BH16" s="17">
        <v>2393.91</v>
      </c>
      <c r="BI16" s="17">
        <v>714.6</v>
      </c>
      <c r="BJ16" s="17">
        <v>12969.99</v>
      </c>
      <c r="BK16" s="17">
        <v>5573.88</v>
      </c>
      <c r="BL16" s="17">
        <v>0</v>
      </c>
      <c r="BM16" s="17">
        <v>5145.12</v>
      </c>
      <c r="BN16" s="17">
        <v>0</v>
      </c>
      <c r="BO16" s="17">
        <v>0</v>
      </c>
      <c r="BP16" s="17">
        <v>12827.07</v>
      </c>
      <c r="BQ16" s="17">
        <v>17114.669999999998</v>
      </c>
      <c r="BR16" s="17">
        <v>714.6</v>
      </c>
      <c r="BS16" s="17">
        <v>1322.01</v>
      </c>
      <c r="BT16" s="17">
        <v>1715.04</v>
      </c>
    </row>
    <row r="17" spans="1:72" s="4" customFormat="1" ht="12" customHeight="1" x14ac:dyDescent="0.25">
      <c r="A17" s="22">
        <v>13</v>
      </c>
      <c r="B17" s="24" t="s">
        <v>357</v>
      </c>
      <c r="C17" s="50">
        <v>9375.2000000000007</v>
      </c>
      <c r="D17" s="51">
        <v>9375.2000000000007</v>
      </c>
      <c r="E17" s="52">
        <v>0</v>
      </c>
      <c r="F17" s="51">
        <v>2984.9</v>
      </c>
      <c r="G17" s="22" t="s">
        <v>344</v>
      </c>
      <c r="H17" s="10">
        <v>1</v>
      </c>
      <c r="I17" s="10" t="s">
        <v>345</v>
      </c>
      <c r="J17" s="18">
        <v>41.47</v>
      </c>
      <c r="K17" s="20">
        <v>0.84999999999999987</v>
      </c>
      <c r="L17" s="20">
        <v>0.68</v>
      </c>
      <c r="M17" s="20">
        <v>0.99</v>
      </c>
      <c r="N17" s="20">
        <v>0.44</v>
      </c>
      <c r="O17" s="20">
        <v>0.43000000000000005</v>
      </c>
      <c r="P17" s="20">
        <v>1.4200000000000002</v>
      </c>
      <c r="Q17" s="20">
        <v>0.47000000000000003</v>
      </c>
      <c r="R17" s="20">
        <v>1.1600000000000001</v>
      </c>
      <c r="S17" s="20">
        <v>0.31000000000000005</v>
      </c>
      <c r="T17" s="20">
        <v>0.5</v>
      </c>
      <c r="U17" s="20">
        <v>0.26</v>
      </c>
      <c r="V17" s="20">
        <v>0.44999999999999996</v>
      </c>
      <c r="W17" s="20">
        <v>4.66</v>
      </c>
      <c r="X17" s="20">
        <v>1.9400000000000002</v>
      </c>
      <c r="Y17" s="20">
        <v>0.2</v>
      </c>
      <c r="Z17" s="20">
        <v>3.63</v>
      </c>
      <c r="AA17" s="20">
        <v>1.56</v>
      </c>
      <c r="AB17" s="20">
        <v>1.8299999999999998</v>
      </c>
      <c r="AC17" s="20">
        <v>2.29</v>
      </c>
      <c r="AD17" s="20">
        <v>8.0500000000000007</v>
      </c>
      <c r="AE17" s="20">
        <v>0</v>
      </c>
      <c r="AF17" s="20">
        <v>3.4299999999999997</v>
      </c>
      <c r="AG17" s="20">
        <v>4.7899999999999991</v>
      </c>
      <c r="AH17" s="20">
        <v>0.2</v>
      </c>
      <c r="AI17" s="20">
        <v>0.43</v>
      </c>
      <c r="AJ17" s="20">
        <v>0.5</v>
      </c>
      <c r="AK17" s="20">
        <v>40</v>
      </c>
      <c r="AL17" s="20">
        <v>40</v>
      </c>
      <c r="AM17" s="17">
        <v>2193.54</v>
      </c>
      <c r="AN17" s="17">
        <v>171.393046</v>
      </c>
      <c r="AO17" s="17">
        <v>32.83</v>
      </c>
      <c r="AP17" s="17">
        <v>2193.54</v>
      </c>
      <c r="AQ17" s="17">
        <v>0</v>
      </c>
      <c r="AR17" s="17">
        <v>0</v>
      </c>
      <c r="AS17" s="17">
        <v>4.71</v>
      </c>
      <c r="AT17" s="18">
        <v>2332737.264</v>
      </c>
      <c r="AU17" s="17">
        <v>47813.52</v>
      </c>
      <c r="AV17" s="17">
        <v>38250.816000000006</v>
      </c>
      <c r="AW17" s="17">
        <v>55688.688000000002</v>
      </c>
      <c r="AX17" s="17">
        <v>24750.528000000006</v>
      </c>
      <c r="AY17" s="17">
        <v>24188.016000000003</v>
      </c>
      <c r="AZ17" s="17">
        <v>79876.704000000027</v>
      </c>
      <c r="BA17" s="17">
        <v>26438.064000000006</v>
      </c>
      <c r="BB17" s="17">
        <v>65251.392000000007</v>
      </c>
      <c r="BC17" s="17">
        <v>17437.872000000003</v>
      </c>
      <c r="BD17" s="17">
        <v>28125.600000000002</v>
      </c>
      <c r="BE17" s="17">
        <v>14625.312000000002</v>
      </c>
      <c r="BF17" s="17">
        <v>25313.040000000001</v>
      </c>
      <c r="BG17" s="17">
        <v>262130.59200000006</v>
      </c>
      <c r="BH17" s="17">
        <v>109127.32800000001</v>
      </c>
      <c r="BI17" s="17">
        <v>11250.240000000002</v>
      </c>
      <c r="BJ17" s="17">
        <v>204191.85600000003</v>
      </c>
      <c r="BK17" s="17">
        <v>87751.872000000003</v>
      </c>
      <c r="BL17" s="17">
        <v>102939.696</v>
      </c>
      <c r="BM17" s="17">
        <v>128815.24800000002</v>
      </c>
      <c r="BN17" s="17">
        <v>452822.16000000009</v>
      </c>
      <c r="BO17" s="17">
        <v>0</v>
      </c>
      <c r="BP17" s="17">
        <v>192941.61600000001</v>
      </c>
      <c r="BQ17" s="17">
        <v>269443.24800000002</v>
      </c>
      <c r="BR17" s="17">
        <v>11250.240000000002</v>
      </c>
      <c r="BS17" s="17">
        <v>24188.016000000003</v>
      </c>
      <c r="BT17" s="17">
        <v>28125.600000000002</v>
      </c>
    </row>
    <row r="18" spans="1:72" s="4" customFormat="1" ht="12" customHeight="1" x14ac:dyDescent="0.25">
      <c r="A18" s="22">
        <v>14</v>
      </c>
      <c r="B18" s="24" t="s">
        <v>358</v>
      </c>
      <c r="C18" s="50">
        <v>6810.3</v>
      </c>
      <c r="D18" s="51">
        <v>5657.3</v>
      </c>
      <c r="E18" s="52">
        <v>1153</v>
      </c>
      <c r="F18" s="51">
        <v>1542.1</v>
      </c>
      <c r="G18" s="22" t="s">
        <v>344</v>
      </c>
      <c r="H18" s="10">
        <v>1</v>
      </c>
      <c r="I18" s="10" t="s">
        <v>345</v>
      </c>
      <c r="J18" s="18">
        <v>41.47</v>
      </c>
      <c r="K18" s="20">
        <v>0.84999999999999987</v>
      </c>
      <c r="L18" s="20">
        <v>0.68</v>
      </c>
      <c r="M18" s="20">
        <v>0.99</v>
      </c>
      <c r="N18" s="20">
        <v>0.44</v>
      </c>
      <c r="O18" s="20">
        <v>0.43000000000000005</v>
      </c>
      <c r="P18" s="20">
        <v>1.4200000000000002</v>
      </c>
      <c r="Q18" s="20">
        <v>0.47000000000000003</v>
      </c>
      <c r="R18" s="20">
        <v>1.1600000000000001</v>
      </c>
      <c r="S18" s="20">
        <v>0.31000000000000005</v>
      </c>
      <c r="T18" s="20">
        <v>0.5</v>
      </c>
      <c r="U18" s="20">
        <v>0.26</v>
      </c>
      <c r="V18" s="20">
        <v>0.44999999999999996</v>
      </c>
      <c r="W18" s="20">
        <v>4.66</v>
      </c>
      <c r="X18" s="20">
        <v>1.9400000000000002</v>
      </c>
      <c r="Y18" s="20">
        <v>0.2</v>
      </c>
      <c r="Z18" s="20">
        <v>3.63</v>
      </c>
      <c r="AA18" s="20">
        <v>1.56</v>
      </c>
      <c r="AB18" s="20">
        <v>1.8299999999999998</v>
      </c>
      <c r="AC18" s="20">
        <v>2.29</v>
      </c>
      <c r="AD18" s="20">
        <v>8.0500000000000007</v>
      </c>
      <c r="AE18" s="20">
        <v>0</v>
      </c>
      <c r="AF18" s="20">
        <v>3.4299999999999997</v>
      </c>
      <c r="AG18" s="20">
        <v>4.7899999999999991</v>
      </c>
      <c r="AH18" s="20">
        <v>0.2</v>
      </c>
      <c r="AI18" s="20">
        <v>0.43</v>
      </c>
      <c r="AJ18" s="20">
        <v>0.5</v>
      </c>
      <c r="AK18" s="20">
        <v>40</v>
      </c>
      <c r="AL18" s="20">
        <v>40</v>
      </c>
      <c r="AM18" s="17">
        <v>2193.54</v>
      </c>
      <c r="AN18" s="17">
        <v>171.393046</v>
      </c>
      <c r="AO18" s="17">
        <v>32.83</v>
      </c>
      <c r="AP18" s="17">
        <v>2193.54</v>
      </c>
      <c r="AQ18" s="17">
        <v>0</v>
      </c>
      <c r="AR18" s="17">
        <v>0</v>
      </c>
      <c r="AS18" s="17">
        <v>4.71</v>
      </c>
      <c r="AT18" s="18">
        <v>1694538.8459999999</v>
      </c>
      <c r="AU18" s="17">
        <v>34732.53</v>
      </c>
      <c r="AV18" s="17">
        <v>27786.024000000005</v>
      </c>
      <c r="AW18" s="17">
        <v>40453.182000000001</v>
      </c>
      <c r="AX18" s="17">
        <v>17979.192000000003</v>
      </c>
      <c r="AY18" s="17">
        <v>17570.574000000004</v>
      </c>
      <c r="AZ18" s="17">
        <v>58023.756000000008</v>
      </c>
      <c r="BA18" s="17">
        <v>19205.046000000002</v>
      </c>
      <c r="BB18" s="17">
        <v>47399.688000000009</v>
      </c>
      <c r="BC18" s="17">
        <v>12667.158000000001</v>
      </c>
      <c r="BD18" s="17">
        <v>20430.900000000001</v>
      </c>
      <c r="BE18" s="17">
        <v>10624.068000000001</v>
      </c>
      <c r="BF18" s="17">
        <v>18387.809999999998</v>
      </c>
      <c r="BG18" s="17">
        <v>190415.98800000001</v>
      </c>
      <c r="BH18" s="17">
        <v>79271.892000000007</v>
      </c>
      <c r="BI18" s="17">
        <v>8172.3600000000006</v>
      </c>
      <c r="BJ18" s="17">
        <v>148328.334</v>
      </c>
      <c r="BK18" s="17">
        <v>63744.40800000001</v>
      </c>
      <c r="BL18" s="17">
        <v>74777.093999999997</v>
      </c>
      <c r="BM18" s="17">
        <v>93573.522000000012</v>
      </c>
      <c r="BN18" s="17">
        <v>328937.49000000005</v>
      </c>
      <c r="BO18" s="17">
        <v>0</v>
      </c>
      <c r="BP18" s="17">
        <v>140155.97399999999</v>
      </c>
      <c r="BQ18" s="17">
        <v>195728.02199999997</v>
      </c>
      <c r="BR18" s="17">
        <v>8172.3600000000006</v>
      </c>
      <c r="BS18" s="17">
        <v>17570.574000000001</v>
      </c>
      <c r="BT18" s="17">
        <v>20430.900000000001</v>
      </c>
    </row>
    <row r="19" spans="1:72" s="4" customFormat="1" ht="12" customHeight="1" x14ac:dyDescent="0.25">
      <c r="A19" s="22">
        <v>15</v>
      </c>
      <c r="B19" s="24" t="s">
        <v>359</v>
      </c>
      <c r="C19" s="50">
        <v>12320.1</v>
      </c>
      <c r="D19" s="51">
        <v>12320.1</v>
      </c>
      <c r="E19" s="52">
        <v>0</v>
      </c>
      <c r="F19" s="51">
        <v>2861.6</v>
      </c>
      <c r="G19" s="22" t="s">
        <v>344</v>
      </c>
      <c r="H19" s="10">
        <v>1</v>
      </c>
      <c r="I19" s="10" t="s">
        <v>345</v>
      </c>
      <c r="J19" s="18">
        <v>41.47</v>
      </c>
      <c r="K19" s="20">
        <v>0.84999999999999987</v>
      </c>
      <c r="L19" s="20">
        <v>0.68</v>
      </c>
      <c r="M19" s="20">
        <v>0.99</v>
      </c>
      <c r="N19" s="20">
        <v>0.44</v>
      </c>
      <c r="O19" s="20">
        <v>0.43000000000000005</v>
      </c>
      <c r="P19" s="20">
        <v>1.4200000000000002</v>
      </c>
      <c r="Q19" s="20">
        <v>0.47000000000000003</v>
      </c>
      <c r="R19" s="20">
        <v>1.1600000000000001</v>
      </c>
      <c r="S19" s="20">
        <v>0.31000000000000005</v>
      </c>
      <c r="T19" s="20">
        <v>0.5</v>
      </c>
      <c r="U19" s="20">
        <v>0.26</v>
      </c>
      <c r="V19" s="20">
        <v>0.44999999999999996</v>
      </c>
      <c r="W19" s="20">
        <v>4.66</v>
      </c>
      <c r="X19" s="20">
        <v>1.9400000000000002</v>
      </c>
      <c r="Y19" s="20">
        <v>0.2</v>
      </c>
      <c r="Z19" s="20">
        <v>3.63</v>
      </c>
      <c r="AA19" s="20">
        <v>1.56</v>
      </c>
      <c r="AB19" s="20">
        <v>1.8299999999999998</v>
      </c>
      <c r="AC19" s="20">
        <v>2.29</v>
      </c>
      <c r="AD19" s="20">
        <v>8.0500000000000007</v>
      </c>
      <c r="AE19" s="20">
        <v>0</v>
      </c>
      <c r="AF19" s="20">
        <v>3.4299999999999997</v>
      </c>
      <c r="AG19" s="20">
        <v>4.7899999999999991</v>
      </c>
      <c r="AH19" s="20">
        <v>0.2</v>
      </c>
      <c r="AI19" s="20">
        <v>0.43</v>
      </c>
      <c r="AJ19" s="20">
        <v>0.5</v>
      </c>
      <c r="AK19" s="20">
        <v>40</v>
      </c>
      <c r="AL19" s="20">
        <v>40</v>
      </c>
      <c r="AM19" s="17">
        <v>2193.54</v>
      </c>
      <c r="AN19" s="17">
        <v>171.393046</v>
      </c>
      <c r="AO19" s="17">
        <v>32.83</v>
      </c>
      <c r="AP19" s="17">
        <v>2193.54</v>
      </c>
      <c r="AQ19" s="17">
        <v>0</v>
      </c>
      <c r="AR19" s="17">
        <v>0</v>
      </c>
      <c r="AS19" s="17">
        <v>4.71</v>
      </c>
      <c r="AT19" s="18">
        <v>3065487.2820000001</v>
      </c>
      <c r="AU19" s="17">
        <v>62832.509999999995</v>
      </c>
      <c r="AV19" s="17">
        <v>50266.008000000009</v>
      </c>
      <c r="AW19" s="17">
        <v>73181.394</v>
      </c>
      <c r="AX19" s="17">
        <v>32525.063999999998</v>
      </c>
      <c r="AY19" s="17">
        <v>31785.858000000007</v>
      </c>
      <c r="AZ19" s="17">
        <v>104967.25200000001</v>
      </c>
      <c r="BA19" s="17">
        <v>34742.682000000001</v>
      </c>
      <c r="BB19" s="17">
        <v>85747.896000000008</v>
      </c>
      <c r="BC19" s="17">
        <v>22915.386000000006</v>
      </c>
      <c r="BD19" s="17">
        <v>36960.300000000003</v>
      </c>
      <c r="BE19" s="17">
        <v>19219.356</v>
      </c>
      <c r="BF19" s="17">
        <v>33264.269999999997</v>
      </c>
      <c r="BG19" s="17">
        <v>344469.99600000004</v>
      </c>
      <c r="BH19" s="17">
        <v>143405.96400000001</v>
      </c>
      <c r="BI19" s="17">
        <v>14784.120000000003</v>
      </c>
      <c r="BJ19" s="17">
        <v>268331.77800000005</v>
      </c>
      <c r="BK19" s="17">
        <v>115316.136</v>
      </c>
      <c r="BL19" s="17">
        <v>135274.698</v>
      </c>
      <c r="BM19" s="17">
        <v>169278.174</v>
      </c>
      <c r="BN19" s="17">
        <v>595060.83000000007</v>
      </c>
      <c r="BO19" s="17">
        <v>0</v>
      </c>
      <c r="BP19" s="17">
        <v>253547.658</v>
      </c>
      <c r="BQ19" s="17">
        <v>354079.67399999994</v>
      </c>
      <c r="BR19" s="17">
        <v>14784.120000000003</v>
      </c>
      <c r="BS19" s="17">
        <v>31785.858</v>
      </c>
      <c r="BT19" s="17">
        <v>36960.300000000003</v>
      </c>
    </row>
    <row r="20" spans="1:72" s="4" customFormat="1" ht="12" customHeight="1" x14ac:dyDescent="0.25">
      <c r="A20" s="22">
        <v>16</v>
      </c>
      <c r="B20" s="24" t="s">
        <v>360</v>
      </c>
      <c r="C20" s="50">
        <v>17962.04</v>
      </c>
      <c r="D20" s="51">
        <v>17849.54</v>
      </c>
      <c r="E20" s="52">
        <v>112.5</v>
      </c>
      <c r="F20" s="51">
        <v>4722.8999999999996</v>
      </c>
      <c r="G20" s="22" t="s">
        <v>344</v>
      </c>
      <c r="H20" s="10">
        <v>1</v>
      </c>
      <c r="I20" s="10" t="s">
        <v>345</v>
      </c>
      <c r="J20" s="18">
        <v>41.47</v>
      </c>
      <c r="K20" s="20">
        <v>0.84999999999999987</v>
      </c>
      <c r="L20" s="20">
        <v>0.68</v>
      </c>
      <c r="M20" s="20">
        <v>0.99</v>
      </c>
      <c r="N20" s="20">
        <v>0.44</v>
      </c>
      <c r="O20" s="20">
        <v>0.43000000000000005</v>
      </c>
      <c r="P20" s="20">
        <v>1.4200000000000002</v>
      </c>
      <c r="Q20" s="20">
        <v>0.47000000000000003</v>
      </c>
      <c r="R20" s="20">
        <v>1.1600000000000001</v>
      </c>
      <c r="S20" s="20">
        <v>0.31000000000000005</v>
      </c>
      <c r="T20" s="20">
        <v>0.5</v>
      </c>
      <c r="U20" s="20">
        <v>0.26</v>
      </c>
      <c r="V20" s="20">
        <v>0.44999999999999996</v>
      </c>
      <c r="W20" s="20">
        <v>4.66</v>
      </c>
      <c r="X20" s="20">
        <v>1.9400000000000002</v>
      </c>
      <c r="Y20" s="20">
        <v>0.2</v>
      </c>
      <c r="Z20" s="20">
        <v>3.63</v>
      </c>
      <c r="AA20" s="20">
        <v>1.56</v>
      </c>
      <c r="AB20" s="20">
        <v>1.8299999999999998</v>
      </c>
      <c r="AC20" s="20">
        <v>2.29</v>
      </c>
      <c r="AD20" s="20">
        <v>8.0500000000000007</v>
      </c>
      <c r="AE20" s="20">
        <v>0</v>
      </c>
      <c r="AF20" s="20">
        <v>3.4299999999999997</v>
      </c>
      <c r="AG20" s="20">
        <v>4.7899999999999991</v>
      </c>
      <c r="AH20" s="20">
        <v>0.2</v>
      </c>
      <c r="AI20" s="20">
        <v>0.43</v>
      </c>
      <c r="AJ20" s="20">
        <v>0.5</v>
      </c>
      <c r="AK20" s="20">
        <v>40</v>
      </c>
      <c r="AL20" s="20">
        <v>40</v>
      </c>
      <c r="AM20" s="17">
        <v>2193.54</v>
      </c>
      <c r="AN20" s="17">
        <v>171.393046</v>
      </c>
      <c r="AO20" s="17">
        <v>32.83</v>
      </c>
      <c r="AP20" s="17">
        <v>2193.54</v>
      </c>
      <c r="AQ20" s="17">
        <v>0</v>
      </c>
      <c r="AR20" s="17">
        <v>0</v>
      </c>
      <c r="AS20" s="17">
        <v>4.71</v>
      </c>
      <c r="AT20" s="18">
        <v>4469314.7927999999</v>
      </c>
      <c r="AU20" s="17">
        <v>91606.403999999995</v>
      </c>
      <c r="AV20" s="17">
        <v>73285.123200000016</v>
      </c>
      <c r="AW20" s="17">
        <v>106694.51760000001</v>
      </c>
      <c r="AX20" s="17">
        <v>47419.785600000003</v>
      </c>
      <c r="AY20" s="17">
        <v>46342.063200000004</v>
      </c>
      <c r="AZ20" s="17">
        <v>153036.58080000003</v>
      </c>
      <c r="BA20" s="17">
        <v>50652.952800000006</v>
      </c>
      <c r="BB20" s="17">
        <v>125015.79840000003</v>
      </c>
      <c r="BC20" s="17">
        <v>33409.394400000005</v>
      </c>
      <c r="BD20" s="17">
        <v>53886.12</v>
      </c>
      <c r="BE20" s="17">
        <v>28020.7824</v>
      </c>
      <c r="BF20" s="17">
        <v>48497.508000000002</v>
      </c>
      <c r="BG20" s="17">
        <v>502218.63840000005</v>
      </c>
      <c r="BH20" s="17">
        <v>209078.14560000002</v>
      </c>
      <c r="BI20" s="17">
        <v>21554.448000000004</v>
      </c>
      <c r="BJ20" s="17">
        <v>391213.23120000004</v>
      </c>
      <c r="BK20" s="17">
        <v>168124.69440000004</v>
      </c>
      <c r="BL20" s="17">
        <v>197223.19919999997</v>
      </c>
      <c r="BM20" s="17">
        <v>246798.42960000003</v>
      </c>
      <c r="BN20" s="17">
        <v>867566.53200000012</v>
      </c>
      <c r="BO20" s="17">
        <v>0</v>
      </c>
      <c r="BP20" s="17">
        <v>369658.78320000001</v>
      </c>
      <c r="BQ20" s="17">
        <v>516229.02959999989</v>
      </c>
      <c r="BR20" s="17">
        <v>21554.448000000004</v>
      </c>
      <c r="BS20" s="17">
        <v>46342.063200000004</v>
      </c>
      <c r="BT20" s="17">
        <v>53886.12</v>
      </c>
    </row>
    <row r="21" spans="1:72" s="4" customFormat="1" ht="12" customHeight="1" x14ac:dyDescent="0.25">
      <c r="A21" s="22">
        <v>17</v>
      </c>
      <c r="B21" s="24" t="s">
        <v>361</v>
      </c>
      <c r="C21" s="50">
        <v>2990.6</v>
      </c>
      <c r="D21" s="51">
        <v>2990.6</v>
      </c>
      <c r="E21" s="52">
        <v>0</v>
      </c>
      <c r="F21" s="51">
        <v>1123.4000000000001</v>
      </c>
      <c r="G21" s="22" t="s">
        <v>344</v>
      </c>
      <c r="H21" s="10">
        <v>1</v>
      </c>
      <c r="I21" s="10" t="s">
        <v>345</v>
      </c>
      <c r="J21" s="18">
        <v>41.47</v>
      </c>
      <c r="K21" s="20">
        <v>0.84999999999999987</v>
      </c>
      <c r="L21" s="20">
        <v>0.68</v>
      </c>
      <c r="M21" s="20">
        <v>0.99</v>
      </c>
      <c r="N21" s="20">
        <v>0.44</v>
      </c>
      <c r="O21" s="20">
        <v>0.43000000000000005</v>
      </c>
      <c r="P21" s="20">
        <v>1.4200000000000002</v>
      </c>
      <c r="Q21" s="20">
        <v>0.47000000000000003</v>
      </c>
      <c r="R21" s="20">
        <v>1.1600000000000001</v>
      </c>
      <c r="S21" s="20">
        <v>0.31000000000000005</v>
      </c>
      <c r="T21" s="20">
        <v>0.5</v>
      </c>
      <c r="U21" s="20">
        <v>0.26</v>
      </c>
      <c r="V21" s="20">
        <v>0.44999999999999996</v>
      </c>
      <c r="W21" s="20">
        <v>4.66</v>
      </c>
      <c r="X21" s="20">
        <v>1.9400000000000002</v>
      </c>
      <c r="Y21" s="20">
        <v>0.2</v>
      </c>
      <c r="Z21" s="20">
        <v>3.63</v>
      </c>
      <c r="AA21" s="20">
        <v>1.56</v>
      </c>
      <c r="AB21" s="20">
        <v>1.8299999999999998</v>
      </c>
      <c r="AC21" s="20">
        <v>2.29</v>
      </c>
      <c r="AD21" s="20">
        <v>8.0500000000000007</v>
      </c>
      <c r="AE21" s="20">
        <v>0</v>
      </c>
      <c r="AF21" s="20">
        <v>3.4299999999999997</v>
      </c>
      <c r="AG21" s="20">
        <v>4.7899999999999991</v>
      </c>
      <c r="AH21" s="20">
        <v>0.2</v>
      </c>
      <c r="AI21" s="20">
        <v>0.43</v>
      </c>
      <c r="AJ21" s="20">
        <v>0.5</v>
      </c>
      <c r="AK21" s="20">
        <v>40</v>
      </c>
      <c r="AL21" s="20">
        <v>40</v>
      </c>
      <c r="AM21" s="17">
        <v>2193.54</v>
      </c>
      <c r="AN21" s="17">
        <v>171.393046</v>
      </c>
      <c r="AO21" s="17">
        <v>32.83</v>
      </c>
      <c r="AP21" s="17">
        <v>2193.54</v>
      </c>
      <c r="AQ21" s="17">
        <v>0</v>
      </c>
      <c r="AR21" s="17">
        <v>0</v>
      </c>
      <c r="AS21" s="17">
        <v>4.71</v>
      </c>
      <c r="AT21" s="18">
        <v>744121.09199999995</v>
      </c>
      <c r="AU21" s="17">
        <v>15252.059999999996</v>
      </c>
      <c r="AV21" s="17">
        <v>12201.648000000001</v>
      </c>
      <c r="AW21" s="17">
        <v>17764.164000000001</v>
      </c>
      <c r="AX21" s="17">
        <v>7895.1840000000002</v>
      </c>
      <c r="AY21" s="17">
        <v>7715.7480000000005</v>
      </c>
      <c r="AZ21" s="17">
        <v>25479.912</v>
      </c>
      <c r="BA21" s="17">
        <v>8433.4920000000002</v>
      </c>
      <c r="BB21" s="17">
        <v>20814.576000000001</v>
      </c>
      <c r="BC21" s="17">
        <v>5562.5160000000005</v>
      </c>
      <c r="BD21" s="17">
        <v>8971.7999999999993</v>
      </c>
      <c r="BE21" s="17">
        <v>4665.3360000000002</v>
      </c>
      <c r="BF21" s="17">
        <v>8074.619999999999</v>
      </c>
      <c r="BG21" s="17">
        <v>83617.176000000007</v>
      </c>
      <c r="BH21" s="17">
        <v>34810.584000000003</v>
      </c>
      <c r="BI21" s="17">
        <v>3588.7200000000003</v>
      </c>
      <c r="BJ21" s="17">
        <v>65135.267999999996</v>
      </c>
      <c r="BK21" s="17">
        <v>27992.016000000003</v>
      </c>
      <c r="BL21" s="17">
        <v>32836.788</v>
      </c>
      <c r="BM21" s="17">
        <v>41090.843999999997</v>
      </c>
      <c r="BN21" s="17">
        <v>144445.98000000001</v>
      </c>
      <c r="BO21" s="17">
        <v>0</v>
      </c>
      <c r="BP21" s="17">
        <v>61546.547999999988</v>
      </c>
      <c r="BQ21" s="17">
        <v>85949.843999999983</v>
      </c>
      <c r="BR21" s="17">
        <v>3588.7200000000003</v>
      </c>
      <c r="BS21" s="17">
        <v>7715.7479999999996</v>
      </c>
      <c r="BT21" s="17">
        <v>8971.7999999999993</v>
      </c>
    </row>
    <row r="22" spans="1:72" s="4" customFormat="1" ht="12" customHeight="1" x14ac:dyDescent="0.25">
      <c r="A22" s="22">
        <v>18</v>
      </c>
      <c r="B22" s="24" t="s">
        <v>362</v>
      </c>
      <c r="C22" s="50">
        <v>8629.7999999999993</v>
      </c>
      <c r="D22" s="51">
        <v>6852.2</v>
      </c>
      <c r="E22" s="52">
        <v>1777.6</v>
      </c>
      <c r="F22" s="51">
        <v>2040</v>
      </c>
      <c r="G22" s="22" t="s">
        <v>344</v>
      </c>
      <c r="H22" s="10">
        <v>1</v>
      </c>
      <c r="I22" s="10" t="s">
        <v>345</v>
      </c>
      <c r="J22" s="18">
        <v>41.47</v>
      </c>
      <c r="K22" s="20">
        <v>0.84999999999999987</v>
      </c>
      <c r="L22" s="20">
        <v>0.68</v>
      </c>
      <c r="M22" s="20">
        <v>0.99</v>
      </c>
      <c r="N22" s="20">
        <v>0.44</v>
      </c>
      <c r="O22" s="20">
        <v>0.43000000000000005</v>
      </c>
      <c r="P22" s="20">
        <v>1.4200000000000002</v>
      </c>
      <c r="Q22" s="20">
        <v>0.47000000000000003</v>
      </c>
      <c r="R22" s="20">
        <v>1.1600000000000001</v>
      </c>
      <c r="S22" s="20">
        <v>0.31000000000000005</v>
      </c>
      <c r="T22" s="20">
        <v>0.5</v>
      </c>
      <c r="U22" s="20">
        <v>0.26</v>
      </c>
      <c r="V22" s="20">
        <v>0.44999999999999996</v>
      </c>
      <c r="W22" s="20">
        <v>4.66</v>
      </c>
      <c r="X22" s="20">
        <v>1.9400000000000002</v>
      </c>
      <c r="Y22" s="20">
        <v>0.2</v>
      </c>
      <c r="Z22" s="20">
        <v>3.63</v>
      </c>
      <c r="AA22" s="20">
        <v>1.56</v>
      </c>
      <c r="AB22" s="20">
        <v>1.8299999999999998</v>
      </c>
      <c r="AC22" s="20">
        <v>2.29</v>
      </c>
      <c r="AD22" s="20">
        <v>8.0500000000000007</v>
      </c>
      <c r="AE22" s="20">
        <v>0</v>
      </c>
      <c r="AF22" s="20">
        <v>3.4299999999999997</v>
      </c>
      <c r="AG22" s="20">
        <v>4.7899999999999991</v>
      </c>
      <c r="AH22" s="20">
        <v>0.2</v>
      </c>
      <c r="AI22" s="20">
        <v>0.43</v>
      </c>
      <c r="AJ22" s="20">
        <v>0.5</v>
      </c>
      <c r="AK22" s="20">
        <v>40</v>
      </c>
      <c r="AL22" s="20">
        <v>40</v>
      </c>
      <c r="AM22" s="17">
        <v>2193.54</v>
      </c>
      <c r="AN22" s="17">
        <v>171.393046</v>
      </c>
      <c r="AO22" s="17">
        <v>32.83</v>
      </c>
      <c r="AP22" s="17">
        <v>2193.54</v>
      </c>
      <c r="AQ22" s="17">
        <v>0</v>
      </c>
      <c r="AR22" s="17">
        <v>0</v>
      </c>
      <c r="AS22" s="17">
        <v>4.71</v>
      </c>
      <c r="AT22" s="18">
        <v>2147266.8360000001</v>
      </c>
      <c r="AU22" s="17">
        <v>44011.979999999989</v>
      </c>
      <c r="AV22" s="17">
        <v>35209.584000000003</v>
      </c>
      <c r="AW22" s="17">
        <v>51261.011999999988</v>
      </c>
      <c r="AX22" s="17">
        <v>22782.671999999999</v>
      </c>
      <c r="AY22" s="17">
        <v>22264.884000000002</v>
      </c>
      <c r="AZ22" s="17">
        <v>73525.896000000008</v>
      </c>
      <c r="BA22" s="17">
        <v>24336.036</v>
      </c>
      <c r="BB22" s="17">
        <v>60063.40800000001</v>
      </c>
      <c r="BC22" s="17">
        <v>16051.428000000002</v>
      </c>
      <c r="BD22" s="17">
        <v>25889.399999999998</v>
      </c>
      <c r="BE22" s="17">
        <v>13462.488000000001</v>
      </c>
      <c r="BF22" s="17">
        <v>23300.459999999995</v>
      </c>
      <c r="BG22" s="17">
        <v>241289.20799999998</v>
      </c>
      <c r="BH22" s="17">
        <v>100450.872</v>
      </c>
      <c r="BI22" s="17">
        <v>10355.76</v>
      </c>
      <c r="BJ22" s="17">
        <v>187957.04399999997</v>
      </c>
      <c r="BK22" s="17">
        <v>80774.928</v>
      </c>
      <c r="BL22" s="17">
        <v>94755.203999999983</v>
      </c>
      <c r="BM22" s="17">
        <v>118573.45199999999</v>
      </c>
      <c r="BN22" s="17">
        <v>416819.33999999997</v>
      </c>
      <c r="BO22" s="17">
        <v>0</v>
      </c>
      <c r="BP22" s="17">
        <v>177601.28399999999</v>
      </c>
      <c r="BQ22" s="17">
        <v>248020.45199999993</v>
      </c>
      <c r="BR22" s="17">
        <v>10355.76</v>
      </c>
      <c r="BS22" s="17">
        <v>22264.883999999998</v>
      </c>
      <c r="BT22" s="17">
        <v>25889.399999999998</v>
      </c>
    </row>
    <row r="23" spans="1:72" s="4" customFormat="1" ht="12" customHeight="1" x14ac:dyDescent="0.25">
      <c r="A23" s="22">
        <v>19</v>
      </c>
      <c r="B23" s="24" t="s">
        <v>363</v>
      </c>
      <c r="C23" s="50">
        <v>9350.4</v>
      </c>
      <c r="D23" s="51">
        <v>9350.4</v>
      </c>
      <c r="E23" s="52">
        <v>0</v>
      </c>
      <c r="F23" s="51">
        <v>2655.2</v>
      </c>
      <c r="G23" s="22" t="s">
        <v>344</v>
      </c>
      <c r="H23" s="10">
        <v>1</v>
      </c>
      <c r="I23" s="10" t="s">
        <v>345</v>
      </c>
      <c r="J23" s="18">
        <v>41.47</v>
      </c>
      <c r="K23" s="20">
        <v>0.84999999999999987</v>
      </c>
      <c r="L23" s="20">
        <v>0.68</v>
      </c>
      <c r="M23" s="20">
        <v>0.99</v>
      </c>
      <c r="N23" s="20">
        <v>0.44</v>
      </c>
      <c r="O23" s="20">
        <v>0.43000000000000005</v>
      </c>
      <c r="P23" s="20">
        <v>1.4200000000000002</v>
      </c>
      <c r="Q23" s="20">
        <v>0.47000000000000003</v>
      </c>
      <c r="R23" s="20">
        <v>1.1600000000000001</v>
      </c>
      <c r="S23" s="20">
        <v>0.31000000000000005</v>
      </c>
      <c r="T23" s="20">
        <v>0.5</v>
      </c>
      <c r="U23" s="20">
        <v>0.26</v>
      </c>
      <c r="V23" s="20">
        <v>0.44999999999999996</v>
      </c>
      <c r="W23" s="20">
        <v>4.66</v>
      </c>
      <c r="X23" s="20">
        <v>1.9400000000000002</v>
      </c>
      <c r="Y23" s="20">
        <v>0.2</v>
      </c>
      <c r="Z23" s="20">
        <v>3.63</v>
      </c>
      <c r="AA23" s="20">
        <v>1.56</v>
      </c>
      <c r="AB23" s="20">
        <v>1.8299999999999998</v>
      </c>
      <c r="AC23" s="20">
        <v>2.29</v>
      </c>
      <c r="AD23" s="20">
        <v>8.0500000000000007</v>
      </c>
      <c r="AE23" s="20">
        <v>0</v>
      </c>
      <c r="AF23" s="20">
        <v>3.4299999999999997</v>
      </c>
      <c r="AG23" s="20">
        <v>4.7899999999999991</v>
      </c>
      <c r="AH23" s="20">
        <v>0.2</v>
      </c>
      <c r="AI23" s="20">
        <v>0.43</v>
      </c>
      <c r="AJ23" s="20">
        <v>0.5</v>
      </c>
      <c r="AK23" s="20">
        <v>40</v>
      </c>
      <c r="AL23" s="20">
        <v>40</v>
      </c>
      <c r="AM23" s="17">
        <v>2193.54</v>
      </c>
      <c r="AN23" s="17">
        <v>171.393046</v>
      </c>
      <c r="AO23" s="17">
        <v>32.83</v>
      </c>
      <c r="AP23" s="17">
        <v>2193.54</v>
      </c>
      <c r="AQ23" s="17">
        <v>0</v>
      </c>
      <c r="AR23" s="17">
        <v>0</v>
      </c>
      <c r="AS23" s="17">
        <v>4.71</v>
      </c>
      <c r="AT23" s="18">
        <v>2326566.5279999999</v>
      </c>
      <c r="AU23" s="17">
        <v>47687.039999999994</v>
      </c>
      <c r="AV23" s="17">
        <v>38149.631999999998</v>
      </c>
      <c r="AW23" s="17">
        <v>55541.375999999989</v>
      </c>
      <c r="AX23" s="17">
        <v>24685.055999999997</v>
      </c>
      <c r="AY23" s="17">
        <v>24124.032000000003</v>
      </c>
      <c r="AZ23" s="17">
        <v>79665.40800000001</v>
      </c>
      <c r="BA23" s="17">
        <v>26368.128000000001</v>
      </c>
      <c r="BB23" s="17">
        <v>65078.784000000014</v>
      </c>
      <c r="BC23" s="17">
        <v>17391.744000000002</v>
      </c>
      <c r="BD23" s="17">
        <v>28051.199999999997</v>
      </c>
      <c r="BE23" s="17">
        <v>14586.624</v>
      </c>
      <c r="BF23" s="17">
        <v>25246.079999999994</v>
      </c>
      <c r="BG23" s="17">
        <v>261437.18400000001</v>
      </c>
      <c r="BH23" s="17">
        <v>108838.65600000002</v>
      </c>
      <c r="BI23" s="17">
        <v>11220.48</v>
      </c>
      <c r="BJ23" s="17">
        <v>203651.712</v>
      </c>
      <c r="BK23" s="17">
        <v>87519.744000000006</v>
      </c>
      <c r="BL23" s="17">
        <v>102667.39199999998</v>
      </c>
      <c r="BM23" s="17">
        <v>128474.49600000001</v>
      </c>
      <c r="BN23" s="17">
        <v>451624.32</v>
      </c>
      <c r="BO23" s="17">
        <v>0</v>
      </c>
      <c r="BP23" s="17">
        <v>192431.23199999996</v>
      </c>
      <c r="BQ23" s="17">
        <v>268730.49599999993</v>
      </c>
      <c r="BR23" s="17">
        <v>11220.48</v>
      </c>
      <c r="BS23" s="17">
        <v>24124.031999999999</v>
      </c>
      <c r="BT23" s="17">
        <v>28051.199999999997</v>
      </c>
    </row>
    <row r="24" spans="1:72" s="4" customFormat="1" ht="12" customHeight="1" x14ac:dyDescent="0.25">
      <c r="A24" s="22">
        <v>20</v>
      </c>
      <c r="B24" s="24" t="s">
        <v>364</v>
      </c>
      <c r="C24" s="50">
        <v>5632.5</v>
      </c>
      <c r="D24" s="51">
        <v>5272.4</v>
      </c>
      <c r="E24" s="52">
        <v>360.1</v>
      </c>
      <c r="F24" s="51">
        <v>2075.1999999999998</v>
      </c>
      <c r="G24" s="22" t="s">
        <v>344</v>
      </c>
      <c r="H24" s="10">
        <v>1</v>
      </c>
      <c r="I24" s="10" t="s">
        <v>345</v>
      </c>
      <c r="J24" s="18">
        <v>41.47</v>
      </c>
      <c r="K24" s="20">
        <v>0.84999999999999987</v>
      </c>
      <c r="L24" s="20">
        <v>0.68</v>
      </c>
      <c r="M24" s="20">
        <v>0.99</v>
      </c>
      <c r="N24" s="20">
        <v>0.44</v>
      </c>
      <c r="O24" s="20">
        <v>0.43000000000000005</v>
      </c>
      <c r="P24" s="20">
        <v>1.4200000000000002</v>
      </c>
      <c r="Q24" s="20">
        <v>0.47000000000000003</v>
      </c>
      <c r="R24" s="20">
        <v>1.1600000000000001</v>
      </c>
      <c r="S24" s="20">
        <v>0.31000000000000005</v>
      </c>
      <c r="T24" s="20">
        <v>0.5</v>
      </c>
      <c r="U24" s="20">
        <v>0.26</v>
      </c>
      <c r="V24" s="20">
        <v>0.44999999999999996</v>
      </c>
      <c r="W24" s="20">
        <v>4.66</v>
      </c>
      <c r="X24" s="20">
        <v>1.9400000000000002</v>
      </c>
      <c r="Y24" s="20">
        <v>0.2</v>
      </c>
      <c r="Z24" s="20">
        <v>3.63</v>
      </c>
      <c r="AA24" s="20">
        <v>1.56</v>
      </c>
      <c r="AB24" s="20">
        <v>1.8299999999999998</v>
      </c>
      <c r="AC24" s="20">
        <v>2.29</v>
      </c>
      <c r="AD24" s="20">
        <v>8.0500000000000007</v>
      </c>
      <c r="AE24" s="20">
        <v>0</v>
      </c>
      <c r="AF24" s="20">
        <v>3.4299999999999997</v>
      </c>
      <c r="AG24" s="20">
        <v>4.7899999999999991</v>
      </c>
      <c r="AH24" s="20">
        <v>0.2</v>
      </c>
      <c r="AI24" s="20">
        <v>0.43</v>
      </c>
      <c r="AJ24" s="20">
        <v>0.5</v>
      </c>
      <c r="AK24" s="20">
        <v>40</v>
      </c>
      <c r="AL24" s="20">
        <v>40</v>
      </c>
      <c r="AM24" s="17">
        <v>2193.54</v>
      </c>
      <c r="AN24" s="17">
        <v>171.393046</v>
      </c>
      <c r="AO24" s="17">
        <v>32.83</v>
      </c>
      <c r="AP24" s="17">
        <v>2193.54</v>
      </c>
      <c r="AQ24" s="17">
        <v>0</v>
      </c>
      <c r="AR24" s="17">
        <v>0</v>
      </c>
      <c r="AS24" s="17">
        <v>4.71</v>
      </c>
      <c r="AT24" s="18">
        <v>1401478.65</v>
      </c>
      <c r="AU24" s="17">
        <v>28725.749999999993</v>
      </c>
      <c r="AV24" s="17">
        <v>22980.600000000002</v>
      </c>
      <c r="AW24" s="17">
        <v>33457.050000000003</v>
      </c>
      <c r="AX24" s="17">
        <v>14869.800000000001</v>
      </c>
      <c r="AY24" s="17">
        <v>14531.850000000002</v>
      </c>
      <c r="AZ24" s="17">
        <v>47988.9</v>
      </c>
      <c r="BA24" s="17">
        <v>15883.650000000001</v>
      </c>
      <c r="BB24" s="17">
        <v>39202.200000000004</v>
      </c>
      <c r="BC24" s="17">
        <v>10476.450000000001</v>
      </c>
      <c r="BD24" s="17">
        <v>16897.5</v>
      </c>
      <c r="BE24" s="17">
        <v>8786.7000000000007</v>
      </c>
      <c r="BF24" s="17">
        <v>15207.749999999996</v>
      </c>
      <c r="BG24" s="17">
        <v>157484.70000000001</v>
      </c>
      <c r="BH24" s="17">
        <v>65562.3</v>
      </c>
      <c r="BI24" s="17">
        <v>6759</v>
      </c>
      <c r="BJ24" s="17">
        <v>122675.84999999999</v>
      </c>
      <c r="BK24" s="17">
        <v>52720.200000000004</v>
      </c>
      <c r="BL24" s="17">
        <v>61844.849999999991</v>
      </c>
      <c r="BM24" s="17">
        <v>77390.55</v>
      </c>
      <c r="BN24" s="17">
        <v>272049.75000000006</v>
      </c>
      <c r="BO24" s="17">
        <v>0</v>
      </c>
      <c r="BP24" s="17">
        <v>115916.84999999999</v>
      </c>
      <c r="BQ24" s="17">
        <v>161878.04999999999</v>
      </c>
      <c r="BR24" s="17">
        <v>6759</v>
      </c>
      <c r="BS24" s="17">
        <v>14531.849999999999</v>
      </c>
      <c r="BT24" s="17">
        <v>16897.5</v>
      </c>
    </row>
    <row r="25" spans="1:72" s="4" customFormat="1" ht="12" customHeight="1" x14ac:dyDescent="0.25">
      <c r="A25" s="22">
        <v>21</v>
      </c>
      <c r="B25" s="24" t="s">
        <v>365</v>
      </c>
      <c r="C25" s="50">
        <v>9440.6</v>
      </c>
      <c r="D25" s="51">
        <v>9320.2000000000007</v>
      </c>
      <c r="E25" s="52">
        <v>120.4</v>
      </c>
      <c r="F25" s="51">
        <v>1593.1</v>
      </c>
      <c r="G25" s="22" t="s">
        <v>344</v>
      </c>
      <c r="H25" s="10">
        <v>1</v>
      </c>
      <c r="I25" s="10" t="s">
        <v>345</v>
      </c>
      <c r="J25" s="18">
        <v>41.47</v>
      </c>
      <c r="K25" s="20">
        <v>0.84999999999999987</v>
      </c>
      <c r="L25" s="20">
        <v>0.68</v>
      </c>
      <c r="M25" s="20">
        <v>0.99</v>
      </c>
      <c r="N25" s="20">
        <v>0.44</v>
      </c>
      <c r="O25" s="20">
        <v>0.43000000000000005</v>
      </c>
      <c r="P25" s="20">
        <v>1.4200000000000002</v>
      </c>
      <c r="Q25" s="20">
        <v>0.47000000000000003</v>
      </c>
      <c r="R25" s="20">
        <v>1.1600000000000001</v>
      </c>
      <c r="S25" s="20">
        <v>0.31000000000000005</v>
      </c>
      <c r="T25" s="20">
        <v>0.5</v>
      </c>
      <c r="U25" s="20">
        <v>0.26</v>
      </c>
      <c r="V25" s="20">
        <v>0.44999999999999996</v>
      </c>
      <c r="W25" s="20">
        <v>4.66</v>
      </c>
      <c r="X25" s="20">
        <v>1.9400000000000002</v>
      </c>
      <c r="Y25" s="20">
        <v>0.2</v>
      </c>
      <c r="Z25" s="20">
        <v>3.63</v>
      </c>
      <c r="AA25" s="20">
        <v>1.56</v>
      </c>
      <c r="AB25" s="20">
        <v>1.8299999999999998</v>
      </c>
      <c r="AC25" s="20">
        <v>2.29</v>
      </c>
      <c r="AD25" s="20">
        <v>8.0500000000000007</v>
      </c>
      <c r="AE25" s="20">
        <v>0</v>
      </c>
      <c r="AF25" s="20">
        <v>3.4299999999999997</v>
      </c>
      <c r="AG25" s="20">
        <v>4.7899999999999991</v>
      </c>
      <c r="AH25" s="20">
        <v>0.2</v>
      </c>
      <c r="AI25" s="20">
        <v>0.43</v>
      </c>
      <c r="AJ25" s="20">
        <v>0.5</v>
      </c>
      <c r="AK25" s="20">
        <v>40</v>
      </c>
      <c r="AL25" s="20">
        <v>40</v>
      </c>
      <c r="AM25" s="17">
        <v>2193.54</v>
      </c>
      <c r="AN25" s="17">
        <v>171.393046</v>
      </c>
      <c r="AO25" s="17">
        <v>32.83</v>
      </c>
      <c r="AP25" s="17">
        <v>2193.54</v>
      </c>
      <c r="AQ25" s="17">
        <v>0</v>
      </c>
      <c r="AR25" s="17">
        <v>0</v>
      </c>
      <c r="AS25" s="17">
        <v>4.71</v>
      </c>
      <c r="AT25" s="18">
        <v>2349010.0920000002</v>
      </c>
      <c r="AU25" s="17">
        <v>48147.06</v>
      </c>
      <c r="AV25" s="17">
        <v>38517.648000000008</v>
      </c>
      <c r="AW25" s="17">
        <v>56077.163999999997</v>
      </c>
      <c r="AX25" s="17">
        <v>24923.184000000001</v>
      </c>
      <c r="AY25" s="17">
        <v>24356.748000000003</v>
      </c>
      <c r="AZ25" s="17">
        <v>80433.912000000011</v>
      </c>
      <c r="BA25" s="17">
        <v>26622.492000000002</v>
      </c>
      <c r="BB25" s="17">
        <v>65706.576000000001</v>
      </c>
      <c r="BC25" s="17">
        <v>17559.516000000003</v>
      </c>
      <c r="BD25" s="17">
        <v>28321.800000000003</v>
      </c>
      <c r="BE25" s="17">
        <v>14727.335999999999</v>
      </c>
      <c r="BF25" s="17">
        <v>25489.619999999995</v>
      </c>
      <c r="BG25" s="17">
        <v>263959.17600000004</v>
      </c>
      <c r="BH25" s="17">
        <v>109888.58400000002</v>
      </c>
      <c r="BI25" s="17">
        <v>11328.720000000001</v>
      </c>
      <c r="BJ25" s="17">
        <v>205616.26799999998</v>
      </c>
      <c r="BK25" s="17">
        <v>88364.016000000003</v>
      </c>
      <c r="BL25" s="17">
        <v>103657.788</v>
      </c>
      <c r="BM25" s="17">
        <v>129713.84400000001</v>
      </c>
      <c r="BN25" s="17">
        <v>455980.9800000001</v>
      </c>
      <c r="BO25" s="17">
        <v>0</v>
      </c>
      <c r="BP25" s="17">
        <v>194287.54799999998</v>
      </c>
      <c r="BQ25" s="17">
        <v>271322.84399999998</v>
      </c>
      <c r="BR25" s="17">
        <v>11328.720000000001</v>
      </c>
      <c r="BS25" s="17">
        <v>24356.748</v>
      </c>
      <c r="BT25" s="17">
        <v>28321.800000000003</v>
      </c>
    </row>
    <row r="26" spans="1:72" s="4" customFormat="1" ht="12" customHeight="1" x14ac:dyDescent="0.25">
      <c r="A26" s="22">
        <v>22</v>
      </c>
      <c r="B26" s="24" t="s">
        <v>366</v>
      </c>
      <c r="C26" s="50">
        <v>12637.5</v>
      </c>
      <c r="D26" s="51">
        <v>11922.8</v>
      </c>
      <c r="E26" s="52">
        <v>714.7</v>
      </c>
      <c r="F26" s="51">
        <v>4069.7</v>
      </c>
      <c r="G26" s="22" t="s">
        <v>344</v>
      </c>
      <c r="H26" s="10">
        <v>1</v>
      </c>
      <c r="I26" s="10" t="s">
        <v>345</v>
      </c>
      <c r="J26" s="18">
        <v>41.47</v>
      </c>
      <c r="K26" s="20">
        <v>0.84999999999999987</v>
      </c>
      <c r="L26" s="20">
        <v>0.68</v>
      </c>
      <c r="M26" s="20">
        <v>0.99</v>
      </c>
      <c r="N26" s="20">
        <v>0.44</v>
      </c>
      <c r="O26" s="20">
        <v>0.43000000000000005</v>
      </c>
      <c r="P26" s="20">
        <v>1.4200000000000002</v>
      </c>
      <c r="Q26" s="20">
        <v>0.47000000000000003</v>
      </c>
      <c r="R26" s="20">
        <v>1.1600000000000001</v>
      </c>
      <c r="S26" s="20">
        <v>0.31000000000000005</v>
      </c>
      <c r="T26" s="20">
        <v>0.5</v>
      </c>
      <c r="U26" s="20">
        <v>0.26</v>
      </c>
      <c r="V26" s="20">
        <v>0.44999999999999996</v>
      </c>
      <c r="W26" s="20">
        <v>4.66</v>
      </c>
      <c r="X26" s="20">
        <v>1.9400000000000002</v>
      </c>
      <c r="Y26" s="20">
        <v>0.2</v>
      </c>
      <c r="Z26" s="20">
        <v>3.63</v>
      </c>
      <c r="AA26" s="20">
        <v>1.56</v>
      </c>
      <c r="AB26" s="20">
        <v>1.8299999999999998</v>
      </c>
      <c r="AC26" s="20">
        <v>2.29</v>
      </c>
      <c r="AD26" s="20">
        <v>8.0500000000000007</v>
      </c>
      <c r="AE26" s="20">
        <v>0</v>
      </c>
      <c r="AF26" s="20">
        <v>3.4299999999999997</v>
      </c>
      <c r="AG26" s="20">
        <v>4.7899999999999991</v>
      </c>
      <c r="AH26" s="20">
        <v>0.2</v>
      </c>
      <c r="AI26" s="20">
        <v>0.43</v>
      </c>
      <c r="AJ26" s="20">
        <v>0.5</v>
      </c>
      <c r="AK26" s="20">
        <v>40</v>
      </c>
      <c r="AL26" s="20">
        <v>40</v>
      </c>
      <c r="AM26" s="17">
        <v>2193.54</v>
      </c>
      <c r="AN26" s="17">
        <v>171.393046</v>
      </c>
      <c r="AO26" s="17">
        <v>32.83</v>
      </c>
      <c r="AP26" s="17">
        <v>2193.54</v>
      </c>
      <c r="AQ26" s="17">
        <v>0</v>
      </c>
      <c r="AR26" s="17">
        <v>0</v>
      </c>
      <c r="AS26" s="17">
        <v>4.71</v>
      </c>
      <c r="AT26" s="18">
        <v>3144462.75</v>
      </c>
      <c r="AU26" s="17">
        <v>64451.249999999985</v>
      </c>
      <c r="AV26" s="17">
        <v>51561</v>
      </c>
      <c r="AW26" s="17">
        <v>75066.75</v>
      </c>
      <c r="AX26" s="17">
        <v>33363</v>
      </c>
      <c r="AY26" s="17">
        <v>32604.750000000007</v>
      </c>
      <c r="AZ26" s="17">
        <v>107671.50000000003</v>
      </c>
      <c r="BA26" s="17">
        <v>35637.75</v>
      </c>
      <c r="BB26" s="17">
        <v>87957.000000000015</v>
      </c>
      <c r="BC26" s="17">
        <v>23505.750000000004</v>
      </c>
      <c r="BD26" s="17">
        <v>37912.5</v>
      </c>
      <c r="BE26" s="17">
        <v>19714.5</v>
      </c>
      <c r="BF26" s="17">
        <v>34121.249999999993</v>
      </c>
      <c r="BG26" s="17">
        <v>353344.5</v>
      </c>
      <c r="BH26" s="17">
        <v>147100.50000000003</v>
      </c>
      <c r="BI26" s="17">
        <v>15165</v>
      </c>
      <c r="BJ26" s="17">
        <v>275244.75</v>
      </c>
      <c r="BK26" s="17">
        <v>118287</v>
      </c>
      <c r="BL26" s="17">
        <v>138759.74999999997</v>
      </c>
      <c r="BM26" s="17">
        <v>173639.25</v>
      </c>
      <c r="BN26" s="17">
        <v>610391.25000000012</v>
      </c>
      <c r="BO26" s="17">
        <v>0</v>
      </c>
      <c r="BP26" s="17">
        <v>260079.75</v>
      </c>
      <c r="BQ26" s="17">
        <v>363201.74999999994</v>
      </c>
      <c r="BR26" s="17">
        <v>15165</v>
      </c>
      <c r="BS26" s="17">
        <v>32604.75</v>
      </c>
      <c r="BT26" s="17">
        <v>37912.5</v>
      </c>
    </row>
    <row r="27" spans="1:72" s="4" customFormat="1" ht="12" customHeight="1" x14ac:dyDescent="0.25">
      <c r="A27" s="22">
        <v>23</v>
      </c>
      <c r="B27" s="24" t="s">
        <v>367</v>
      </c>
      <c r="C27" s="50">
        <v>3763.4</v>
      </c>
      <c r="D27" s="51">
        <v>3533.9</v>
      </c>
      <c r="E27" s="52">
        <v>229.5</v>
      </c>
      <c r="F27" s="51">
        <v>1350.9</v>
      </c>
      <c r="G27" s="22" t="s">
        <v>344</v>
      </c>
      <c r="H27" s="10">
        <v>1</v>
      </c>
      <c r="I27" s="10" t="s">
        <v>345</v>
      </c>
      <c r="J27" s="18">
        <v>41.47</v>
      </c>
      <c r="K27" s="20">
        <v>0.84999999999999987</v>
      </c>
      <c r="L27" s="20">
        <v>0.68</v>
      </c>
      <c r="M27" s="20">
        <v>0.99</v>
      </c>
      <c r="N27" s="20">
        <v>0.44</v>
      </c>
      <c r="O27" s="20">
        <v>0.43000000000000005</v>
      </c>
      <c r="P27" s="20">
        <v>1.4200000000000002</v>
      </c>
      <c r="Q27" s="20">
        <v>0.47000000000000003</v>
      </c>
      <c r="R27" s="20">
        <v>1.1600000000000001</v>
      </c>
      <c r="S27" s="20">
        <v>0.31000000000000005</v>
      </c>
      <c r="T27" s="20">
        <v>0.5</v>
      </c>
      <c r="U27" s="20">
        <v>0.26</v>
      </c>
      <c r="V27" s="20">
        <v>0.44999999999999996</v>
      </c>
      <c r="W27" s="20">
        <v>4.66</v>
      </c>
      <c r="X27" s="20">
        <v>1.9400000000000002</v>
      </c>
      <c r="Y27" s="20">
        <v>0.2</v>
      </c>
      <c r="Z27" s="20">
        <v>3.63</v>
      </c>
      <c r="AA27" s="20">
        <v>1.56</v>
      </c>
      <c r="AB27" s="20">
        <v>1.8299999999999998</v>
      </c>
      <c r="AC27" s="20">
        <v>2.29</v>
      </c>
      <c r="AD27" s="20">
        <v>8.0500000000000007</v>
      </c>
      <c r="AE27" s="20">
        <v>0</v>
      </c>
      <c r="AF27" s="20">
        <v>3.4299999999999997</v>
      </c>
      <c r="AG27" s="20">
        <v>4.7899999999999991</v>
      </c>
      <c r="AH27" s="20">
        <v>0.2</v>
      </c>
      <c r="AI27" s="20">
        <v>0.43</v>
      </c>
      <c r="AJ27" s="20">
        <v>0.5</v>
      </c>
      <c r="AK27" s="20">
        <v>40</v>
      </c>
      <c r="AL27" s="20">
        <v>40</v>
      </c>
      <c r="AM27" s="17">
        <v>2193.54</v>
      </c>
      <c r="AN27" s="17">
        <v>171.393046</v>
      </c>
      <c r="AO27" s="17">
        <v>32.83</v>
      </c>
      <c r="AP27" s="17">
        <v>2193.54</v>
      </c>
      <c r="AQ27" s="17">
        <v>0</v>
      </c>
      <c r="AR27" s="17">
        <v>0</v>
      </c>
      <c r="AS27" s="17">
        <v>4.71</v>
      </c>
      <c r="AT27" s="18">
        <v>936409.18800000008</v>
      </c>
      <c r="AU27" s="17">
        <v>19193.339999999997</v>
      </c>
      <c r="AV27" s="17">
        <v>15354.672</v>
      </c>
      <c r="AW27" s="17">
        <v>22354.596000000001</v>
      </c>
      <c r="AX27" s="17">
        <v>9935.3760000000002</v>
      </c>
      <c r="AY27" s="17">
        <v>9709.5720000000001</v>
      </c>
      <c r="AZ27" s="17">
        <v>32064.168000000001</v>
      </c>
      <c r="BA27" s="17">
        <v>10612.788</v>
      </c>
      <c r="BB27" s="17">
        <v>26193.264000000003</v>
      </c>
      <c r="BC27" s="17">
        <v>6999.9240000000009</v>
      </c>
      <c r="BD27" s="17">
        <v>11290.2</v>
      </c>
      <c r="BE27" s="17">
        <v>5870.9040000000005</v>
      </c>
      <c r="BF27" s="17">
        <v>10161.18</v>
      </c>
      <c r="BG27" s="17">
        <v>105224.66399999999</v>
      </c>
      <c r="BH27" s="17">
        <v>43805.97600000001</v>
      </c>
      <c r="BI27" s="17">
        <v>4516.08</v>
      </c>
      <c r="BJ27" s="17">
        <v>81966.851999999999</v>
      </c>
      <c r="BK27" s="17">
        <v>35225.423999999999</v>
      </c>
      <c r="BL27" s="17">
        <v>41322.131999999998</v>
      </c>
      <c r="BM27" s="17">
        <v>51709.115999999995</v>
      </c>
      <c r="BN27" s="17">
        <v>181772.22000000003</v>
      </c>
      <c r="BO27" s="17">
        <v>0</v>
      </c>
      <c r="BP27" s="17">
        <v>77450.771999999997</v>
      </c>
      <c r="BQ27" s="17">
        <v>108160.11599999998</v>
      </c>
      <c r="BR27" s="17">
        <v>4516.08</v>
      </c>
      <c r="BS27" s="17">
        <v>9709.5720000000001</v>
      </c>
      <c r="BT27" s="17">
        <v>11290.2</v>
      </c>
    </row>
    <row r="28" spans="1:72" s="4" customFormat="1" ht="12" customHeight="1" x14ac:dyDescent="0.25">
      <c r="A28" s="22">
        <v>24</v>
      </c>
      <c r="B28" s="24" t="s">
        <v>368</v>
      </c>
      <c r="C28" s="50">
        <v>9401.6</v>
      </c>
      <c r="D28" s="51">
        <v>9352.4</v>
      </c>
      <c r="E28" s="52">
        <v>49.2</v>
      </c>
      <c r="F28" s="51">
        <v>2148.6999999999998</v>
      </c>
      <c r="G28" s="22" t="s">
        <v>344</v>
      </c>
      <c r="H28" s="10">
        <v>1</v>
      </c>
      <c r="I28" s="10" t="s">
        <v>345</v>
      </c>
      <c r="J28" s="18">
        <v>41.47</v>
      </c>
      <c r="K28" s="20">
        <v>0.84999999999999987</v>
      </c>
      <c r="L28" s="20">
        <v>0.68</v>
      </c>
      <c r="M28" s="20">
        <v>0.99</v>
      </c>
      <c r="N28" s="20">
        <v>0.44</v>
      </c>
      <c r="O28" s="20">
        <v>0.43000000000000005</v>
      </c>
      <c r="P28" s="20">
        <v>1.4200000000000002</v>
      </c>
      <c r="Q28" s="20">
        <v>0.47000000000000003</v>
      </c>
      <c r="R28" s="20">
        <v>1.1600000000000001</v>
      </c>
      <c r="S28" s="20">
        <v>0.31000000000000005</v>
      </c>
      <c r="T28" s="20">
        <v>0.5</v>
      </c>
      <c r="U28" s="20">
        <v>0.26</v>
      </c>
      <c r="V28" s="20">
        <v>0.44999999999999996</v>
      </c>
      <c r="W28" s="20">
        <v>4.66</v>
      </c>
      <c r="X28" s="20">
        <v>1.9400000000000002</v>
      </c>
      <c r="Y28" s="20">
        <v>0.2</v>
      </c>
      <c r="Z28" s="20">
        <v>3.63</v>
      </c>
      <c r="AA28" s="20">
        <v>1.56</v>
      </c>
      <c r="AB28" s="20">
        <v>1.8299999999999998</v>
      </c>
      <c r="AC28" s="20">
        <v>2.29</v>
      </c>
      <c r="AD28" s="20">
        <v>8.0500000000000007</v>
      </c>
      <c r="AE28" s="20">
        <v>0</v>
      </c>
      <c r="AF28" s="20">
        <v>3.4299999999999997</v>
      </c>
      <c r="AG28" s="20">
        <v>4.7899999999999991</v>
      </c>
      <c r="AH28" s="20">
        <v>0.2</v>
      </c>
      <c r="AI28" s="20">
        <v>0.43</v>
      </c>
      <c r="AJ28" s="20">
        <v>0.5</v>
      </c>
      <c r="AK28" s="20">
        <v>40</v>
      </c>
      <c r="AL28" s="20">
        <v>40</v>
      </c>
      <c r="AM28" s="17">
        <v>2193.54</v>
      </c>
      <c r="AN28" s="17">
        <v>171.393046</v>
      </c>
      <c r="AO28" s="17">
        <v>32.83</v>
      </c>
      <c r="AP28" s="17">
        <v>2193.54</v>
      </c>
      <c r="AQ28" s="17">
        <v>0</v>
      </c>
      <c r="AR28" s="17">
        <v>0</v>
      </c>
      <c r="AS28" s="17">
        <v>4.71</v>
      </c>
      <c r="AT28" s="18">
        <v>2339306.1120000002</v>
      </c>
      <c r="AU28" s="17">
        <v>47948.159999999989</v>
      </c>
      <c r="AV28" s="17">
        <v>38358.528000000006</v>
      </c>
      <c r="AW28" s="17">
        <v>55845.504000000001</v>
      </c>
      <c r="AX28" s="17">
        <v>24820.224000000002</v>
      </c>
      <c r="AY28" s="17">
        <v>24256.128000000004</v>
      </c>
      <c r="AZ28" s="17">
        <v>80101.632000000012</v>
      </c>
      <c r="BA28" s="17">
        <v>26512.512000000002</v>
      </c>
      <c r="BB28" s="17">
        <v>65435.136000000013</v>
      </c>
      <c r="BC28" s="17">
        <v>17486.976000000002</v>
      </c>
      <c r="BD28" s="17">
        <v>28204.800000000003</v>
      </c>
      <c r="BE28" s="17">
        <v>14666.496000000001</v>
      </c>
      <c r="BF28" s="17">
        <v>25384.319999999996</v>
      </c>
      <c r="BG28" s="17">
        <v>262868.73600000003</v>
      </c>
      <c r="BH28" s="17">
        <v>109434.62400000001</v>
      </c>
      <c r="BI28" s="17">
        <v>11281.920000000002</v>
      </c>
      <c r="BJ28" s="17">
        <v>204766.848</v>
      </c>
      <c r="BK28" s="17">
        <v>87998.97600000001</v>
      </c>
      <c r="BL28" s="17">
        <v>103229.568</v>
      </c>
      <c r="BM28" s="17">
        <v>129177.984</v>
      </c>
      <c r="BN28" s="17">
        <v>454097.28</v>
      </c>
      <c r="BO28" s="17">
        <v>0</v>
      </c>
      <c r="BP28" s="17">
        <v>193484.92799999999</v>
      </c>
      <c r="BQ28" s="17">
        <v>270201.984</v>
      </c>
      <c r="BR28" s="17">
        <v>11281.920000000002</v>
      </c>
      <c r="BS28" s="17">
        <v>24256.128000000001</v>
      </c>
      <c r="BT28" s="17">
        <v>28204.800000000003</v>
      </c>
    </row>
    <row r="29" spans="1:72" s="4" customFormat="1" ht="12" customHeight="1" x14ac:dyDescent="0.25">
      <c r="A29" s="22">
        <v>25</v>
      </c>
      <c r="B29" s="24" t="s">
        <v>369</v>
      </c>
      <c r="C29" s="50">
        <v>8401</v>
      </c>
      <c r="D29" s="51">
        <v>8068.9</v>
      </c>
      <c r="E29" s="52">
        <v>332.1</v>
      </c>
      <c r="F29" s="51">
        <v>2571.6999999999998</v>
      </c>
      <c r="G29" s="22" t="s">
        <v>344</v>
      </c>
      <c r="H29" s="10">
        <v>1</v>
      </c>
      <c r="I29" s="10" t="s">
        <v>345</v>
      </c>
      <c r="J29" s="18">
        <v>41.47</v>
      </c>
      <c r="K29" s="20">
        <v>0.84999999999999987</v>
      </c>
      <c r="L29" s="20">
        <v>0.68</v>
      </c>
      <c r="M29" s="20">
        <v>0.99</v>
      </c>
      <c r="N29" s="20">
        <v>0.44</v>
      </c>
      <c r="O29" s="20">
        <v>0.43000000000000005</v>
      </c>
      <c r="P29" s="20">
        <v>1.4200000000000002</v>
      </c>
      <c r="Q29" s="20">
        <v>0.47000000000000003</v>
      </c>
      <c r="R29" s="20">
        <v>1.1600000000000001</v>
      </c>
      <c r="S29" s="20">
        <v>0.31000000000000005</v>
      </c>
      <c r="T29" s="20">
        <v>0.5</v>
      </c>
      <c r="U29" s="20">
        <v>0.26</v>
      </c>
      <c r="V29" s="20">
        <v>0.44999999999999996</v>
      </c>
      <c r="W29" s="20">
        <v>4.66</v>
      </c>
      <c r="X29" s="20">
        <v>1.9400000000000002</v>
      </c>
      <c r="Y29" s="20">
        <v>0.2</v>
      </c>
      <c r="Z29" s="20">
        <v>3.63</v>
      </c>
      <c r="AA29" s="20">
        <v>1.56</v>
      </c>
      <c r="AB29" s="20">
        <v>1.8299999999999998</v>
      </c>
      <c r="AC29" s="20">
        <v>2.29</v>
      </c>
      <c r="AD29" s="20">
        <v>8.0500000000000007</v>
      </c>
      <c r="AE29" s="20">
        <v>0</v>
      </c>
      <c r="AF29" s="20">
        <v>3.4299999999999997</v>
      </c>
      <c r="AG29" s="20">
        <v>4.7899999999999991</v>
      </c>
      <c r="AH29" s="20">
        <v>0.2</v>
      </c>
      <c r="AI29" s="20">
        <v>0.43</v>
      </c>
      <c r="AJ29" s="20">
        <v>0.5</v>
      </c>
      <c r="AK29" s="20">
        <v>40</v>
      </c>
      <c r="AL29" s="20">
        <v>40</v>
      </c>
      <c r="AM29" s="17">
        <v>2193.54</v>
      </c>
      <c r="AN29" s="17">
        <v>171.393046</v>
      </c>
      <c r="AO29" s="17">
        <v>32.83</v>
      </c>
      <c r="AP29" s="17">
        <v>2193.54</v>
      </c>
      <c r="AQ29" s="17">
        <v>0</v>
      </c>
      <c r="AR29" s="17">
        <v>0</v>
      </c>
      <c r="AS29" s="17">
        <v>4.71</v>
      </c>
      <c r="AT29" s="18">
        <v>2090336.8199999998</v>
      </c>
      <c r="AU29" s="17">
        <v>42845.099999999991</v>
      </c>
      <c r="AV29" s="17">
        <v>34276.080000000002</v>
      </c>
      <c r="AW29" s="17">
        <v>49901.94</v>
      </c>
      <c r="AX29" s="17">
        <v>22178.639999999999</v>
      </c>
      <c r="AY29" s="17">
        <v>21674.58</v>
      </c>
      <c r="AZ29" s="17">
        <v>71576.520000000019</v>
      </c>
      <c r="BA29" s="17">
        <v>23690.82</v>
      </c>
      <c r="BB29" s="17">
        <v>58470.960000000006</v>
      </c>
      <c r="BC29" s="17">
        <v>15625.860000000002</v>
      </c>
      <c r="BD29" s="17">
        <v>25203</v>
      </c>
      <c r="BE29" s="17">
        <v>13105.560000000001</v>
      </c>
      <c r="BF29" s="17">
        <v>22682.699999999997</v>
      </c>
      <c r="BG29" s="17">
        <v>234891.96000000002</v>
      </c>
      <c r="BH29" s="17">
        <v>97787.64</v>
      </c>
      <c r="BI29" s="17">
        <v>10081.200000000001</v>
      </c>
      <c r="BJ29" s="17">
        <v>182973.77999999997</v>
      </c>
      <c r="BK29" s="17">
        <v>78633.360000000015</v>
      </c>
      <c r="BL29" s="17">
        <v>92242.979999999981</v>
      </c>
      <c r="BM29" s="17">
        <v>115429.74</v>
      </c>
      <c r="BN29" s="17">
        <v>405768.30000000005</v>
      </c>
      <c r="BO29" s="17">
        <v>0</v>
      </c>
      <c r="BP29" s="17">
        <v>172892.58</v>
      </c>
      <c r="BQ29" s="17">
        <v>241444.73999999996</v>
      </c>
      <c r="BR29" s="17">
        <v>10081.200000000001</v>
      </c>
      <c r="BS29" s="17">
        <v>21674.579999999998</v>
      </c>
      <c r="BT29" s="17">
        <v>25203</v>
      </c>
    </row>
    <row r="30" spans="1:72" s="4" customFormat="1" ht="12" customHeight="1" x14ac:dyDescent="0.25">
      <c r="A30" s="22">
        <v>26</v>
      </c>
      <c r="B30" s="24" t="s">
        <v>370</v>
      </c>
      <c r="C30" s="50">
        <v>9350.5</v>
      </c>
      <c r="D30" s="51">
        <v>9350.5</v>
      </c>
      <c r="E30" s="52">
        <v>0</v>
      </c>
      <c r="F30" s="51">
        <v>2155.4</v>
      </c>
      <c r="G30" s="22" t="s">
        <v>344</v>
      </c>
      <c r="H30" s="10">
        <v>1</v>
      </c>
      <c r="I30" s="10" t="s">
        <v>345</v>
      </c>
      <c r="J30" s="18">
        <v>41.47</v>
      </c>
      <c r="K30" s="20">
        <v>0.84999999999999987</v>
      </c>
      <c r="L30" s="20">
        <v>0.68</v>
      </c>
      <c r="M30" s="20">
        <v>0.99</v>
      </c>
      <c r="N30" s="20">
        <v>0.44</v>
      </c>
      <c r="O30" s="20">
        <v>0.43000000000000005</v>
      </c>
      <c r="P30" s="20">
        <v>1.4200000000000002</v>
      </c>
      <c r="Q30" s="20">
        <v>0.47000000000000003</v>
      </c>
      <c r="R30" s="20">
        <v>1.1600000000000001</v>
      </c>
      <c r="S30" s="20">
        <v>0.31000000000000005</v>
      </c>
      <c r="T30" s="20">
        <v>0.5</v>
      </c>
      <c r="U30" s="20">
        <v>0.26</v>
      </c>
      <c r="V30" s="20">
        <v>0.44999999999999996</v>
      </c>
      <c r="W30" s="20">
        <v>4.66</v>
      </c>
      <c r="X30" s="20">
        <v>1.9400000000000002</v>
      </c>
      <c r="Y30" s="20">
        <v>0.2</v>
      </c>
      <c r="Z30" s="20">
        <v>3.63</v>
      </c>
      <c r="AA30" s="20">
        <v>1.56</v>
      </c>
      <c r="AB30" s="20">
        <v>1.8299999999999998</v>
      </c>
      <c r="AC30" s="20">
        <v>2.29</v>
      </c>
      <c r="AD30" s="20">
        <v>8.0500000000000007</v>
      </c>
      <c r="AE30" s="20">
        <v>0</v>
      </c>
      <c r="AF30" s="20">
        <v>3.4299999999999997</v>
      </c>
      <c r="AG30" s="20">
        <v>4.7899999999999991</v>
      </c>
      <c r="AH30" s="20">
        <v>0.2</v>
      </c>
      <c r="AI30" s="20">
        <v>0.43</v>
      </c>
      <c r="AJ30" s="20">
        <v>0.5</v>
      </c>
      <c r="AK30" s="20">
        <v>40</v>
      </c>
      <c r="AL30" s="20">
        <v>40</v>
      </c>
      <c r="AM30" s="17">
        <v>2193.54</v>
      </c>
      <c r="AN30" s="17">
        <v>171.393046</v>
      </c>
      <c r="AO30" s="17">
        <v>32.83</v>
      </c>
      <c r="AP30" s="17">
        <v>2193.54</v>
      </c>
      <c r="AQ30" s="17">
        <v>0</v>
      </c>
      <c r="AR30" s="17">
        <v>0</v>
      </c>
      <c r="AS30" s="17">
        <v>4.71</v>
      </c>
      <c r="AT30" s="18">
        <v>2326591.41</v>
      </c>
      <c r="AU30" s="17">
        <v>47687.549999999988</v>
      </c>
      <c r="AV30" s="17">
        <v>38150.04</v>
      </c>
      <c r="AW30" s="17">
        <v>55541.97</v>
      </c>
      <c r="AX30" s="17">
        <v>24685.32</v>
      </c>
      <c r="AY30" s="17">
        <v>24124.290000000005</v>
      </c>
      <c r="AZ30" s="17">
        <v>79666.260000000009</v>
      </c>
      <c r="BA30" s="17">
        <v>26368.410000000003</v>
      </c>
      <c r="BB30" s="17">
        <v>65079.48000000001</v>
      </c>
      <c r="BC30" s="17">
        <v>17391.930000000004</v>
      </c>
      <c r="BD30" s="17">
        <v>28051.5</v>
      </c>
      <c r="BE30" s="17">
        <v>14586.78</v>
      </c>
      <c r="BF30" s="17">
        <v>25246.35</v>
      </c>
      <c r="BG30" s="17">
        <v>261439.98</v>
      </c>
      <c r="BH30" s="17">
        <v>108839.82</v>
      </c>
      <c r="BI30" s="17">
        <v>11220.6</v>
      </c>
      <c r="BJ30" s="17">
        <v>203653.89</v>
      </c>
      <c r="BK30" s="17">
        <v>87520.680000000008</v>
      </c>
      <c r="BL30" s="17">
        <v>102668.48999999999</v>
      </c>
      <c r="BM30" s="17">
        <v>128475.87</v>
      </c>
      <c r="BN30" s="17">
        <v>451629.15</v>
      </c>
      <c r="BO30" s="17">
        <v>0</v>
      </c>
      <c r="BP30" s="17">
        <v>192433.28999999998</v>
      </c>
      <c r="BQ30" s="17">
        <v>268733.36999999994</v>
      </c>
      <c r="BR30" s="17">
        <v>11220.6</v>
      </c>
      <c r="BS30" s="17">
        <v>24124.29</v>
      </c>
      <c r="BT30" s="17">
        <v>28051.5</v>
      </c>
    </row>
    <row r="31" spans="1:72" s="4" customFormat="1" ht="12" customHeight="1" x14ac:dyDescent="0.25">
      <c r="A31" s="22">
        <v>27</v>
      </c>
      <c r="B31" s="24" t="s">
        <v>371</v>
      </c>
      <c r="C31" s="50">
        <v>10002.200000000001</v>
      </c>
      <c r="D31" s="51">
        <v>10002.200000000001</v>
      </c>
      <c r="E31" s="52">
        <v>0</v>
      </c>
      <c r="F31" s="51">
        <v>3808.6</v>
      </c>
      <c r="G31" s="22" t="s">
        <v>344</v>
      </c>
      <c r="H31" s="10">
        <v>1</v>
      </c>
      <c r="I31" s="10" t="s">
        <v>345</v>
      </c>
      <c r="J31" s="18">
        <v>41.47</v>
      </c>
      <c r="K31" s="20">
        <v>0.84999999999999987</v>
      </c>
      <c r="L31" s="20">
        <v>0.68</v>
      </c>
      <c r="M31" s="20">
        <v>0.99</v>
      </c>
      <c r="N31" s="20">
        <v>0.44</v>
      </c>
      <c r="O31" s="20">
        <v>0.43000000000000005</v>
      </c>
      <c r="P31" s="20">
        <v>1.4200000000000002</v>
      </c>
      <c r="Q31" s="20">
        <v>0.47000000000000003</v>
      </c>
      <c r="R31" s="20">
        <v>1.1600000000000001</v>
      </c>
      <c r="S31" s="20">
        <v>0.31000000000000005</v>
      </c>
      <c r="T31" s="20">
        <v>0.5</v>
      </c>
      <c r="U31" s="20">
        <v>0.26</v>
      </c>
      <c r="V31" s="20">
        <v>0.44999999999999996</v>
      </c>
      <c r="W31" s="20">
        <v>4.66</v>
      </c>
      <c r="X31" s="20">
        <v>1.9400000000000002</v>
      </c>
      <c r="Y31" s="20">
        <v>0.2</v>
      </c>
      <c r="Z31" s="20">
        <v>3.63</v>
      </c>
      <c r="AA31" s="20">
        <v>1.56</v>
      </c>
      <c r="AB31" s="20">
        <v>1.8299999999999998</v>
      </c>
      <c r="AC31" s="20">
        <v>2.29</v>
      </c>
      <c r="AD31" s="20">
        <v>8.0500000000000007</v>
      </c>
      <c r="AE31" s="20">
        <v>0</v>
      </c>
      <c r="AF31" s="20">
        <v>3.4299999999999997</v>
      </c>
      <c r="AG31" s="20">
        <v>4.7899999999999991</v>
      </c>
      <c r="AH31" s="20">
        <v>0.2</v>
      </c>
      <c r="AI31" s="20">
        <v>0.43</v>
      </c>
      <c r="AJ31" s="20">
        <v>0.5</v>
      </c>
      <c r="AK31" s="20">
        <v>40</v>
      </c>
      <c r="AL31" s="20">
        <v>40</v>
      </c>
      <c r="AM31" s="17">
        <v>2193.54</v>
      </c>
      <c r="AN31" s="17">
        <v>171.393046</v>
      </c>
      <c r="AO31" s="17">
        <v>32.83</v>
      </c>
      <c r="AP31" s="17">
        <v>2193.54</v>
      </c>
      <c r="AQ31" s="17">
        <v>0</v>
      </c>
      <c r="AR31" s="17">
        <v>0</v>
      </c>
      <c r="AS31" s="17">
        <v>4.71</v>
      </c>
      <c r="AT31" s="18">
        <v>2488747.4040000001</v>
      </c>
      <c r="AU31" s="17">
        <v>51011.219999999994</v>
      </c>
      <c r="AV31" s="17">
        <v>40808.97600000001</v>
      </c>
      <c r="AW31" s="17">
        <v>59413.067999999999</v>
      </c>
      <c r="AX31" s="17">
        <v>26405.808000000005</v>
      </c>
      <c r="AY31" s="17">
        <v>25805.676000000007</v>
      </c>
      <c r="AZ31" s="17">
        <v>85218.744000000021</v>
      </c>
      <c r="BA31" s="17">
        <v>28206.204000000005</v>
      </c>
      <c r="BB31" s="17">
        <v>69615.312000000005</v>
      </c>
      <c r="BC31" s="17">
        <v>18604.092000000004</v>
      </c>
      <c r="BD31" s="17">
        <v>30006.600000000002</v>
      </c>
      <c r="BE31" s="17">
        <v>15603.432000000001</v>
      </c>
      <c r="BF31" s="17">
        <v>27005.94</v>
      </c>
      <c r="BG31" s="17">
        <v>279661.51200000005</v>
      </c>
      <c r="BH31" s="17">
        <v>116425.60800000002</v>
      </c>
      <c r="BI31" s="17">
        <v>12002.640000000001</v>
      </c>
      <c r="BJ31" s="17">
        <v>217847.91600000003</v>
      </c>
      <c r="BK31" s="17">
        <v>93620.592000000019</v>
      </c>
      <c r="BL31" s="17">
        <v>109824.15599999999</v>
      </c>
      <c r="BM31" s="17">
        <v>137430.228</v>
      </c>
      <c r="BN31" s="17">
        <v>483106.26</v>
      </c>
      <c r="BO31" s="17">
        <v>0</v>
      </c>
      <c r="BP31" s="17">
        <v>205845.27600000001</v>
      </c>
      <c r="BQ31" s="17">
        <v>287463.22799999994</v>
      </c>
      <c r="BR31" s="17">
        <v>12002.640000000001</v>
      </c>
      <c r="BS31" s="17">
        <v>25805.675999999999</v>
      </c>
      <c r="BT31" s="17">
        <v>30006.600000000002</v>
      </c>
    </row>
    <row r="32" spans="1:72" s="4" customFormat="1" ht="12" customHeight="1" x14ac:dyDescent="0.25">
      <c r="A32" s="22">
        <v>28</v>
      </c>
      <c r="B32" s="24" t="s">
        <v>372</v>
      </c>
      <c r="C32" s="50">
        <v>12324.3</v>
      </c>
      <c r="D32" s="51">
        <v>12324.3</v>
      </c>
      <c r="E32" s="52">
        <v>0</v>
      </c>
      <c r="F32" s="51">
        <v>4414.2</v>
      </c>
      <c r="G32" s="22" t="s">
        <v>344</v>
      </c>
      <c r="H32" s="10">
        <v>1</v>
      </c>
      <c r="I32" s="10" t="s">
        <v>345</v>
      </c>
      <c r="J32" s="18">
        <v>41.47</v>
      </c>
      <c r="K32" s="20">
        <v>0.84999999999999987</v>
      </c>
      <c r="L32" s="20">
        <v>0.68</v>
      </c>
      <c r="M32" s="20">
        <v>0.99</v>
      </c>
      <c r="N32" s="20">
        <v>0.44</v>
      </c>
      <c r="O32" s="20">
        <v>0.43000000000000005</v>
      </c>
      <c r="P32" s="20">
        <v>1.4200000000000002</v>
      </c>
      <c r="Q32" s="20">
        <v>0.47000000000000003</v>
      </c>
      <c r="R32" s="20">
        <v>1.1600000000000001</v>
      </c>
      <c r="S32" s="20">
        <v>0.31000000000000005</v>
      </c>
      <c r="T32" s="20">
        <v>0.5</v>
      </c>
      <c r="U32" s="20">
        <v>0.26</v>
      </c>
      <c r="V32" s="20">
        <v>0.44999999999999996</v>
      </c>
      <c r="W32" s="20">
        <v>4.66</v>
      </c>
      <c r="X32" s="20">
        <v>1.9400000000000002</v>
      </c>
      <c r="Y32" s="20">
        <v>0.2</v>
      </c>
      <c r="Z32" s="20">
        <v>3.63</v>
      </c>
      <c r="AA32" s="20">
        <v>1.56</v>
      </c>
      <c r="AB32" s="20">
        <v>1.8299999999999998</v>
      </c>
      <c r="AC32" s="20">
        <v>2.29</v>
      </c>
      <c r="AD32" s="20">
        <v>8.0500000000000007</v>
      </c>
      <c r="AE32" s="20">
        <v>0</v>
      </c>
      <c r="AF32" s="20">
        <v>3.4299999999999997</v>
      </c>
      <c r="AG32" s="20">
        <v>4.7899999999999991</v>
      </c>
      <c r="AH32" s="20">
        <v>0.2</v>
      </c>
      <c r="AI32" s="20">
        <v>0.43</v>
      </c>
      <c r="AJ32" s="20">
        <v>0.5</v>
      </c>
      <c r="AK32" s="20">
        <v>40</v>
      </c>
      <c r="AL32" s="20">
        <v>40</v>
      </c>
      <c r="AM32" s="17">
        <v>2193.54</v>
      </c>
      <c r="AN32" s="17">
        <v>171.393046</v>
      </c>
      <c r="AO32" s="17">
        <v>32.83</v>
      </c>
      <c r="AP32" s="17">
        <v>2193.54</v>
      </c>
      <c r="AQ32" s="17">
        <v>0</v>
      </c>
      <c r="AR32" s="17">
        <v>0</v>
      </c>
      <c r="AS32" s="17">
        <v>4.71</v>
      </c>
      <c r="AT32" s="18">
        <v>3066532.3259999999</v>
      </c>
      <c r="AU32" s="17">
        <v>62853.929999999978</v>
      </c>
      <c r="AV32" s="17">
        <v>50283.144</v>
      </c>
      <c r="AW32" s="17">
        <v>73206.34199999999</v>
      </c>
      <c r="AX32" s="17">
        <v>32536.152000000002</v>
      </c>
      <c r="AY32" s="17">
        <v>31796.694000000003</v>
      </c>
      <c r="AZ32" s="17">
        <v>105003.03600000001</v>
      </c>
      <c r="BA32" s="17">
        <v>34754.525999999998</v>
      </c>
      <c r="BB32" s="17">
        <v>85777.127999999997</v>
      </c>
      <c r="BC32" s="17">
        <v>22923.198000000004</v>
      </c>
      <c r="BD32" s="17">
        <v>36972.899999999994</v>
      </c>
      <c r="BE32" s="17">
        <v>19225.907999999999</v>
      </c>
      <c r="BF32" s="17">
        <v>33275.61</v>
      </c>
      <c r="BG32" s="17">
        <v>344587.42799999996</v>
      </c>
      <c r="BH32" s="17">
        <v>143454.85200000001</v>
      </c>
      <c r="BI32" s="17">
        <v>14789.16</v>
      </c>
      <c r="BJ32" s="17">
        <v>268423.25399999996</v>
      </c>
      <c r="BK32" s="17">
        <v>115355.448</v>
      </c>
      <c r="BL32" s="17">
        <v>135320.81399999998</v>
      </c>
      <c r="BM32" s="17">
        <v>169335.88199999998</v>
      </c>
      <c r="BN32" s="17">
        <v>595263.69000000006</v>
      </c>
      <c r="BO32" s="17">
        <v>0</v>
      </c>
      <c r="BP32" s="17">
        <v>253634.09399999998</v>
      </c>
      <c r="BQ32" s="17">
        <v>354200.38199999987</v>
      </c>
      <c r="BR32" s="17">
        <v>14789.16</v>
      </c>
      <c r="BS32" s="17">
        <v>31796.693999999996</v>
      </c>
      <c r="BT32" s="17">
        <v>36972.899999999994</v>
      </c>
    </row>
    <row r="33" spans="1:72" s="4" customFormat="1" ht="12" customHeight="1" x14ac:dyDescent="0.25">
      <c r="A33" s="22">
        <v>29</v>
      </c>
      <c r="B33" s="24" t="s">
        <v>373</v>
      </c>
      <c r="C33" s="50">
        <v>12389.5</v>
      </c>
      <c r="D33" s="51">
        <v>12389.5</v>
      </c>
      <c r="E33" s="52">
        <v>0</v>
      </c>
      <c r="F33" s="51">
        <v>4505.5</v>
      </c>
      <c r="G33" s="22" t="s">
        <v>344</v>
      </c>
      <c r="H33" s="10">
        <v>1</v>
      </c>
      <c r="I33" s="10" t="s">
        <v>345</v>
      </c>
      <c r="J33" s="18">
        <v>41.47</v>
      </c>
      <c r="K33" s="20">
        <v>0.84999999999999987</v>
      </c>
      <c r="L33" s="20">
        <v>0.68</v>
      </c>
      <c r="M33" s="20">
        <v>0.99</v>
      </c>
      <c r="N33" s="20">
        <v>0.44</v>
      </c>
      <c r="O33" s="20">
        <v>0.43000000000000005</v>
      </c>
      <c r="P33" s="20">
        <v>1.4200000000000002</v>
      </c>
      <c r="Q33" s="20">
        <v>0.47000000000000003</v>
      </c>
      <c r="R33" s="20">
        <v>1.1600000000000001</v>
      </c>
      <c r="S33" s="20">
        <v>0.31000000000000005</v>
      </c>
      <c r="T33" s="20">
        <v>0.5</v>
      </c>
      <c r="U33" s="20">
        <v>0.26</v>
      </c>
      <c r="V33" s="20">
        <v>0.44999999999999996</v>
      </c>
      <c r="W33" s="20">
        <v>4.66</v>
      </c>
      <c r="X33" s="20">
        <v>1.9400000000000002</v>
      </c>
      <c r="Y33" s="20">
        <v>0.2</v>
      </c>
      <c r="Z33" s="20">
        <v>3.63</v>
      </c>
      <c r="AA33" s="20">
        <v>1.56</v>
      </c>
      <c r="AB33" s="20">
        <v>1.8299999999999998</v>
      </c>
      <c r="AC33" s="20">
        <v>2.29</v>
      </c>
      <c r="AD33" s="20">
        <v>8.0500000000000007</v>
      </c>
      <c r="AE33" s="20">
        <v>0</v>
      </c>
      <c r="AF33" s="20">
        <v>3.4299999999999997</v>
      </c>
      <c r="AG33" s="20">
        <v>4.7899999999999991</v>
      </c>
      <c r="AH33" s="20">
        <v>0.2</v>
      </c>
      <c r="AI33" s="20">
        <v>0.43</v>
      </c>
      <c r="AJ33" s="20">
        <v>0.5</v>
      </c>
      <c r="AK33" s="20">
        <v>40</v>
      </c>
      <c r="AL33" s="20">
        <v>40</v>
      </c>
      <c r="AM33" s="17">
        <v>2193.54</v>
      </c>
      <c r="AN33" s="17">
        <v>171.393046</v>
      </c>
      <c r="AO33" s="17">
        <v>32.83</v>
      </c>
      <c r="AP33" s="17">
        <v>2193.54</v>
      </c>
      <c r="AQ33" s="17">
        <v>0</v>
      </c>
      <c r="AR33" s="17">
        <v>0</v>
      </c>
      <c r="AS33" s="17">
        <v>4.71</v>
      </c>
      <c r="AT33" s="18">
        <v>3082755.39</v>
      </c>
      <c r="AU33" s="17">
        <v>63186.45</v>
      </c>
      <c r="AV33" s="17">
        <v>50549.16</v>
      </c>
      <c r="AW33" s="17">
        <v>73593.63</v>
      </c>
      <c r="AX33" s="17">
        <v>32708.28</v>
      </c>
      <c r="AY33" s="17">
        <v>31964.910000000003</v>
      </c>
      <c r="AZ33" s="17">
        <v>105558.54000000001</v>
      </c>
      <c r="BA33" s="17">
        <v>34938.39</v>
      </c>
      <c r="BB33" s="17">
        <v>86230.920000000013</v>
      </c>
      <c r="BC33" s="17">
        <v>23044.470000000005</v>
      </c>
      <c r="BD33" s="17">
        <v>37168.5</v>
      </c>
      <c r="BE33" s="17">
        <v>19327.62</v>
      </c>
      <c r="BF33" s="17">
        <v>33451.649999999994</v>
      </c>
      <c r="BG33" s="17">
        <v>346410.42</v>
      </c>
      <c r="BH33" s="17">
        <v>144213.78</v>
      </c>
      <c r="BI33" s="17">
        <v>14867.400000000001</v>
      </c>
      <c r="BJ33" s="17">
        <v>269843.31</v>
      </c>
      <c r="BK33" s="17">
        <v>115965.72</v>
      </c>
      <c r="BL33" s="17">
        <v>136036.71</v>
      </c>
      <c r="BM33" s="17">
        <v>170231.73</v>
      </c>
      <c r="BN33" s="17">
        <v>598412.85000000009</v>
      </c>
      <c r="BO33" s="17">
        <v>0</v>
      </c>
      <c r="BP33" s="17">
        <v>254975.90999999997</v>
      </c>
      <c r="BQ33" s="17">
        <v>356074.22999999992</v>
      </c>
      <c r="BR33" s="17">
        <v>14867.400000000001</v>
      </c>
      <c r="BS33" s="17">
        <v>31964.909999999996</v>
      </c>
      <c r="BT33" s="17">
        <v>37168.5</v>
      </c>
    </row>
    <row r="34" spans="1:72" s="4" customFormat="1" ht="12" customHeight="1" x14ac:dyDescent="0.25">
      <c r="A34" s="22">
        <v>30</v>
      </c>
      <c r="B34" s="24" t="s">
        <v>374</v>
      </c>
      <c r="C34" s="50">
        <v>8641.2599999999984</v>
      </c>
      <c r="D34" s="51">
        <v>8258.9599999999991</v>
      </c>
      <c r="E34" s="52">
        <v>382.3</v>
      </c>
      <c r="F34" s="51">
        <v>3075.9</v>
      </c>
      <c r="G34" s="22" t="s">
        <v>344</v>
      </c>
      <c r="H34" s="10">
        <v>1</v>
      </c>
      <c r="I34" s="10" t="s">
        <v>345</v>
      </c>
      <c r="J34" s="18">
        <v>41.47</v>
      </c>
      <c r="K34" s="20">
        <v>0.84999999999999987</v>
      </c>
      <c r="L34" s="20">
        <v>0.68</v>
      </c>
      <c r="M34" s="20">
        <v>0.99</v>
      </c>
      <c r="N34" s="20">
        <v>0.44</v>
      </c>
      <c r="O34" s="20">
        <v>0.43000000000000005</v>
      </c>
      <c r="P34" s="20">
        <v>1.4200000000000002</v>
      </c>
      <c r="Q34" s="20">
        <v>0.47000000000000003</v>
      </c>
      <c r="R34" s="20">
        <v>1.1600000000000001</v>
      </c>
      <c r="S34" s="20">
        <v>0.31000000000000005</v>
      </c>
      <c r="T34" s="20">
        <v>0.5</v>
      </c>
      <c r="U34" s="20">
        <v>0.26</v>
      </c>
      <c r="V34" s="20">
        <v>0.44999999999999996</v>
      </c>
      <c r="W34" s="20">
        <v>4.66</v>
      </c>
      <c r="X34" s="20">
        <v>1.9400000000000002</v>
      </c>
      <c r="Y34" s="20">
        <v>0.2</v>
      </c>
      <c r="Z34" s="20">
        <v>3.63</v>
      </c>
      <c r="AA34" s="20">
        <v>1.56</v>
      </c>
      <c r="AB34" s="20">
        <v>1.8299999999999998</v>
      </c>
      <c r="AC34" s="20">
        <v>2.29</v>
      </c>
      <c r="AD34" s="20">
        <v>8.0500000000000007</v>
      </c>
      <c r="AE34" s="20">
        <v>0</v>
      </c>
      <c r="AF34" s="20">
        <v>3.4299999999999997</v>
      </c>
      <c r="AG34" s="20">
        <v>4.7899999999999991</v>
      </c>
      <c r="AH34" s="20">
        <v>0.2</v>
      </c>
      <c r="AI34" s="20">
        <v>0.43</v>
      </c>
      <c r="AJ34" s="20">
        <v>0.5</v>
      </c>
      <c r="AK34" s="20">
        <v>40</v>
      </c>
      <c r="AL34" s="20">
        <v>40</v>
      </c>
      <c r="AM34" s="17">
        <v>2193.54</v>
      </c>
      <c r="AN34" s="17">
        <v>171.393046</v>
      </c>
      <c r="AO34" s="17">
        <v>32.83</v>
      </c>
      <c r="AP34" s="17">
        <v>2193.54</v>
      </c>
      <c r="AQ34" s="17">
        <v>0</v>
      </c>
      <c r="AR34" s="17">
        <v>0</v>
      </c>
      <c r="AS34" s="17">
        <v>4.71</v>
      </c>
      <c r="AT34" s="18">
        <v>2150118.3131999997</v>
      </c>
      <c r="AU34" s="17">
        <v>44070.425999999985</v>
      </c>
      <c r="AV34" s="17">
        <v>35256.340799999998</v>
      </c>
      <c r="AW34" s="17">
        <v>51329.084399999992</v>
      </c>
      <c r="AX34" s="17">
        <v>22812.926399999997</v>
      </c>
      <c r="AY34" s="17">
        <v>22294.450799999999</v>
      </c>
      <c r="AZ34" s="17">
        <v>73623.535199999984</v>
      </c>
      <c r="BA34" s="17">
        <v>24368.353199999998</v>
      </c>
      <c r="BB34" s="17">
        <v>60143.169600000001</v>
      </c>
      <c r="BC34" s="17">
        <v>16072.743599999998</v>
      </c>
      <c r="BD34" s="17">
        <v>25923.779999999995</v>
      </c>
      <c r="BE34" s="17">
        <v>13480.365599999997</v>
      </c>
      <c r="BF34" s="17">
        <v>23331.401999999995</v>
      </c>
      <c r="BG34" s="17">
        <v>241609.62959999996</v>
      </c>
      <c r="BH34" s="17">
        <v>100584.26639999999</v>
      </c>
      <c r="BI34" s="17">
        <v>10369.511999999999</v>
      </c>
      <c r="BJ34" s="17">
        <v>188206.64279999994</v>
      </c>
      <c r="BK34" s="17">
        <v>80882.193599999984</v>
      </c>
      <c r="BL34" s="17">
        <v>94881.034799999965</v>
      </c>
      <c r="BM34" s="17">
        <v>118730.91239999999</v>
      </c>
      <c r="BN34" s="17">
        <v>417372.85800000001</v>
      </c>
      <c r="BO34" s="17">
        <v>0</v>
      </c>
      <c r="BP34" s="17">
        <v>177837.13079999996</v>
      </c>
      <c r="BQ34" s="17">
        <v>248349.81239999991</v>
      </c>
      <c r="BR34" s="17">
        <v>10369.511999999999</v>
      </c>
      <c r="BS34" s="17">
        <v>22294.450799999995</v>
      </c>
      <c r="BT34" s="17">
        <v>25923.779999999995</v>
      </c>
    </row>
    <row r="35" spans="1:72" s="4" customFormat="1" ht="12" customHeight="1" x14ac:dyDescent="0.25">
      <c r="A35" s="22">
        <v>31</v>
      </c>
      <c r="B35" s="24" t="s">
        <v>375</v>
      </c>
      <c r="C35" s="50">
        <v>3526.3</v>
      </c>
      <c r="D35" s="51">
        <v>3526.3</v>
      </c>
      <c r="E35" s="52">
        <v>0</v>
      </c>
      <c r="F35" s="51">
        <v>1356.5</v>
      </c>
      <c r="G35" s="22" t="s">
        <v>344</v>
      </c>
      <c r="H35" s="10">
        <v>1</v>
      </c>
      <c r="I35" s="10" t="s">
        <v>345</v>
      </c>
      <c r="J35" s="18">
        <v>41.47</v>
      </c>
      <c r="K35" s="20">
        <v>0.84999999999999987</v>
      </c>
      <c r="L35" s="20">
        <v>0.68</v>
      </c>
      <c r="M35" s="20">
        <v>0.99</v>
      </c>
      <c r="N35" s="20">
        <v>0.44</v>
      </c>
      <c r="O35" s="20">
        <v>0.43000000000000005</v>
      </c>
      <c r="P35" s="20">
        <v>1.4200000000000002</v>
      </c>
      <c r="Q35" s="20">
        <v>0.47000000000000003</v>
      </c>
      <c r="R35" s="20">
        <v>1.1600000000000001</v>
      </c>
      <c r="S35" s="20">
        <v>0.31000000000000005</v>
      </c>
      <c r="T35" s="20">
        <v>0.5</v>
      </c>
      <c r="U35" s="20">
        <v>0.26</v>
      </c>
      <c r="V35" s="20">
        <v>0.44999999999999996</v>
      </c>
      <c r="W35" s="20">
        <v>4.66</v>
      </c>
      <c r="X35" s="20">
        <v>1.9400000000000002</v>
      </c>
      <c r="Y35" s="20">
        <v>0.2</v>
      </c>
      <c r="Z35" s="20">
        <v>3.63</v>
      </c>
      <c r="AA35" s="20">
        <v>1.56</v>
      </c>
      <c r="AB35" s="20">
        <v>1.8299999999999998</v>
      </c>
      <c r="AC35" s="20">
        <v>2.29</v>
      </c>
      <c r="AD35" s="20">
        <v>8.0500000000000007</v>
      </c>
      <c r="AE35" s="20">
        <v>0</v>
      </c>
      <c r="AF35" s="20">
        <v>3.4299999999999997</v>
      </c>
      <c r="AG35" s="20">
        <v>4.7899999999999991</v>
      </c>
      <c r="AH35" s="20">
        <v>0.2</v>
      </c>
      <c r="AI35" s="20">
        <v>0.43</v>
      </c>
      <c r="AJ35" s="20">
        <v>0.5</v>
      </c>
      <c r="AK35" s="20">
        <v>40</v>
      </c>
      <c r="AL35" s="20">
        <v>40</v>
      </c>
      <c r="AM35" s="17">
        <v>2193.54</v>
      </c>
      <c r="AN35" s="17">
        <v>171.393046</v>
      </c>
      <c r="AO35" s="17">
        <v>32.83</v>
      </c>
      <c r="AP35" s="17">
        <v>2193.54</v>
      </c>
      <c r="AQ35" s="17">
        <v>0</v>
      </c>
      <c r="AR35" s="17">
        <v>0</v>
      </c>
      <c r="AS35" s="17">
        <v>4.71</v>
      </c>
      <c r="AT35" s="18">
        <v>877413.96600000001</v>
      </c>
      <c r="AU35" s="17">
        <v>17984.129999999997</v>
      </c>
      <c r="AV35" s="17">
        <v>14387.304000000004</v>
      </c>
      <c r="AW35" s="17">
        <v>20946.222000000002</v>
      </c>
      <c r="AX35" s="17">
        <v>9309.4320000000007</v>
      </c>
      <c r="AY35" s="17">
        <v>9097.8540000000012</v>
      </c>
      <c r="AZ35" s="17">
        <v>30044.076000000001</v>
      </c>
      <c r="BA35" s="17">
        <v>9944.1660000000011</v>
      </c>
      <c r="BB35" s="17">
        <v>24543.048000000003</v>
      </c>
      <c r="BC35" s="17">
        <v>6558.9180000000015</v>
      </c>
      <c r="BD35" s="17">
        <v>10578.900000000001</v>
      </c>
      <c r="BE35" s="17">
        <v>5501.0280000000002</v>
      </c>
      <c r="BF35" s="17">
        <v>9521.01</v>
      </c>
      <c r="BG35" s="17">
        <v>98595.347999999998</v>
      </c>
      <c r="BH35" s="17">
        <v>41046.132000000005</v>
      </c>
      <c r="BI35" s="17">
        <v>4231.5600000000004</v>
      </c>
      <c r="BJ35" s="17">
        <v>76802.814000000013</v>
      </c>
      <c r="BK35" s="17">
        <v>33006.168000000005</v>
      </c>
      <c r="BL35" s="17">
        <v>38718.773999999998</v>
      </c>
      <c r="BM35" s="17">
        <v>48451.362000000008</v>
      </c>
      <c r="BN35" s="17">
        <v>170320.29000000004</v>
      </c>
      <c r="BO35" s="17">
        <v>0</v>
      </c>
      <c r="BP35" s="17">
        <v>72571.253999999986</v>
      </c>
      <c r="BQ35" s="17">
        <v>101345.86199999999</v>
      </c>
      <c r="BR35" s="17">
        <v>4231.5600000000004</v>
      </c>
      <c r="BS35" s="17">
        <v>9097.8539999999994</v>
      </c>
      <c r="BT35" s="17">
        <v>10578.900000000001</v>
      </c>
    </row>
    <row r="36" spans="1:72" s="4" customFormat="1" ht="12" customHeight="1" x14ac:dyDescent="0.25">
      <c r="A36" s="22">
        <v>32</v>
      </c>
      <c r="B36" s="24" t="s">
        <v>376</v>
      </c>
      <c r="C36" s="50">
        <v>12594.5</v>
      </c>
      <c r="D36" s="51">
        <v>12320</v>
      </c>
      <c r="E36" s="52">
        <v>274.5</v>
      </c>
      <c r="F36" s="51">
        <v>4453.8999999999996</v>
      </c>
      <c r="G36" s="22" t="s">
        <v>344</v>
      </c>
      <c r="H36" s="10">
        <v>1</v>
      </c>
      <c r="I36" s="10" t="s">
        <v>345</v>
      </c>
      <c r="J36" s="18">
        <v>41.47</v>
      </c>
      <c r="K36" s="20">
        <v>0.84999999999999987</v>
      </c>
      <c r="L36" s="20">
        <v>0.68</v>
      </c>
      <c r="M36" s="20">
        <v>0.99</v>
      </c>
      <c r="N36" s="20">
        <v>0.44</v>
      </c>
      <c r="O36" s="20">
        <v>0.43000000000000005</v>
      </c>
      <c r="P36" s="20">
        <v>1.4200000000000002</v>
      </c>
      <c r="Q36" s="20">
        <v>0.47000000000000003</v>
      </c>
      <c r="R36" s="20">
        <v>1.1600000000000001</v>
      </c>
      <c r="S36" s="20">
        <v>0.31000000000000005</v>
      </c>
      <c r="T36" s="20">
        <v>0.5</v>
      </c>
      <c r="U36" s="20">
        <v>0.26</v>
      </c>
      <c r="V36" s="20">
        <v>0.44999999999999996</v>
      </c>
      <c r="W36" s="20">
        <v>4.66</v>
      </c>
      <c r="X36" s="20">
        <v>1.9400000000000002</v>
      </c>
      <c r="Y36" s="20">
        <v>0.2</v>
      </c>
      <c r="Z36" s="20">
        <v>3.63</v>
      </c>
      <c r="AA36" s="20">
        <v>1.56</v>
      </c>
      <c r="AB36" s="20">
        <v>1.8299999999999998</v>
      </c>
      <c r="AC36" s="20">
        <v>2.29</v>
      </c>
      <c r="AD36" s="20">
        <v>8.0500000000000007</v>
      </c>
      <c r="AE36" s="20">
        <v>0</v>
      </c>
      <c r="AF36" s="20">
        <v>3.4299999999999997</v>
      </c>
      <c r="AG36" s="20">
        <v>4.7899999999999991</v>
      </c>
      <c r="AH36" s="20">
        <v>0.2</v>
      </c>
      <c r="AI36" s="20">
        <v>0.43</v>
      </c>
      <c r="AJ36" s="20">
        <v>0.5</v>
      </c>
      <c r="AK36" s="20">
        <v>40</v>
      </c>
      <c r="AL36" s="20">
        <v>40</v>
      </c>
      <c r="AM36" s="17">
        <v>2193.54</v>
      </c>
      <c r="AN36" s="17">
        <v>171.393046</v>
      </c>
      <c r="AO36" s="17">
        <v>32.83</v>
      </c>
      <c r="AP36" s="17">
        <v>2193.54</v>
      </c>
      <c r="AQ36" s="17">
        <v>0</v>
      </c>
      <c r="AR36" s="17">
        <v>0</v>
      </c>
      <c r="AS36" s="17">
        <v>4.71</v>
      </c>
      <c r="AT36" s="18">
        <v>3133763.4899999998</v>
      </c>
      <c r="AU36" s="17">
        <v>64231.95</v>
      </c>
      <c r="AV36" s="17">
        <v>51385.56</v>
      </c>
      <c r="AW36" s="17">
        <v>74811.33</v>
      </c>
      <c r="AX36" s="17">
        <v>33249.479999999996</v>
      </c>
      <c r="AY36" s="17">
        <v>32493.81</v>
      </c>
      <c r="AZ36" s="17">
        <v>107305.14000000001</v>
      </c>
      <c r="BA36" s="17">
        <v>35516.49</v>
      </c>
      <c r="BB36" s="17">
        <v>87657.720000000016</v>
      </c>
      <c r="BC36" s="17">
        <v>23425.770000000004</v>
      </c>
      <c r="BD36" s="17">
        <v>37783.5</v>
      </c>
      <c r="BE36" s="17">
        <v>19647.420000000002</v>
      </c>
      <c r="BF36" s="17">
        <v>34005.149999999994</v>
      </c>
      <c r="BG36" s="17">
        <v>352142.22000000003</v>
      </c>
      <c r="BH36" s="17">
        <v>146599.98000000001</v>
      </c>
      <c r="BI36" s="17">
        <v>15113.400000000001</v>
      </c>
      <c r="BJ36" s="17">
        <v>274308.20999999996</v>
      </c>
      <c r="BK36" s="17">
        <v>117884.52000000002</v>
      </c>
      <c r="BL36" s="17">
        <v>138287.60999999999</v>
      </c>
      <c r="BM36" s="17">
        <v>173048.43</v>
      </c>
      <c r="BN36" s="17">
        <v>608314.35000000009</v>
      </c>
      <c r="BO36" s="17">
        <v>0</v>
      </c>
      <c r="BP36" s="17">
        <v>259194.80999999997</v>
      </c>
      <c r="BQ36" s="17">
        <v>361965.92999999993</v>
      </c>
      <c r="BR36" s="17">
        <v>15113.400000000001</v>
      </c>
      <c r="BS36" s="17">
        <v>32493.81</v>
      </c>
      <c r="BT36" s="17">
        <v>37783.5</v>
      </c>
    </row>
    <row r="37" spans="1:72" s="4" customFormat="1" ht="12" customHeight="1" x14ac:dyDescent="0.25">
      <c r="A37" s="22">
        <v>33</v>
      </c>
      <c r="B37" s="24" t="s">
        <v>377</v>
      </c>
      <c r="C37" s="50">
        <v>3755.4</v>
      </c>
      <c r="D37" s="51">
        <v>3536.6</v>
      </c>
      <c r="E37" s="52">
        <v>218.8</v>
      </c>
      <c r="F37" s="51">
        <v>1635.6</v>
      </c>
      <c r="G37" s="22" t="s">
        <v>344</v>
      </c>
      <c r="H37" s="10">
        <v>1</v>
      </c>
      <c r="I37" s="10" t="s">
        <v>345</v>
      </c>
      <c r="J37" s="18">
        <v>41.47</v>
      </c>
      <c r="K37" s="20">
        <v>0.84999999999999987</v>
      </c>
      <c r="L37" s="20">
        <v>0.68</v>
      </c>
      <c r="M37" s="20">
        <v>0.99</v>
      </c>
      <c r="N37" s="20">
        <v>0.44</v>
      </c>
      <c r="O37" s="20">
        <v>0.43000000000000005</v>
      </c>
      <c r="P37" s="20">
        <v>1.4200000000000002</v>
      </c>
      <c r="Q37" s="20">
        <v>0.47000000000000003</v>
      </c>
      <c r="R37" s="20">
        <v>1.1600000000000001</v>
      </c>
      <c r="S37" s="20">
        <v>0.31000000000000005</v>
      </c>
      <c r="T37" s="20">
        <v>0.5</v>
      </c>
      <c r="U37" s="20">
        <v>0.26</v>
      </c>
      <c r="V37" s="20">
        <v>0.44999999999999996</v>
      </c>
      <c r="W37" s="20">
        <v>4.66</v>
      </c>
      <c r="X37" s="20">
        <v>1.9400000000000002</v>
      </c>
      <c r="Y37" s="20">
        <v>0.2</v>
      </c>
      <c r="Z37" s="20">
        <v>3.63</v>
      </c>
      <c r="AA37" s="20">
        <v>1.56</v>
      </c>
      <c r="AB37" s="20">
        <v>1.8299999999999998</v>
      </c>
      <c r="AC37" s="20">
        <v>2.29</v>
      </c>
      <c r="AD37" s="20">
        <v>8.0500000000000007</v>
      </c>
      <c r="AE37" s="20">
        <v>0</v>
      </c>
      <c r="AF37" s="20">
        <v>3.4299999999999997</v>
      </c>
      <c r="AG37" s="20">
        <v>4.7899999999999991</v>
      </c>
      <c r="AH37" s="20">
        <v>0.2</v>
      </c>
      <c r="AI37" s="20">
        <v>0.43</v>
      </c>
      <c r="AJ37" s="20">
        <v>0.5</v>
      </c>
      <c r="AK37" s="20">
        <v>40</v>
      </c>
      <c r="AL37" s="20">
        <v>40</v>
      </c>
      <c r="AM37" s="17">
        <v>2193.54</v>
      </c>
      <c r="AN37" s="17">
        <v>171.393046</v>
      </c>
      <c r="AO37" s="17">
        <v>32.83</v>
      </c>
      <c r="AP37" s="17">
        <v>2193.54</v>
      </c>
      <c r="AQ37" s="17">
        <v>0</v>
      </c>
      <c r="AR37" s="17">
        <v>0</v>
      </c>
      <c r="AS37" s="17">
        <v>4.71</v>
      </c>
      <c r="AT37" s="18">
        <v>934418.62800000003</v>
      </c>
      <c r="AU37" s="17">
        <v>19152.539999999997</v>
      </c>
      <c r="AV37" s="17">
        <v>15322.031999999999</v>
      </c>
      <c r="AW37" s="17">
        <v>22307.076000000001</v>
      </c>
      <c r="AX37" s="17">
        <v>9914.2559999999994</v>
      </c>
      <c r="AY37" s="17">
        <v>9688.9320000000007</v>
      </c>
      <c r="AZ37" s="17">
        <v>31996.008000000002</v>
      </c>
      <c r="BA37" s="17">
        <v>10590.228000000001</v>
      </c>
      <c r="BB37" s="17">
        <v>26137.584000000006</v>
      </c>
      <c r="BC37" s="17">
        <v>6985.0440000000017</v>
      </c>
      <c r="BD37" s="17">
        <v>11266.2</v>
      </c>
      <c r="BE37" s="17">
        <v>5858.4240000000009</v>
      </c>
      <c r="BF37" s="17">
        <v>10139.579999999998</v>
      </c>
      <c r="BG37" s="17">
        <v>105000.984</v>
      </c>
      <c r="BH37" s="17">
        <v>43712.856</v>
      </c>
      <c r="BI37" s="17">
        <v>4506.4800000000005</v>
      </c>
      <c r="BJ37" s="17">
        <v>81792.612000000008</v>
      </c>
      <c r="BK37" s="17">
        <v>35150.544000000002</v>
      </c>
      <c r="BL37" s="17">
        <v>41234.292000000001</v>
      </c>
      <c r="BM37" s="17">
        <v>51599.195999999996</v>
      </c>
      <c r="BN37" s="17">
        <v>181385.82000000004</v>
      </c>
      <c r="BO37" s="17">
        <v>0</v>
      </c>
      <c r="BP37" s="17">
        <v>77286.131999999998</v>
      </c>
      <c r="BQ37" s="17">
        <v>107930.196</v>
      </c>
      <c r="BR37" s="17">
        <v>4506.4800000000005</v>
      </c>
      <c r="BS37" s="17">
        <v>9688.9320000000007</v>
      </c>
      <c r="BT37" s="17">
        <v>11266.2</v>
      </c>
    </row>
    <row r="38" spans="1:72" s="4" customFormat="1" ht="12" customHeight="1" x14ac:dyDescent="0.25">
      <c r="A38" s="22">
        <v>34</v>
      </c>
      <c r="B38" s="24" t="s">
        <v>378</v>
      </c>
      <c r="C38" s="50">
        <v>3339.9</v>
      </c>
      <c r="D38" s="51">
        <v>3339.9</v>
      </c>
      <c r="E38" s="52">
        <v>0</v>
      </c>
      <c r="F38" s="51">
        <v>1341.3</v>
      </c>
      <c r="G38" s="22" t="s">
        <v>344</v>
      </c>
      <c r="H38" s="10">
        <v>1</v>
      </c>
      <c r="I38" s="10" t="s">
        <v>345</v>
      </c>
      <c r="J38" s="18">
        <v>41.47</v>
      </c>
      <c r="K38" s="20">
        <v>0.84999999999999987</v>
      </c>
      <c r="L38" s="20">
        <v>0.68</v>
      </c>
      <c r="M38" s="20">
        <v>0.99</v>
      </c>
      <c r="N38" s="20">
        <v>0.44</v>
      </c>
      <c r="O38" s="20">
        <v>0.43000000000000005</v>
      </c>
      <c r="P38" s="20">
        <v>1.4200000000000002</v>
      </c>
      <c r="Q38" s="20">
        <v>0.47000000000000003</v>
      </c>
      <c r="R38" s="20">
        <v>1.1600000000000001</v>
      </c>
      <c r="S38" s="20">
        <v>0.31000000000000005</v>
      </c>
      <c r="T38" s="20">
        <v>0.5</v>
      </c>
      <c r="U38" s="20">
        <v>0.26</v>
      </c>
      <c r="V38" s="20">
        <v>0.44999999999999996</v>
      </c>
      <c r="W38" s="20">
        <v>4.66</v>
      </c>
      <c r="X38" s="20">
        <v>1.9400000000000002</v>
      </c>
      <c r="Y38" s="20">
        <v>0.2</v>
      </c>
      <c r="Z38" s="20">
        <v>3.63</v>
      </c>
      <c r="AA38" s="20">
        <v>1.56</v>
      </c>
      <c r="AB38" s="20">
        <v>1.8299999999999998</v>
      </c>
      <c r="AC38" s="20">
        <v>2.29</v>
      </c>
      <c r="AD38" s="20">
        <v>8.0500000000000007</v>
      </c>
      <c r="AE38" s="20">
        <v>0</v>
      </c>
      <c r="AF38" s="20">
        <v>3.4299999999999997</v>
      </c>
      <c r="AG38" s="20">
        <v>4.7899999999999991</v>
      </c>
      <c r="AH38" s="20">
        <v>0.2</v>
      </c>
      <c r="AI38" s="20">
        <v>0.43</v>
      </c>
      <c r="AJ38" s="20">
        <v>0.5</v>
      </c>
      <c r="AK38" s="20">
        <v>40</v>
      </c>
      <c r="AL38" s="20">
        <v>40</v>
      </c>
      <c r="AM38" s="17">
        <v>2193.54</v>
      </c>
      <c r="AN38" s="17">
        <v>171.393046</v>
      </c>
      <c r="AO38" s="17">
        <v>32.83</v>
      </c>
      <c r="AP38" s="17">
        <v>2193.54</v>
      </c>
      <c r="AQ38" s="17">
        <v>0</v>
      </c>
      <c r="AR38" s="17">
        <v>0</v>
      </c>
      <c r="AS38" s="17">
        <v>4.71</v>
      </c>
      <c r="AT38" s="18">
        <v>831033.91799999995</v>
      </c>
      <c r="AU38" s="17">
        <v>17033.489999999998</v>
      </c>
      <c r="AV38" s="17">
        <v>13626.792000000001</v>
      </c>
      <c r="AW38" s="17">
        <v>19839.006000000001</v>
      </c>
      <c r="AX38" s="17">
        <v>8817.3359999999993</v>
      </c>
      <c r="AY38" s="17">
        <v>8616.9420000000009</v>
      </c>
      <c r="AZ38" s="17">
        <v>28455.948000000004</v>
      </c>
      <c r="BA38" s="17">
        <v>9418.518</v>
      </c>
      <c r="BB38" s="17">
        <v>23245.704000000005</v>
      </c>
      <c r="BC38" s="17">
        <v>6212.2140000000009</v>
      </c>
      <c r="BD38" s="17">
        <v>10019.700000000001</v>
      </c>
      <c r="BE38" s="17">
        <v>5210.2440000000006</v>
      </c>
      <c r="BF38" s="17">
        <v>9017.73</v>
      </c>
      <c r="BG38" s="17">
        <v>93383.604000000007</v>
      </c>
      <c r="BH38" s="17">
        <v>38876.436000000002</v>
      </c>
      <c r="BI38" s="17">
        <v>4007.88</v>
      </c>
      <c r="BJ38" s="17">
        <v>72743.021999999997</v>
      </c>
      <c r="BK38" s="17">
        <v>31261.464000000004</v>
      </c>
      <c r="BL38" s="17">
        <v>36672.101999999999</v>
      </c>
      <c r="BM38" s="17">
        <v>45890.226000000002</v>
      </c>
      <c r="BN38" s="17">
        <v>161317.17000000001</v>
      </c>
      <c r="BO38" s="17">
        <v>0</v>
      </c>
      <c r="BP38" s="17">
        <v>68735.141999999993</v>
      </c>
      <c r="BQ38" s="17">
        <v>95988.725999999981</v>
      </c>
      <c r="BR38" s="17">
        <v>4007.88</v>
      </c>
      <c r="BS38" s="17">
        <v>8616.9419999999991</v>
      </c>
      <c r="BT38" s="17">
        <v>10019.700000000001</v>
      </c>
    </row>
    <row r="39" spans="1:72" s="4" customFormat="1" ht="12" customHeight="1" x14ac:dyDescent="0.25">
      <c r="A39" s="269" t="s">
        <v>1</v>
      </c>
      <c r="B39" s="269"/>
      <c r="C39" s="12">
        <v>325673.08</v>
      </c>
      <c r="D39" s="12">
        <v>313382.98000000004</v>
      </c>
      <c r="E39" s="12">
        <v>12290.1</v>
      </c>
      <c r="F39" s="12">
        <v>96015.459999999992</v>
      </c>
      <c r="G39" s="11" t="s">
        <v>0</v>
      </c>
      <c r="H39" s="9" t="s">
        <v>0</v>
      </c>
      <c r="I39" s="9" t="s">
        <v>0</v>
      </c>
      <c r="J39" s="9" t="s">
        <v>0</v>
      </c>
      <c r="K39" s="9" t="s">
        <v>0</v>
      </c>
      <c r="L39" s="9" t="s">
        <v>0</v>
      </c>
      <c r="M39" s="9" t="s">
        <v>0</v>
      </c>
      <c r="N39" s="9" t="s">
        <v>0</v>
      </c>
      <c r="O39" s="9" t="s">
        <v>0</v>
      </c>
      <c r="P39" s="9" t="s">
        <v>0</v>
      </c>
      <c r="Q39" s="9" t="s">
        <v>0</v>
      </c>
      <c r="R39" s="9" t="s">
        <v>0</v>
      </c>
      <c r="S39" s="9" t="s">
        <v>0</v>
      </c>
      <c r="T39" s="9" t="s">
        <v>0</v>
      </c>
      <c r="U39" s="9" t="s">
        <v>0</v>
      </c>
      <c r="V39" s="9" t="s">
        <v>0</v>
      </c>
      <c r="W39" s="9" t="s">
        <v>0</v>
      </c>
      <c r="X39" s="9" t="s">
        <v>0</v>
      </c>
      <c r="Y39" s="9" t="s">
        <v>0</v>
      </c>
      <c r="Z39" s="9" t="s">
        <v>0</v>
      </c>
      <c r="AA39" s="9" t="s">
        <v>0</v>
      </c>
      <c r="AB39" s="9" t="s">
        <v>0</v>
      </c>
      <c r="AC39" s="9" t="s">
        <v>0</v>
      </c>
      <c r="AD39" s="9" t="s">
        <v>0</v>
      </c>
      <c r="AE39" s="9" t="s">
        <v>0</v>
      </c>
      <c r="AF39" s="9" t="s">
        <v>0</v>
      </c>
      <c r="AG39" s="9" t="s">
        <v>0</v>
      </c>
      <c r="AH39" s="9" t="s">
        <v>0</v>
      </c>
      <c r="AI39" s="9" t="s">
        <v>0</v>
      </c>
      <c r="AJ39" s="9" t="s">
        <v>0</v>
      </c>
      <c r="AK39" s="9" t="s">
        <v>0</v>
      </c>
      <c r="AL39" s="9" t="s">
        <v>0</v>
      </c>
      <c r="AM39" s="9" t="s">
        <v>0</v>
      </c>
      <c r="AN39" s="9" t="s">
        <v>0</v>
      </c>
      <c r="AO39" s="9" t="s">
        <v>0</v>
      </c>
      <c r="AP39" s="9" t="s">
        <v>0</v>
      </c>
      <c r="AQ39" s="9" t="s">
        <v>0</v>
      </c>
      <c r="AR39" s="9" t="s">
        <v>0</v>
      </c>
      <c r="AS39" s="9" t="s">
        <v>0</v>
      </c>
      <c r="AT39" s="8">
        <v>80698286.016600013</v>
      </c>
      <c r="AU39" s="7">
        <v>1660932.7079999999</v>
      </c>
      <c r="AV39" s="7">
        <v>1326316.5263999999</v>
      </c>
      <c r="AW39" s="7">
        <v>1934498.0951999999</v>
      </c>
      <c r="AX39" s="7">
        <v>859776.93120000022</v>
      </c>
      <c r="AY39" s="7">
        <v>838700.15640000044</v>
      </c>
      <c r="AZ39" s="7">
        <v>2774734.6415999997</v>
      </c>
      <c r="BA39" s="7">
        <v>918398.08560000011</v>
      </c>
      <c r="BB39" s="7">
        <v>2266684.6368</v>
      </c>
      <c r="BC39" s="7">
        <v>605751.92880000011</v>
      </c>
      <c r="BD39" s="7">
        <v>977019.24</v>
      </c>
      <c r="BE39" s="7">
        <v>508050.00480000011</v>
      </c>
      <c r="BF39" s="7">
        <v>879317.31599999976</v>
      </c>
      <c r="BG39" s="7">
        <v>8908864.8828000017</v>
      </c>
      <c r="BH39" s="7">
        <v>3786296.9411999993</v>
      </c>
      <c r="BI39" s="7">
        <v>390807.69600000005</v>
      </c>
      <c r="BJ39" s="7">
        <v>7093159.6823999994</v>
      </c>
      <c r="BK39" s="7">
        <v>3048300.0288000009</v>
      </c>
      <c r="BL39" s="7">
        <v>3464236.4454000001</v>
      </c>
      <c r="BM39" s="7">
        <v>4471711.0691999998</v>
      </c>
      <c r="BN39" s="7">
        <v>15701247.114</v>
      </c>
      <c r="BO39" s="7">
        <v>12936.258000000002</v>
      </c>
      <c r="BP39" s="7">
        <v>6712114.0823999988</v>
      </c>
      <c r="BQ39" s="7">
        <v>9359844.3191999979</v>
      </c>
      <c r="BR39" s="7">
        <v>390807.69600000005</v>
      </c>
      <c r="BS39" s="7">
        <v>833129.3544000003</v>
      </c>
      <c r="BT39" s="7">
        <v>974650.17599999998</v>
      </c>
    </row>
    <row r="41" spans="1:72" ht="20.100000000000001" customHeight="1" x14ac:dyDescent="0.25">
      <c r="A41" s="266" t="s">
        <v>302</v>
      </c>
      <c r="B41" s="266" t="s">
        <v>301</v>
      </c>
      <c r="C41" s="267" t="s">
        <v>300</v>
      </c>
      <c r="D41" s="267" t="s">
        <v>291</v>
      </c>
      <c r="E41" s="267"/>
      <c r="F41" s="267" t="s">
        <v>299</v>
      </c>
      <c r="G41" s="268" t="s">
        <v>298</v>
      </c>
      <c r="H41" s="268" t="s">
        <v>297</v>
      </c>
      <c r="I41" s="268" t="s">
        <v>296</v>
      </c>
      <c r="J41" s="268" t="s">
        <v>293</v>
      </c>
      <c r="K41" s="262" t="s">
        <v>291</v>
      </c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4"/>
      <c r="AK41" s="262" t="s">
        <v>295</v>
      </c>
      <c r="AL41" s="263"/>
      <c r="AM41" s="263"/>
      <c r="AN41" s="263"/>
      <c r="AO41" s="263"/>
      <c r="AP41" s="263"/>
      <c r="AQ41" s="263"/>
      <c r="AR41" s="263"/>
      <c r="AS41" s="264"/>
      <c r="AT41" s="265" t="s">
        <v>379</v>
      </c>
    </row>
    <row r="42" spans="1:72" ht="24.95" customHeight="1" x14ac:dyDescent="0.25">
      <c r="A42" s="266"/>
      <c r="B42" s="266"/>
      <c r="C42" s="267"/>
      <c r="D42" s="267" t="s">
        <v>290</v>
      </c>
      <c r="E42" s="267" t="s">
        <v>289</v>
      </c>
      <c r="F42" s="267"/>
      <c r="G42" s="268"/>
      <c r="H42" s="268"/>
      <c r="I42" s="268"/>
      <c r="J42" s="268"/>
      <c r="K42" s="259" t="s">
        <v>317</v>
      </c>
      <c r="L42" s="259" t="s">
        <v>318</v>
      </c>
      <c r="M42" s="259" t="s">
        <v>319</v>
      </c>
      <c r="N42" s="259" t="s">
        <v>320</v>
      </c>
      <c r="O42" s="259" t="s">
        <v>321</v>
      </c>
      <c r="P42" s="259" t="s">
        <v>322</v>
      </c>
      <c r="Q42" s="259" t="s">
        <v>323</v>
      </c>
      <c r="R42" s="259" t="s">
        <v>324</v>
      </c>
      <c r="S42" s="259" t="s">
        <v>325</v>
      </c>
      <c r="T42" s="259" t="s">
        <v>326</v>
      </c>
      <c r="U42" s="259" t="s">
        <v>327</v>
      </c>
      <c r="V42" s="259" t="s">
        <v>328</v>
      </c>
      <c r="W42" s="259" t="s">
        <v>329</v>
      </c>
      <c r="X42" s="259" t="s">
        <v>330</v>
      </c>
      <c r="Y42" s="259" t="s">
        <v>331</v>
      </c>
      <c r="Z42" s="259" t="s">
        <v>332</v>
      </c>
      <c r="AA42" s="259" t="s">
        <v>333</v>
      </c>
      <c r="AB42" s="259" t="s">
        <v>334</v>
      </c>
      <c r="AC42" s="259" t="s">
        <v>335</v>
      </c>
      <c r="AD42" s="259" t="s">
        <v>336</v>
      </c>
      <c r="AE42" s="259" t="s">
        <v>337</v>
      </c>
      <c r="AF42" s="259" t="s">
        <v>338</v>
      </c>
      <c r="AG42" s="259" t="s">
        <v>339</v>
      </c>
      <c r="AH42" s="259" t="s">
        <v>340</v>
      </c>
      <c r="AI42" s="259" t="s">
        <v>341</v>
      </c>
      <c r="AJ42" s="259" t="s">
        <v>342</v>
      </c>
      <c r="AK42" s="259" t="s">
        <v>288</v>
      </c>
      <c r="AL42" s="259" t="s">
        <v>287</v>
      </c>
      <c r="AM42" s="259"/>
      <c r="AN42" s="259"/>
      <c r="AO42" s="259" t="s">
        <v>286</v>
      </c>
      <c r="AP42" s="259" t="s">
        <v>285</v>
      </c>
      <c r="AQ42" s="259" t="s">
        <v>284</v>
      </c>
      <c r="AR42" s="259"/>
      <c r="AS42" s="259" t="s">
        <v>283</v>
      </c>
      <c r="AT42" s="265"/>
      <c r="AU42" s="259" t="s">
        <v>317</v>
      </c>
      <c r="AV42" s="259" t="s">
        <v>318</v>
      </c>
      <c r="AW42" s="259" t="s">
        <v>319</v>
      </c>
      <c r="AX42" s="259" t="s">
        <v>320</v>
      </c>
      <c r="AY42" s="259" t="s">
        <v>321</v>
      </c>
      <c r="AZ42" s="259" t="s">
        <v>322</v>
      </c>
      <c r="BA42" s="259" t="s">
        <v>323</v>
      </c>
      <c r="BB42" s="259" t="s">
        <v>324</v>
      </c>
      <c r="BC42" s="259" t="s">
        <v>325</v>
      </c>
      <c r="BD42" s="259" t="s">
        <v>326</v>
      </c>
      <c r="BE42" s="259" t="s">
        <v>327</v>
      </c>
      <c r="BF42" s="259" t="s">
        <v>328</v>
      </c>
      <c r="BG42" s="259" t="s">
        <v>329</v>
      </c>
      <c r="BH42" s="259" t="s">
        <v>330</v>
      </c>
      <c r="BI42" s="259" t="s">
        <v>331</v>
      </c>
      <c r="BJ42" s="259" t="s">
        <v>332</v>
      </c>
      <c r="BK42" s="259" t="s">
        <v>333</v>
      </c>
      <c r="BL42" s="259" t="s">
        <v>334</v>
      </c>
      <c r="BM42" s="259" t="s">
        <v>335</v>
      </c>
      <c r="BN42" s="259" t="s">
        <v>336</v>
      </c>
      <c r="BO42" s="259" t="s">
        <v>337</v>
      </c>
      <c r="BP42" s="259" t="s">
        <v>338</v>
      </c>
      <c r="BQ42" s="259" t="s">
        <v>339</v>
      </c>
      <c r="BR42" s="259" t="s">
        <v>340</v>
      </c>
      <c r="BS42" s="259" t="s">
        <v>341</v>
      </c>
      <c r="BT42" s="259" t="s">
        <v>342</v>
      </c>
    </row>
    <row r="43" spans="1:72" ht="24.95" customHeight="1" x14ac:dyDescent="0.25">
      <c r="A43" s="266"/>
      <c r="B43" s="266"/>
      <c r="C43" s="267"/>
      <c r="D43" s="267"/>
      <c r="E43" s="267"/>
      <c r="F43" s="267"/>
      <c r="G43" s="268"/>
      <c r="H43" s="268"/>
      <c r="I43" s="268"/>
      <c r="J43" s="268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34" t="s">
        <v>262</v>
      </c>
      <c r="AM43" s="34" t="s">
        <v>261</v>
      </c>
      <c r="AN43" s="34" t="s">
        <v>260</v>
      </c>
      <c r="AO43" s="259"/>
      <c r="AP43" s="259"/>
      <c r="AQ43" s="34" t="s">
        <v>259</v>
      </c>
      <c r="AR43" s="34" t="s">
        <v>258</v>
      </c>
      <c r="AS43" s="259"/>
      <c r="AT43" s="265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</row>
    <row r="44" spans="1:72" ht="20.100000000000001" customHeight="1" x14ac:dyDescent="0.25">
      <c r="A44" s="266"/>
      <c r="B44" s="266"/>
      <c r="C44" s="267"/>
      <c r="D44" s="267"/>
      <c r="E44" s="267"/>
      <c r="F44" s="267"/>
      <c r="G44" s="268"/>
      <c r="H44" s="268"/>
      <c r="I44" s="268"/>
      <c r="J44" s="268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33" t="s">
        <v>255</v>
      </c>
      <c r="AL44" s="33" t="s">
        <v>255</v>
      </c>
      <c r="AM44" s="33" t="s">
        <v>256</v>
      </c>
      <c r="AN44" s="33" t="s">
        <v>257</v>
      </c>
      <c r="AO44" s="33" t="s">
        <v>255</v>
      </c>
      <c r="AP44" s="33" t="s">
        <v>256</v>
      </c>
      <c r="AQ44" s="33" t="s">
        <v>255</v>
      </c>
      <c r="AR44" s="33" t="s">
        <v>255</v>
      </c>
      <c r="AS44" s="33" t="s">
        <v>254</v>
      </c>
      <c r="AT44" s="265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/>
      <c r="BO44" s="259"/>
      <c r="BP44" s="259"/>
      <c r="BQ44" s="259"/>
      <c r="BR44" s="259"/>
      <c r="BS44" s="259"/>
      <c r="BT44" s="259"/>
    </row>
    <row r="45" spans="1:72" s="4" customFormat="1" ht="12" customHeight="1" x14ac:dyDescent="0.25">
      <c r="A45" s="22">
        <v>1</v>
      </c>
      <c r="B45" s="24" t="s">
        <v>343</v>
      </c>
      <c r="C45" s="50">
        <v>9973.7999999999993</v>
      </c>
      <c r="D45" s="51">
        <v>8448.7999999999993</v>
      </c>
      <c r="E45" s="52">
        <v>1525</v>
      </c>
      <c r="F45" s="51">
        <v>3194.06</v>
      </c>
      <c r="G45" s="22" t="s">
        <v>344</v>
      </c>
      <c r="H45" s="10">
        <v>1</v>
      </c>
      <c r="I45" s="10" t="s">
        <v>345</v>
      </c>
      <c r="J45" s="18">
        <v>41.47</v>
      </c>
      <c r="K45" s="20">
        <v>0.84999999999999987</v>
      </c>
      <c r="L45" s="20">
        <v>0.68000000000000016</v>
      </c>
      <c r="M45" s="20">
        <v>0.9900000000000001</v>
      </c>
      <c r="N45" s="20">
        <v>0.44000000000000006</v>
      </c>
      <c r="O45" s="20">
        <v>0.43000000000000005</v>
      </c>
      <c r="P45" s="20">
        <v>1.42</v>
      </c>
      <c r="Q45" s="20">
        <v>0.47000000000000003</v>
      </c>
      <c r="R45" s="20">
        <v>1.1600000000000001</v>
      </c>
      <c r="S45" s="20">
        <v>0.31000000000000005</v>
      </c>
      <c r="T45" s="20">
        <v>0.5</v>
      </c>
      <c r="U45" s="20">
        <v>0.26</v>
      </c>
      <c r="V45" s="20">
        <v>0.44999999999999996</v>
      </c>
      <c r="W45" s="20">
        <v>4.66</v>
      </c>
      <c r="X45" s="20">
        <v>1.9400000000000002</v>
      </c>
      <c r="Y45" s="20">
        <v>0.2</v>
      </c>
      <c r="Z45" s="20">
        <v>3.63</v>
      </c>
      <c r="AA45" s="20">
        <v>1.56</v>
      </c>
      <c r="AB45" s="20">
        <v>1.8299999999999998</v>
      </c>
      <c r="AC45" s="20">
        <v>2.29</v>
      </c>
      <c r="AD45" s="20">
        <v>8.0500000000000007</v>
      </c>
      <c r="AE45" s="20">
        <v>0</v>
      </c>
      <c r="AF45" s="20">
        <v>3.4299999999999997</v>
      </c>
      <c r="AG45" s="20">
        <v>4.7899999999999991</v>
      </c>
      <c r="AH45" s="20">
        <v>0.2</v>
      </c>
      <c r="AI45" s="20">
        <v>0.43</v>
      </c>
      <c r="AJ45" s="20">
        <v>0.5</v>
      </c>
      <c r="AK45" s="20">
        <v>40</v>
      </c>
      <c r="AL45" s="20">
        <v>40</v>
      </c>
      <c r="AM45" s="17">
        <v>2193.54</v>
      </c>
      <c r="AN45" s="17">
        <v>171.393046</v>
      </c>
      <c r="AO45" s="17">
        <v>32.83</v>
      </c>
      <c r="AP45" s="17">
        <v>2193.54</v>
      </c>
      <c r="AQ45" s="17">
        <v>0</v>
      </c>
      <c r="AR45" s="17">
        <v>0</v>
      </c>
      <c r="AS45" s="17">
        <v>4.71</v>
      </c>
      <c r="AT45" s="18">
        <v>4963361.8320000004</v>
      </c>
      <c r="AU45" s="17">
        <v>101732.75999999998</v>
      </c>
      <c r="AV45" s="17">
        <v>81386.208000000013</v>
      </c>
      <c r="AW45" s="17">
        <v>118488.74400000001</v>
      </c>
      <c r="AX45" s="17">
        <v>52661.664000000004</v>
      </c>
      <c r="AY45" s="17">
        <v>51464.808000000005</v>
      </c>
      <c r="AZ45" s="17">
        <v>169953.55199999997</v>
      </c>
      <c r="BA45" s="17">
        <v>56252.231999999996</v>
      </c>
      <c r="BB45" s="17">
        <v>138835.296</v>
      </c>
      <c r="BC45" s="17">
        <v>37102.536</v>
      </c>
      <c r="BD45" s="17">
        <v>59842.799999999996</v>
      </c>
      <c r="BE45" s="17">
        <v>31118.256000000001</v>
      </c>
      <c r="BF45" s="17">
        <v>53858.51999999999</v>
      </c>
      <c r="BG45" s="17">
        <v>557734.89599999995</v>
      </c>
      <c r="BH45" s="17">
        <v>232190.06399999998</v>
      </c>
      <c r="BI45" s="17">
        <v>23937.119999999999</v>
      </c>
      <c r="BJ45" s="17">
        <v>434458.72799999989</v>
      </c>
      <c r="BK45" s="17">
        <v>186709.53599999999</v>
      </c>
      <c r="BL45" s="17">
        <v>219024.64799999996</v>
      </c>
      <c r="BM45" s="17">
        <v>274080.02399999998</v>
      </c>
      <c r="BN45" s="17">
        <v>963469.08</v>
      </c>
      <c r="BO45" s="17">
        <v>0</v>
      </c>
      <c r="BP45" s="17">
        <v>410521.60800000001</v>
      </c>
      <c r="BQ45" s="17">
        <v>573294.02399999986</v>
      </c>
      <c r="BR45" s="17">
        <v>23937.119999999999</v>
      </c>
      <c r="BS45" s="17">
        <v>51464.80799999999</v>
      </c>
      <c r="BT45" s="17">
        <v>59842.799999999996</v>
      </c>
    </row>
    <row r="46" spans="1:72" s="4" customFormat="1" ht="12" customHeight="1" x14ac:dyDescent="0.25">
      <c r="A46" s="22">
        <v>2</v>
      </c>
      <c r="B46" s="24" t="s">
        <v>346</v>
      </c>
      <c r="C46" s="50">
        <v>12175.86</v>
      </c>
      <c r="D46" s="51">
        <v>11590.86</v>
      </c>
      <c r="E46" s="52">
        <v>585</v>
      </c>
      <c r="F46" s="51">
        <v>2337.1999999999998</v>
      </c>
      <c r="G46" s="22" t="s">
        <v>344</v>
      </c>
      <c r="H46" s="10">
        <v>1</v>
      </c>
      <c r="I46" s="10" t="s">
        <v>345</v>
      </c>
      <c r="J46" s="18">
        <v>41.47</v>
      </c>
      <c r="K46" s="20">
        <v>0.84999999999999987</v>
      </c>
      <c r="L46" s="20">
        <v>0.68000000000000016</v>
      </c>
      <c r="M46" s="20">
        <v>0.9900000000000001</v>
      </c>
      <c r="N46" s="20">
        <v>0.44000000000000006</v>
      </c>
      <c r="O46" s="20">
        <v>0.43000000000000005</v>
      </c>
      <c r="P46" s="20">
        <v>1.42</v>
      </c>
      <c r="Q46" s="20">
        <v>0.47000000000000003</v>
      </c>
      <c r="R46" s="20">
        <v>1.1600000000000001</v>
      </c>
      <c r="S46" s="20">
        <v>0.31000000000000005</v>
      </c>
      <c r="T46" s="20">
        <v>0.5</v>
      </c>
      <c r="U46" s="20">
        <v>0.26</v>
      </c>
      <c r="V46" s="20">
        <v>0.44999999999999996</v>
      </c>
      <c r="W46" s="20">
        <v>4.66</v>
      </c>
      <c r="X46" s="20">
        <v>1.9400000000000002</v>
      </c>
      <c r="Y46" s="20">
        <v>0.2</v>
      </c>
      <c r="Z46" s="20">
        <v>3.63</v>
      </c>
      <c r="AA46" s="20">
        <v>1.56</v>
      </c>
      <c r="AB46" s="20">
        <v>1.8299999999999998</v>
      </c>
      <c r="AC46" s="20">
        <v>2.29</v>
      </c>
      <c r="AD46" s="20">
        <v>8.0500000000000007</v>
      </c>
      <c r="AE46" s="20">
        <v>0</v>
      </c>
      <c r="AF46" s="20">
        <v>3.4299999999999997</v>
      </c>
      <c r="AG46" s="20">
        <v>4.7899999999999991</v>
      </c>
      <c r="AH46" s="20">
        <v>0.2</v>
      </c>
      <c r="AI46" s="20">
        <v>0.43</v>
      </c>
      <c r="AJ46" s="20">
        <v>0.5</v>
      </c>
      <c r="AK46" s="20">
        <v>40</v>
      </c>
      <c r="AL46" s="20">
        <v>40</v>
      </c>
      <c r="AM46" s="17">
        <v>2193.54</v>
      </c>
      <c r="AN46" s="17">
        <v>171.393046</v>
      </c>
      <c r="AO46" s="17">
        <v>32.83</v>
      </c>
      <c r="AP46" s="17">
        <v>2193.54</v>
      </c>
      <c r="AQ46" s="17">
        <v>0</v>
      </c>
      <c r="AR46" s="17">
        <v>0</v>
      </c>
      <c r="AS46" s="17">
        <v>4.71</v>
      </c>
      <c r="AT46" s="18">
        <v>6059194.9704</v>
      </c>
      <c r="AU46" s="17">
        <v>124193.772</v>
      </c>
      <c r="AV46" s="17">
        <v>99355.017600000021</v>
      </c>
      <c r="AW46" s="17">
        <v>144649.21680000002</v>
      </c>
      <c r="AX46" s="17">
        <v>64288.540800000002</v>
      </c>
      <c r="AY46" s="17">
        <v>62827.437600000005</v>
      </c>
      <c r="AZ46" s="17">
        <v>207476.6544</v>
      </c>
      <c r="BA46" s="17">
        <v>68671.85040000001</v>
      </c>
      <c r="BB46" s="17">
        <v>169487.97120000003</v>
      </c>
      <c r="BC46" s="17">
        <v>45294.19920000001</v>
      </c>
      <c r="BD46" s="17">
        <v>73055.16</v>
      </c>
      <c r="BE46" s="17">
        <v>37988.683199999999</v>
      </c>
      <c r="BF46" s="17">
        <v>65749.644</v>
      </c>
      <c r="BG46" s="17">
        <v>680874.09120000002</v>
      </c>
      <c r="BH46" s="17">
        <v>283454.02080000006</v>
      </c>
      <c r="BI46" s="17">
        <v>29222.063999999998</v>
      </c>
      <c r="BJ46" s="17">
        <v>530380.46160000004</v>
      </c>
      <c r="BK46" s="17">
        <v>227932.0992</v>
      </c>
      <c r="BL46" s="17">
        <v>267381.88559999998</v>
      </c>
      <c r="BM46" s="17">
        <v>334592.63280000002</v>
      </c>
      <c r="BN46" s="17">
        <v>1176188.0760000001</v>
      </c>
      <c r="BO46" s="17">
        <v>0</v>
      </c>
      <c r="BP46" s="17">
        <v>501158.39760000003</v>
      </c>
      <c r="BQ46" s="17">
        <v>699868.43279999995</v>
      </c>
      <c r="BR46" s="17">
        <v>29222.063999999998</v>
      </c>
      <c r="BS46" s="17">
        <v>62827.437600000005</v>
      </c>
      <c r="BT46" s="17">
        <v>73055.16</v>
      </c>
    </row>
    <row r="47" spans="1:72" s="4" customFormat="1" ht="12" customHeight="1" x14ac:dyDescent="0.25">
      <c r="A47" s="22">
        <v>3</v>
      </c>
      <c r="B47" s="24" t="s">
        <v>347</v>
      </c>
      <c r="C47" s="50">
        <v>14598.6</v>
      </c>
      <c r="D47" s="51">
        <v>13541.4</v>
      </c>
      <c r="E47" s="52">
        <v>1057.2</v>
      </c>
      <c r="F47" s="51">
        <v>2911.1</v>
      </c>
      <c r="G47" s="22" t="s">
        <v>344</v>
      </c>
      <c r="H47" s="10">
        <v>1</v>
      </c>
      <c r="I47" s="10" t="s">
        <v>345</v>
      </c>
      <c r="J47" s="18">
        <v>41.47</v>
      </c>
      <c r="K47" s="20">
        <v>0.84999999999999987</v>
      </c>
      <c r="L47" s="20">
        <v>0.68000000000000016</v>
      </c>
      <c r="M47" s="20">
        <v>0.9900000000000001</v>
      </c>
      <c r="N47" s="20">
        <v>0.44000000000000006</v>
      </c>
      <c r="O47" s="20">
        <v>0.43000000000000005</v>
      </c>
      <c r="P47" s="20">
        <v>1.42</v>
      </c>
      <c r="Q47" s="20">
        <v>0.47000000000000003</v>
      </c>
      <c r="R47" s="20">
        <v>1.1600000000000001</v>
      </c>
      <c r="S47" s="20">
        <v>0.31000000000000005</v>
      </c>
      <c r="T47" s="20">
        <v>0.5</v>
      </c>
      <c r="U47" s="20">
        <v>0.26</v>
      </c>
      <c r="V47" s="20">
        <v>0.44999999999999996</v>
      </c>
      <c r="W47" s="20">
        <v>4.66</v>
      </c>
      <c r="X47" s="20">
        <v>1.9400000000000002</v>
      </c>
      <c r="Y47" s="20">
        <v>0.2</v>
      </c>
      <c r="Z47" s="20">
        <v>3.63</v>
      </c>
      <c r="AA47" s="20">
        <v>1.56</v>
      </c>
      <c r="AB47" s="20">
        <v>1.8299999999999998</v>
      </c>
      <c r="AC47" s="20">
        <v>2.29</v>
      </c>
      <c r="AD47" s="20">
        <v>8.0500000000000007</v>
      </c>
      <c r="AE47" s="20">
        <v>0</v>
      </c>
      <c r="AF47" s="20">
        <v>3.4299999999999997</v>
      </c>
      <c r="AG47" s="20">
        <v>4.7899999999999991</v>
      </c>
      <c r="AH47" s="20">
        <v>0.2</v>
      </c>
      <c r="AI47" s="20">
        <v>0.43</v>
      </c>
      <c r="AJ47" s="20">
        <v>0.5</v>
      </c>
      <c r="AK47" s="20">
        <v>40</v>
      </c>
      <c r="AL47" s="20">
        <v>40</v>
      </c>
      <c r="AM47" s="17">
        <v>2193.54</v>
      </c>
      <c r="AN47" s="17">
        <v>171.393046</v>
      </c>
      <c r="AO47" s="17">
        <v>32.83</v>
      </c>
      <c r="AP47" s="17">
        <v>2193.54</v>
      </c>
      <c r="AQ47" s="17">
        <v>0</v>
      </c>
      <c r="AR47" s="17">
        <v>0</v>
      </c>
      <c r="AS47" s="17">
        <v>4.71</v>
      </c>
      <c r="AT47" s="18">
        <v>7264847.3039999986</v>
      </c>
      <c r="AU47" s="17">
        <v>148905.71999999997</v>
      </c>
      <c r="AV47" s="17">
        <v>119124.57600000003</v>
      </c>
      <c r="AW47" s="17">
        <v>173431.36800000002</v>
      </c>
      <c r="AX47" s="17">
        <v>77080.608000000007</v>
      </c>
      <c r="AY47" s="17">
        <v>75328.776000000013</v>
      </c>
      <c r="AZ47" s="17">
        <v>248760.14399999997</v>
      </c>
      <c r="BA47" s="17">
        <v>82336.104000000007</v>
      </c>
      <c r="BB47" s="17">
        <v>203212.51200000005</v>
      </c>
      <c r="BC47" s="17">
        <v>54306.792000000009</v>
      </c>
      <c r="BD47" s="17">
        <v>87591.6</v>
      </c>
      <c r="BE47" s="17">
        <v>45547.632000000005</v>
      </c>
      <c r="BF47" s="17">
        <v>78832.44</v>
      </c>
      <c r="BG47" s="17">
        <v>816353.71200000006</v>
      </c>
      <c r="BH47" s="17">
        <v>339855.40800000005</v>
      </c>
      <c r="BI47" s="17">
        <v>35036.639999999999</v>
      </c>
      <c r="BJ47" s="17">
        <v>635915.01599999995</v>
      </c>
      <c r="BK47" s="17">
        <v>273285.79200000002</v>
      </c>
      <c r="BL47" s="17">
        <v>320585.25599999999</v>
      </c>
      <c r="BM47" s="17">
        <v>401169.52800000005</v>
      </c>
      <c r="BN47" s="17">
        <v>1410224.7600000002</v>
      </c>
      <c r="BO47" s="17">
        <v>0</v>
      </c>
      <c r="BP47" s="17">
        <v>600878.37599999993</v>
      </c>
      <c r="BQ47" s="17">
        <v>839127.52799999993</v>
      </c>
      <c r="BR47" s="17">
        <v>35036.639999999999</v>
      </c>
      <c r="BS47" s="17">
        <v>75328.775999999998</v>
      </c>
      <c r="BT47" s="17">
        <v>87591.6</v>
      </c>
    </row>
    <row r="48" spans="1:72" s="4" customFormat="1" ht="12" customHeight="1" x14ac:dyDescent="0.25">
      <c r="A48" s="22">
        <v>4</v>
      </c>
      <c r="B48" s="24" t="s">
        <v>348</v>
      </c>
      <c r="C48" s="50">
        <v>11182.47</v>
      </c>
      <c r="D48" s="51">
        <v>11182.47</v>
      </c>
      <c r="E48" s="52">
        <v>0</v>
      </c>
      <c r="F48" s="51">
        <v>3223.4</v>
      </c>
      <c r="G48" s="22" t="s">
        <v>344</v>
      </c>
      <c r="H48" s="10">
        <v>1</v>
      </c>
      <c r="I48" s="10" t="s">
        <v>345</v>
      </c>
      <c r="J48" s="18">
        <v>41.47</v>
      </c>
      <c r="K48" s="20">
        <v>0.84999999999999987</v>
      </c>
      <c r="L48" s="20">
        <v>0.68000000000000016</v>
      </c>
      <c r="M48" s="20">
        <v>0.9900000000000001</v>
      </c>
      <c r="N48" s="20">
        <v>0.44000000000000006</v>
      </c>
      <c r="O48" s="20">
        <v>0.43000000000000005</v>
      </c>
      <c r="P48" s="20">
        <v>1.42</v>
      </c>
      <c r="Q48" s="20">
        <v>0.47000000000000003</v>
      </c>
      <c r="R48" s="20">
        <v>1.1600000000000001</v>
      </c>
      <c r="S48" s="20">
        <v>0.31000000000000005</v>
      </c>
      <c r="T48" s="20">
        <v>0.5</v>
      </c>
      <c r="U48" s="20">
        <v>0.26</v>
      </c>
      <c r="V48" s="20">
        <v>0.44999999999999996</v>
      </c>
      <c r="W48" s="20">
        <v>4.66</v>
      </c>
      <c r="X48" s="20">
        <v>1.9400000000000002</v>
      </c>
      <c r="Y48" s="20">
        <v>0.2</v>
      </c>
      <c r="Z48" s="20">
        <v>3.63</v>
      </c>
      <c r="AA48" s="20">
        <v>1.56</v>
      </c>
      <c r="AB48" s="20">
        <v>1.8299999999999998</v>
      </c>
      <c r="AC48" s="20">
        <v>2.29</v>
      </c>
      <c r="AD48" s="20">
        <v>8.0500000000000007</v>
      </c>
      <c r="AE48" s="20">
        <v>0</v>
      </c>
      <c r="AF48" s="20">
        <v>3.4299999999999997</v>
      </c>
      <c r="AG48" s="20">
        <v>4.7899999999999991</v>
      </c>
      <c r="AH48" s="20">
        <v>0.2</v>
      </c>
      <c r="AI48" s="20">
        <v>0.43</v>
      </c>
      <c r="AJ48" s="20">
        <v>0.5</v>
      </c>
      <c r="AK48" s="20">
        <v>40</v>
      </c>
      <c r="AL48" s="20">
        <v>40</v>
      </c>
      <c r="AM48" s="17">
        <v>2193.54</v>
      </c>
      <c r="AN48" s="17">
        <v>171.393046</v>
      </c>
      <c r="AO48" s="17">
        <v>32.83</v>
      </c>
      <c r="AP48" s="17">
        <v>2193.54</v>
      </c>
      <c r="AQ48" s="17">
        <v>0</v>
      </c>
      <c r="AR48" s="17">
        <v>0</v>
      </c>
      <c r="AS48" s="17">
        <v>4.71</v>
      </c>
      <c r="AT48" s="18">
        <v>5564844.3707999997</v>
      </c>
      <c r="AU48" s="17">
        <v>114061.19399999999</v>
      </c>
      <c r="AV48" s="17">
        <v>91248.955200000011</v>
      </c>
      <c r="AW48" s="17">
        <v>132847.74359999999</v>
      </c>
      <c r="AX48" s="17">
        <v>59043.441600000006</v>
      </c>
      <c r="AY48" s="17">
        <v>57701.545200000008</v>
      </c>
      <c r="AZ48" s="17">
        <v>190549.28879999998</v>
      </c>
      <c r="BA48" s="17">
        <v>63069.130799999999</v>
      </c>
      <c r="BB48" s="17">
        <v>155659.98240000001</v>
      </c>
      <c r="BC48" s="17">
        <v>41598.788400000005</v>
      </c>
      <c r="BD48" s="17">
        <v>67094.819999999992</v>
      </c>
      <c r="BE48" s="17">
        <v>34889.306400000001</v>
      </c>
      <c r="BF48" s="17">
        <v>60385.337999999989</v>
      </c>
      <c r="BG48" s="17">
        <v>625323.72239999997</v>
      </c>
      <c r="BH48" s="17">
        <v>260327.90159999998</v>
      </c>
      <c r="BI48" s="17">
        <v>26837.928</v>
      </c>
      <c r="BJ48" s="17">
        <v>487108.39319999999</v>
      </c>
      <c r="BK48" s="17">
        <v>209335.83840000001</v>
      </c>
      <c r="BL48" s="17">
        <v>245567.04119999995</v>
      </c>
      <c r="BM48" s="17">
        <v>307294.27559999999</v>
      </c>
      <c r="BN48" s="17">
        <v>1080226.602</v>
      </c>
      <c r="BO48" s="17">
        <v>0</v>
      </c>
      <c r="BP48" s="17">
        <v>460270.46519999992</v>
      </c>
      <c r="BQ48" s="17">
        <v>642768.37559999991</v>
      </c>
      <c r="BR48" s="17">
        <v>26837.928</v>
      </c>
      <c r="BS48" s="17">
        <v>57701.545199999993</v>
      </c>
      <c r="BT48" s="17">
        <v>67094.819999999992</v>
      </c>
    </row>
    <row r="49" spans="1:72" s="4" customFormat="1" ht="12" customHeight="1" x14ac:dyDescent="0.25">
      <c r="A49" s="22">
        <v>5</v>
      </c>
      <c r="B49" s="24" t="s">
        <v>349</v>
      </c>
      <c r="C49" s="50">
        <v>21126.6</v>
      </c>
      <c r="D49" s="51">
        <v>20472.099999999999</v>
      </c>
      <c r="E49" s="52">
        <v>654.5</v>
      </c>
      <c r="F49" s="51">
        <v>8057.8</v>
      </c>
      <c r="G49" s="22" t="s">
        <v>344</v>
      </c>
      <c r="H49" s="10">
        <v>1</v>
      </c>
      <c r="I49" s="10" t="s">
        <v>345</v>
      </c>
      <c r="J49" s="18">
        <v>41.47</v>
      </c>
      <c r="K49" s="20">
        <v>0.84999999999999987</v>
      </c>
      <c r="L49" s="20">
        <v>0.68000000000000016</v>
      </c>
      <c r="M49" s="20">
        <v>0.9900000000000001</v>
      </c>
      <c r="N49" s="20">
        <v>0.44000000000000006</v>
      </c>
      <c r="O49" s="20">
        <v>0.43000000000000005</v>
      </c>
      <c r="P49" s="20">
        <v>1.42</v>
      </c>
      <c r="Q49" s="20">
        <v>0.47000000000000003</v>
      </c>
      <c r="R49" s="20">
        <v>1.1600000000000001</v>
      </c>
      <c r="S49" s="20">
        <v>0.31000000000000005</v>
      </c>
      <c r="T49" s="20">
        <v>0.5</v>
      </c>
      <c r="U49" s="20">
        <v>0.26</v>
      </c>
      <c r="V49" s="20">
        <v>0.44999999999999996</v>
      </c>
      <c r="W49" s="20">
        <v>4.66</v>
      </c>
      <c r="X49" s="20">
        <v>1.9400000000000002</v>
      </c>
      <c r="Y49" s="20">
        <v>0.2</v>
      </c>
      <c r="Z49" s="20">
        <v>3.63</v>
      </c>
      <c r="AA49" s="20">
        <v>1.56</v>
      </c>
      <c r="AB49" s="20">
        <v>1.8299999999999998</v>
      </c>
      <c r="AC49" s="20">
        <v>2.29</v>
      </c>
      <c r="AD49" s="20">
        <v>8.0500000000000007</v>
      </c>
      <c r="AE49" s="20">
        <v>0</v>
      </c>
      <c r="AF49" s="20">
        <v>3.4299999999999997</v>
      </c>
      <c r="AG49" s="20">
        <v>4.7899999999999991</v>
      </c>
      <c r="AH49" s="20">
        <v>0.2</v>
      </c>
      <c r="AI49" s="20">
        <v>0.43</v>
      </c>
      <c r="AJ49" s="20">
        <v>0.5</v>
      </c>
      <c r="AK49" s="20">
        <v>40</v>
      </c>
      <c r="AL49" s="20">
        <v>40</v>
      </c>
      <c r="AM49" s="17">
        <v>2193.54</v>
      </c>
      <c r="AN49" s="17">
        <v>171.393046</v>
      </c>
      <c r="AO49" s="17">
        <v>32.83</v>
      </c>
      <c r="AP49" s="17">
        <v>2193.54</v>
      </c>
      <c r="AQ49" s="17">
        <v>0</v>
      </c>
      <c r="AR49" s="17">
        <v>0</v>
      </c>
      <c r="AS49" s="17">
        <v>4.71</v>
      </c>
      <c r="AT49" s="18">
        <v>10513441.223999999</v>
      </c>
      <c r="AU49" s="17">
        <v>215491.31999999995</v>
      </c>
      <c r="AV49" s="17">
        <v>172393.05600000001</v>
      </c>
      <c r="AW49" s="17">
        <v>250984.00799999997</v>
      </c>
      <c r="AX49" s="17">
        <v>111548.448</v>
      </c>
      <c r="AY49" s="17">
        <v>109013.25599999999</v>
      </c>
      <c r="AZ49" s="17">
        <v>359997.26399999997</v>
      </c>
      <c r="BA49" s="17">
        <v>119154.024</v>
      </c>
      <c r="BB49" s="17">
        <v>294082.272</v>
      </c>
      <c r="BC49" s="17">
        <v>78590.952000000019</v>
      </c>
      <c r="BD49" s="17">
        <v>126759.59999999999</v>
      </c>
      <c r="BE49" s="17">
        <v>65914.991999999998</v>
      </c>
      <c r="BF49" s="17">
        <v>114083.63999999997</v>
      </c>
      <c r="BG49" s="17">
        <v>1181399.4719999998</v>
      </c>
      <c r="BH49" s="17">
        <v>491827.24800000002</v>
      </c>
      <c r="BI49" s="17">
        <v>50703.839999999997</v>
      </c>
      <c r="BJ49" s="17">
        <v>920274.69599999988</v>
      </c>
      <c r="BK49" s="17">
        <v>395489.95199999999</v>
      </c>
      <c r="BL49" s="17">
        <v>463940.13599999994</v>
      </c>
      <c r="BM49" s="17">
        <v>580558.96799999999</v>
      </c>
      <c r="BN49" s="17">
        <v>2040829.56</v>
      </c>
      <c r="BO49" s="17">
        <v>0</v>
      </c>
      <c r="BP49" s="17">
        <v>869570.8559999998</v>
      </c>
      <c r="BQ49" s="17">
        <v>1214356.9679999996</v>
      </c>
      <c r="BR49" s="17">
        <v>50703.839999999997</v>
      </c>
      <c r="BS49" s="17">
        <v>109013.25599999999</v>
      </c>
      <c r="BT49" s="17">
        <v>126759.59999999999</v>
      </c>
    </row>
    <row r="50" spans="1:72" s="4" customFormat="1" ht="12" customHeight="1" x14ac:dyDescent="0.25">
      <c r="A50" s="22">
        <v>6</v>
      </c>
      <c r="B50" s="24" t="s">
        <v>350</v>
      </c>
      <c r="C50" s="50">
        <v>11173.2</v>
      </c>
      <c r="D50" s="51">
        <v>11173.2</v>
      </c>
      <c r="E50" s="52">
        <v>0</v>
      </c>
      <c r="F50" s="51">
        <v>3618.4</v>
      </c>
      <c r="G50" s="22" t="s">
        <v>344</v>
      </c>
      <c r="H50" s="10">
        <v>1</v>
      </c>
      <c r="I50" s="10" t="s">
        <v>345</v>
      </c>
      <c r="J50" s="18">
        <v>41.47</v>
      </c>
      <c r="K50" s="20">
        <v>0.84999999999999987</v>
      </c>
      <c r="L50" s="20">
        <v>0.68000000000000016</v>
      </c>
      <c r="M50" s="20">
        <v>0.9900000000000001</v>
      </c>
      <c r="N50" s="20">
        <v>0.44000000000000006</v>
      </c>
      <c r="O50" s="20">
        <v>0.43000000000000005</v>
      </c>
      <c r="P50" s="20">
        <v>1.42</v>
      </c>
      <c r="Q50" s="20">
        <v>0.47000000000000003</v>
      </c>
      <c r="R50" s="20">
        <v>1.1600000000000001</v>
      </c>
      <c r="S50" s="20">
        <v>0.31000000000000005</v>
      </c>
      <c r="T50" s="20">
        <v>0.5</v>
      </c>
      <c r="U50" s="20">
        <v>0.26</v>
      </c>
      <c r="V50" s="20">
        <v>0.44999999999999996</v>
      </c>
      <c r="W50" s="20">
        <v>4.66</v>
      </c>
      <c r="X50" s="20">
        <v>1.9400000000000002</v>
      </c>
      <c r="Y50" s="20">
        <v>0.2</v>
      </c>
      <c r="Z50" s="20">
        <v>3.63</v>
      </c>
      <c r="AA50" s="20">
        <v>1.56</v>
      </c>
      <c r="AB50" s="20">
        <v>1.8299999999999998</v>
      </c>
      <c r="AC50" s="20">
        <v>2.29</v>
      </c>
      <c r="AD50" s="20">
        <v>8.0500000000000007</v>
      </c>
      <c r="AE50" s="20">
        <v>0</v>
      </c>
      <c r="AF50" s="20">
        <v>3.4299999999999997</v>
      </c>
      <c r="AG50" s="20">
        <v>4.7899999999999991</v>
      </c>
      <c r="AH50" s="20">
        <v>0.2</v>
      </c>
      <c r="AI50" s="20">
        <v>0.43</v>
      </c>
      <c r="AJ50" s="20">
        <v>0.5</v>
      </c>
      <c r="AK50" s="20">
        <v>40</v>
      </c>
      <c r="AL50" s="20">
        <v>40</v>
      </c>
      <c r="AM50" s="17">
        <v>2193.54</v>
      </c>
      <c r="AN50" s="17">
        <v>171.393046</v>
      </c>
      <c r="AO50" s="17">
        <v>32.83</v>
      </c>
      <c r="AP50" s="17">
        <v>2193.54</v>
      </c>
      <c r="AQ50" s="17">
        <v>0</v>
      </c>
      <c r="AR50" s="17">
        <v>0</v>
      </c>
      <c r="AS50" s="17">
        <v>4.71</v>
      </c>
      <c r="AT50" s="18">
        <v>5560231.2480000015</v>
      </c>
      <c r="AU50" s="17">
        <v>113966.63999999998</v>
      </c>
      <c r="AV50" s="17">
        <v>91173.312000000034</v>
      </c>
      <c r="AW50" s="17">
        <v>132737.61600000004</v>
      </c>
      <c r="AX50" s="17">
        <v>58994.496000000006</v>
      </c>
      <c r="AY50" s="17">
        <v>57653.712000000007</v>
      </c>
      <c r="AZ50" s="17">
        <v>190391.32799999998</v>
      </c>
      <c r="BA50" s="17">
        <v>63016.848000000005</v>
      </c>
      <c r="BB50" s="17">
        <v>155530.94400000002</v>
      </c>
      <c r="BC50" s="17">
        <v>41564.304000000011</v>
      </c>
      <c r="BD50" s="17">
        <v>67039.200000000012</v>
      </c>
      <c r="BE50" s="17">
        <v>34860.384000000005</v>
      </c>
      <c r="BF50" s="17">
        <v>60335.28</v>
      </c>
      <c r="BG50" s="17">
        <v>624805.34400000004</v>
      </c>
      <c r="BH50" s="17">
        <v>260112.09600000002</v>
      </c>
      <c r="BI50" s="17">
        <v>26815.680000000004</v>
      </c>
      <c r="BJ50" s="17">
        <v>486704.592</v>
      </c>
      <c r="BK50" s="17">
        <v>209162.30400000003</v>
      </c>
      <c r="BL50" s="17">
        <v>245363.47199999998</v>
      </c>
      <c r="BM50" s="17">
        <v>307039.53600000002</v>
      </c>
      <c r="BN50" s="17">
        <v>1079331.1200000001</v>
      </c>
      <c r="BO50" s="17">
        <v>0</v>
      </c>
      <c r="BP50" s="17">
        <v>459888.91200000001</v>
      </c>
      <c r="BQ50" s="17">
        <v>642235.53599999996</v>
      </c>
      <c r="BR50" s="17">
        <v>26815.680000000004</v>
      </c>
      <c r="BS50" s="17">
        <v>57653.712000000007</v>
      </c>
      <c r="BT50" s="17">
        <v>67039.200000000012</v>
      </c>
    </row>
    <row r="51" spans="1:72" s="4" customFormat="1" ht="12" customHeight="1" x14ac:dyDescent="0.25">
      <c r="A51" s="22">
        <v>7</v>
      </c>
      <c r="B51" s="24" t="s">
        <v>351</v>
      </c>
      <c r="C51" s="50">
        <v>20369.2</v>
      </c>
      <c r="D51" s="51">
        <v>19781.400000000001</v>
      </c>
      <c r="E51" s="52">
        <v>587.79999999999995</v>
      </c>
      <c r="F51" s="51">
        <v>4227.8999999999996</v>
      </c>
      <c r="G51" s="22" t="s">
        <v>344</v>
      </c>
      <c r="H51" s="10">
        <v>1</v>
      </c>
      <c r="I51" s="10" t="s">
        <v>345</v>
      </c>
      <c r="J51" s="18">
        <v>41.47</v>
      </c>
      <c r="K51" s="20">
        <v>0.84999999999999987</v>
      </c>
      <c r="L51" s="20">
        <v>0.68000000000000016</v>
      </c>
      <c r="M51" s="20">
        <v>0.9900000000000001</v>
      </c>
      <c r="N51" s="20">
        <v>0.44000000000000006</v>
      </c>
      <c r="O51" s="20">
        <v>0.43000000000000005</v>
      </c>
      <c r="P51" s="20">
        <v>1.42</v>
      </c>
      <c r="Q51" s="20">
        <v>0.47000000000000003</v>
      </c>
      <c r="R51" s="20">
        <v>1.1600000000000001</v>
      </c>
      <c r="S51" s="20">
        <v>0.31000000000000005</v>
      </c>
      <c r="T51" s="20">
        <v>0.5</v>
      </c>
      <c r="U51" s="20">
        <v>0.26</v>
      </c>
      <c r="V51" s="20">
        <v>0.44999999999999996</v>
      </c>
      <c r="W51" s="20">
        <v>4.66</v>
      </c>
      <c r="X51" s="20">
        <v>1.9400000000000002</v>
      </c>
      <c r="Y51" s="20">
        <v>0.2</v>
      </c>
      <c r="Z51" s="20">
        <v>3.63</v>
      </c>
      <c r="AA51" s="20">
        <v>1.56</v>
      </c>
      <c r="AB51" s="20">
        <v>1.8299999999999998</v>
      </c>
      <c r="AC51" s="20">
        <v>2.29</v>
      </c>
      <c r="AD51" s="20">
        <v>8.0500000000000007</v>
      </c>
      <c r="AE51" s="20">
        <v>0</v>
      </c>
      <c r="AF51" s="20">
        <v>3.4299999999999997</v>
      </c>
      <c r="AG51" s="20">
        <v>4.7899999999999991</v>
      </c>
      <c r="AH51" s="20">
        <v>0.2</v>
      </c>
      <c r="AI51" s="20">
        <v>0.43</v>
      </c>
      <c r="AJ51" s="20">
        <v>0.5</v>
      </c>
      <c r="AK51" s="20">
        <v>40</v>
      </c>
      <c r="AL51" s="20">
        <v>40</v>
      </c>
      <c r="AM51" s="17">
        <v>2193.54</v>
      </c>
      <c r="AN51" s="17">
        <v>171.393046</v>
      </c>
      <c r="AO51" s="17">
        <v>32.83</v>
      </c>
      <c r="AP51" s="17">
        <v>2193.54</v>
      </c>
      <c r="AQ51" s="17">
        <v>0</v>
      </c>
      <c r="AR51" s="17">
        <v>0</v>
      </c>
      <c r="AS51" s="17">
        <v>4.71</v>
      </c>
      <c r="AT51" s="18">
        <v>10136528.688000001</v>
      </c>
      <c r="AU51" s="17">
        <v>207765.84</v>
      </c>
      <c r="AV51" s="17">
        <v>166212.67200000005</v>
      </c>
      <c r="AW51" s="17">
        <v>241986.09600000002</v>
      </c>
      <c r="AX51" s="17">
        <v>107549.37600000002</v>
      </c>
      <c r="AY51" s="17">
        <v>105105.07200000001</v>
      </c>
      <c r="AZ51" s="17">
        <v>347091.16800000001</v>
      </c>
      <c r="BA51" s="17">
        <v>114882.28800000002</v>
      </c>
      <c r="BB51" s="17">
        <v>283539.26400000008</v>
      </c>
      <c r="BC51" s="17">
        <v>75773.424000000014</v>
      </c>
      <c r="BD51" s="17">
        <v>122215.20000000001</v>
      </c>
      <c r="BE51" s="17">
        <v>63551.904000000002</v>
      </c>
      <c r="BF51" s="17">
        <v>109993.68</v>
      </c>
      <c r="BG51" s="17">
        <v>1139045.6640000001</v>
      </c>
      <c r="BH51" s="17">
        <v>474194.97600000008</v>
      </c>
      <c r="BI51" s="17">
        <v>48886.080000000002</v>
      </c>
      <c r="BJ51" s="17">
        <v>887282.35199999996</v>
      </c>
      <c r="BK51" s="17">
        <v>381311.424</v>
      </c>
      <c r="BL51" s="17">
        <v>447307.63199999998</v>
      </c>
      <c r="BM51" s="17">
        <v>559745.61600000004</v>
      </c>
      <c r="BN51" s="17">
        <v>1967664.7200000002</v>
      </c>
      <c r="BO51" s="17">
        <v>0</v>
      </c>
      <c r="BP51" s="17">
        <v>838396.272</v>
      </c>
      <c r="BQ51" s="17">
        <v>1170821.6159999997</v>
      </c>
      <c r="BR51" s="17">
        <v>48886.080000000002</v>
      </c>
      <c r="BS51" s="17">
        <v>105105.07199999999</v>
      </c>
      <c r="BT51" s="17">
        <v>122215.20000000001</v>
      </c>
    </row>
    <row r="52" spans="1:72" s="4" customFormat="1" ht="12" customHeight="1" x14ac:dyDescent="0.25">
      <c r="A52" s="22">
        <v>8</v>
      </c>
      <c r="B52" s="24" t="s">
        <v>352</v>
      </c>
      <c r="C52" s="50">
        <v>11104.1</v>
      </c>
      <c r="D52" s="51">
        <v>11104.1</v>
      </c>
      <c r="E52" s="52">
        <v>0</v>
      </c>
      <c r="F52" s="51">
        <v>4403.6000000000004</v>
      </c>
      <c r="G52" s="22" t="s">
        <v>344</v>
      </c>
      <c r="H52" s="10">
        <v>1</v>
      </c>
      <c r="I52" s="10" t="s">
        <v>345</v>
      </c>
      <c r="J52" s="18">
        <v>41.47</v>
      </c>
      <c r="K52" s="20">
        <v>0.84999999999999987</v>
      </c>
      <c r="L52" s="20">
        <v>0.68000000000000016</v>
      </c>
      <c r="M52" s="20">
        <v>0.9900000000000001</v>
      </c>
      <c r="N52" s="20">
        <v>0.44000000000000006</v>
      </c>
      <c r="O52" s="20">
        <v>0.43000000000000005</v>
      </c>
      <c r="P52" s="20">
        <v>1.42</v>
      </c>
      <c r="Q52" s="20">
        <v>0.47000000000000003</v>
      </c>
      <c r="R52" s="20">
        <v>1.1600000000000001</v>
      </c>
      <c r="S52" s="20">
        <v>0.31000000000000005</v>
      </c>
      <c r="T52" s="20">
        <v>0.5</v>
      </c>
      <c r="U52" s="20">
        <v>0.26</v>
      </c>
      <c r="V52" s="20">
        <v>0.44999999999999996</v>
      </c>
      <c r="W52" s="20">
        <v>4.66</v>
      </c>
      <c r="X52" s="20">
        <v>1.9400000000000002</v>
      </c>
      <c r="Y52" s="20">
        <v>0.2</v>
      </c>
      <c r="Z52" s="20">
        <v>3.63</v>
      </c>
      <c r="AA52" s="20">
        <v>1.56</v>
      </c>
      <c r="AB52" s="20">
        <v>1.8299999999999998</v>
      </c>
      <c r="AC52" s="20">
        <v>2.29</v>
      </c>
      <c r="AD52" s="20">
        <v>8.0500000000000007</v>
      </c>
      <c r="AE52" s="20">
        <v>0</v>
      </c>
      <c r="AF52" s="20">
        <v>3.4299999999999997</v>
      </c>
      <c r="AG52" s="20">
        <v>4.7899999999999991</v>
      </c>
      <c r="AH52" s="20">
        <v>0.2</v>
      </c>
      <c r="AI52" s="20">
        <v>0.43</v>
      </c>
      <c r="AJ52" s="20">
        <v>0.5</v>
      </c>
      <c r="AK52" s="20">
        <v>40</v>
      </c>
      <c r="AL52" s="20">
        <v>40</v>
      </c>
      <c r="AM52" s="17">
        <v>2193.54</v>
      </c>
      <c r="AN52" s="17">
        <v>171.393046</v>
      </c>
      <c r="AO52" s="17">
        <v>32.83</v>
      </c>
      <c r="AP52" s="17">
        <v>2193.54</v>
      </c>
      <c r="AQ52" s="17">
        <v>0</v>
      </c>
      <c r="AR52" s="17">
        <v>0</v>
      </c>
      <c r="AS52" s="17">
        <v>4.71</v>
      </c>
      <c r="AT52" s="18">
        <v>5525844.3239999991</v>
      </c>
      <c r="AU52" s="17">
        <v>113261.81999999998</v>
      </c>
      <c r="AV52" s="17">
        <v>90609.456000000035</v>
      </c>
      <c r="AW52" s="17">
        <v>131916.70800000001</v>
      </c>
      <c r="AX52" s="17">
        <v>58629.648000000016</v>
      </c>
      <c r="AY52" s="17">
        <v>57297.15600000001</v>
      </c>
      <c r="AZ52" s="17">
        <v>189213.864</v>
      </c>
      <c r="BA52" s="17">
        <v>62627.124000000011</v>
      </c>
      <c r="BB52" s="17">
        <v>154569.07200000001</v>
      </c>
      <c r="BC52" s="17">
        <v>41307.252000000008</v>
      </c>
      <c r="BD52" s="17">
        <v>66624.600000000006</v>
      </c>
      <c r="BE52" s="17">
        <v>34644.792000000001</v>
      </c>
      <c r="BF52" s="17">
        <v>59962.139999999992</v>
      </c>
      <c r="BG52" s="17">
        <v>620941.272</v>
      </c>
      <c r="BH52" s="17">
        <v>258503.44800000003</v>
      </c>
      <c r="BI52" s="17">
        <v>26649.840000000004</v>
      </c>
      <c r="BJ52" s="17">
        <v>483694.59600000002</v>
      </c>
      <c r="BK52" s="17">
        <v>207868.75200000001</v>
      </c>
      <c r="BL52" s="17">
        <v>243846.03600000002</v>
      </c>
      <c r="BM52" s="17">
        <v>305140.66800000006</v>
      </c>
      <c r="BN52" s="17">
        <v>1072656.06</v>
      </c>
      <c r="BO52" s="17">
        <v>0</v>
      </c>
      <c r="BP52" s="17">
        <v>457044.75599999994</v>
      </c>
      <c r="BQ52" s="17">
        <v>638263.66799999995</v>
      </c>
      <c r="BR52" s="17">
        <v>26649.840000000004</v>
      </c>
      <c r="BS52" s="17">
        <v>57297.156000000003</v>
      </c>
      <c r="BT52" s="17">
        <v>66624.600000000006</v>
      </c>
    </row>
    <row r="53" spans="1:72" s="4" customFormat="1" ht="12" customHeight="1" x14ac:dyDescent="0.25">
      <c r="A53" s="22">
        <v>9</v>
      </c>
      <c r="B53" s="24" t="s">
        <v>353</v>
      </c>
      <c r="C53" s="50">
        <v>11161.5</v>
      </c>
      <c r="D53" s="51">
        <v>11078.7</v>
      </c>
      <c r="E53" s="52">
        <v>82.8</v>
      </c>
      <c r="F53" s="51">
        <v>2389.9</v>
      </c>
      <c r="G53" s="22" t="s">
        <v>344</v>
      </c>
      <c r="H53" s="10">
        <v>1</v>
      </c>
      <c r="I53" s="10" t="s">
        <v>345</v>
      </c>
      <c r="J53" s="18">
        <v>41.47</v>
      </c>
      <c r="K53" s="20">
        <v>0.84999999999999987</v>
      </c>
      <c r="L53" s="20">
        <v>0.68000000000000016</v>
      </c>
      <c r="M53" s="20">
        <v>0.9900000000000001</v>
      </c>
      <c r="N53" s="20">
        <v>0.44000000000000006</v>
      </c>
      <c r="O53" s="20">
        <v>0.43000000000000005</v>
      </c>
      <c r="P53" s="20">
        <v>1.42</v>
      </c>
      <c r="Q53" s="20">
        <v>0.47000000000000003</v>
      </c>
      <c r="R53" s="20">
        <v>1.1600000000000001</v>
      </c>
      <c r="S53" s="20">
        <v>0.31000000000000005</v>
      </c>
      <c r="T53" s="20">
        <v>0.5</v>
      </c>
      <c r="U53" s="20">
        <v>0.26</v>
      </c>
      <c r="V53" s="20">
        <v>0.44999999999999996</v>
      </c>
      <c r="W53" s="20">
        <v>4.66</v>
      </c>
      <c r="X53" s="20">
        <v>1.9400000000000002</v>
      </c>
      <c r="Y53" s="20">
        <v>0.2</v>
      </c>
      <c r="Z53" s="20">
        <v>3.63</v>
      </c>
      <c r="AA53" s="20">
        <v>1.56</v>
      </c>
      <c r="AB53" s="20">
        <v>1.8299999999999998</v>
      </c>
      <c r="AC53" s="20">
        <v>2.29</v>
      </c>
      <c r="AD53" s="20">
        <v>8.0500000000000007</v>
      </c>
      <c r="AE53" s="20">
        <v>0</v>
      </c>
      <c r="AF53" s="20">
        <v>3.4299999999999997</v>
      </c>
      <c r="AG53" s="20">
        <v>4.7899999999999991</v>
      </c>
      <c r="AH53" s="20">
        <v>0.2</v>
      </c>
      <c r="AI53" s="20">
        <v>0.43</v>
      </c>
      <c r="AJ53" s="20">
        <v>0.5</v>
      </c>
      <c r="AK53" s="20">
        <v>40</v>
      </c>
      <c r="AL53" s="20">
        <v>40</v>
      </c>
      <c r="AM53" s="17">
        <v>2193.54</v>
      </c>
      <c r="AN53" s="17">
        <v>171.393046</v>
      </c>
      <c r="AO53" s="17">
        <v>32.83</v>
      </c>
      <c r="AP53" s="17">
        <v>2193.54</v>
      </c>
      <c r="AQ53" s="17">
        <v>0</v>
      </c>
      <c r="AR53" s="17">
        <v>0</v>
      </c>
      <c r="AS53" s="17">
        <v>4.71</v>
      </c>
      <c r="AT53" s="18">
        <v>5554408.8599999994</v>
      </c>
      <c r="AU53" s="17">
        <v>113847.29999999997</v>
      </c>
      <c r="AV53" s="17">
        <v>91077.840000000026</v>
      </c>
      <c r="AW53" s="17">
        <v>132598.62000000002</v>
      </c>
      <c r="AX53" s="17">
        <v>58932.72</v>
      </c>
      <c r="AY53" s="17">
        <v>57593.340000000011</v>
      </c>
      <c r="AZ53" s="17">
        <v>190191.96</v>
      </c>
      <c r="BA53" s="17">
        <v>62950.860000000008</v>
      </c>
      <c r="BB53" s="17">
        <v>155368.08000000002</v>
      </c>
      <c r="BC53" s="17">
        <v>41520.780000000006</v>
      </c>
      <c r="BD53" s="17">
        <v>66969</v>
      </c>
      <c r="BE53" s="17">
        <v>34823.880000000005</v>
      </c>
      <c r="BF53" s="17">
        <v>60272.099999999991</v>
      </c>
      <c r="BG53" s="17">
        <v>624151.08000000007</v>
      </c>
      <c r="BH53" s="17">
        <v>259839.72000000003</v>
      </c>
      <c r="BI53" s="17">
        <v>26787.600000000002</v>
      </c>
      <c r="BJ53" s="17">
        <v>486194.93999999994</v>
      </c>
      <c r="BK53" s="17">
        <v>208943.28000000003</v>
      </c>
      <c r="BL53" s="17">
        <v>245106.53999999998</v>
      </c>
      <c r="BM53" s="17">
        <v>306718.02</v>
      </c>
      <c r="BN53" s="17">
        <v>1078200.9000000001</v>
      </c>
      <c r="BO53" s="17">
        <v>0</v>
      </c>
      <c r="BP53" s="17">
        <v>459407.33999999997</v>
      </c>
      <c r="BQ53" s="17">
        <v>641563.0199999999</v>
      </c>
      <c r="BR53" s="17">
        <v>26787.600000000002</v>
      </c>
      <c r="BS53" s="17">
        <v>57593.34</v>
      </c>
      <c r="BT53" s="17">
        <v>66969</v>
      </c>
    </row>
    <row r="54" spans="1:72" s="4" customFormat="1" ht="12" customHeight="1" x14ac:dyDescent="0.25">
      <c r="A54" s="22">
        <v>10</v>
      </c>
      <c r="B54" s="24" t="s">
        <v>354</v>
      </c>
      <c r="C54" s="50">
        <v>6448.65</v>
      </c>
      <c r="D54" s="51">
        <v>4375.55</v>
      </c>
      <c r="E54" s="52">
        <v>2073.1</v>
      </c>
      <c r="F54" s="51">
        <v>1381.8</v>
      </c>
      <c r="G54" s="22" t="s">
        <v>344</v>
      </c>
      <c r="H54" s="10">
        <v>1</v>
      </c>
      <c r="I54" s="10" t="s">
        <v>345</v>
      </c>
      <c r="J54" s="18">
        <v>34.979999999999997</v>
      </c>
      <c r="K54" s="20">
        <v>0.84999999999999987</v>
      </c>
      <c r="L54" s="20">
        <v>0.68</v>
      </c>
      <c r="M54" s="20">
        <v>0.98999999999999988</v>
      </c>
      <c r="N54" s="20">
        <v>0.44</v>
      </c>
      <c r="O54" s="20">
        <v>0.43000000000000005</v>
      </c>
      <c r="P54" s="20">
        <v>1.4200000000000002</v>
      </c>
      <c r="Q54" s="20">
        <v>0.47000000000000003</v>
      </c>
      <c r="R54" s="20">
        <v>1.1600000000000001</v>
      </c>
      <c r="S54" s="20">
        <v>0.31000000000000005</v>
      </c>
      <c r="T54" s="20">
        <v>0.5</v>
      </c>
      <c r="U54" s="20">
        <v>0.26</v>
      </c>
      <c r="V54" s="20">
        <v>0.44999999999999996</v>
      </c>
      <c r="W54" s="20">
        <v>0</v>
      </c>
      <c r="X54" s="20">
        <v>1.9400000000000002</v>
      </c>
      <c r="Y54" s="20">
        <v>0.2</v>
      </c>
      <c r="Z54" s="20">
        <v>3.63</v>
      </c>
      <c r="AA54" s="20">
        <v>1.56</v>
      </c>
      <c r="AB54" s="20">
        <v>0</v>
      </c>
      <c r="AC54" s="20">
        <v>2.29</v>
      </c>
      <c r="AD54" s="20">
        <v>8.0500000000000007</v>
      </c>
      <c r="AE54" s="20">
        <v>0</v>
      </c>
      <c r="AF54" s="20">
        <v>3.5899999999999994</v>
      </c>
      <c r="AG54" s="20">
        <v>4.7899999999999991</v>
      </c>
      <c r="AH54" s="20">
        <v>0.2</v>
      </c>
      <c r="AI54" s="20">
        <v>0.31</v>
      </c>
      <c r="AJ54" s="20">
        <v>0.46</v>
      </c>
      <c r="AK54" s="20">
        <v>40</v>
      </c>
      <c r="AL54" s="20">
        <v>40</v>
      </c>
      <c r="AM54" s="20">
        <v>2604.04</v>
      </c>
      <c r="AN54" s="17">
        <v>195.98199600000001</v>
      </c>
      <c r="AO54" s="17">
        <v>42.3</v>
      </c>
      <c r="AP54" s="20">
        <v>2604.04</v>
      </c>
      <c r="AQ54" s="17">
        <v>0</v>
      </c>
      <c r="AR54" s="17">
        <v>0</v>
      </c>
      <c r="AS54" s="17">
        <v>4.71</v>
      </c>
      <c r="AT54" s="18">
        <v>2706885.3239999996</v>
      </c>
      <c r="AU54" s="17">
        <v>65776.229999999981</v>
      </c>
      <c r="AV54" s="17">
        <v>52620.984000000004</v>
      </c>
      <c r="AW54" s="17">
        <v>76609.961999999985</v>
      </c>
      <c r="AX54" s="17">
        <v>34048.872000000003</v>
      </c>
      <c r="AY54" s="17">
        <v>33275.034</v>
      </c>
      <c r="AZ54" s="17">
        <v>109884.99600000001</v>
      </c>
      <c r="BA54" s="17">
        <v>36370.385999999999</v>
      </c>
      <c r="BB54" s="17">
        <v>89765.207999999999</v>
      </c>
      <c r="BC54" s="17">
        <v>23988.978000000003</v>
      </c>
      <c r="BD54" s="17">
        <v>38691.899999999994</v>
      </c>
      <c r="BE54" s="17">
        <v>20119.788</v>
      </c>
      <c r="BF54" s="17">
        <v>34822.709999999992</v>
      </c>
      <c r="BG54" s="17">
        <v>0</v>
      </c>
      <c r="BH54" s="17">
        <v>150124.57200000001</v>
      </c>
      <c r="BI54" s="17">
        <v>15476.76</v>
      </c>
      <c r="BJ54" s="17">
        <v>280903.19399999996</v>
      </c>
      <c r="BK54" s="17">
        <v>120718.728</v>
      </c>
      <c r="BL54" s="17">
        <v>0</v>
      </c>
      <c r="BM54" s="17">
        <v>177208.902</v>
      </c>
      <c r="BN54" s="17">
        <v>622939.59</v>
      </c>
      <c r="BO54" s="17">
        <v>0</v>
      </c>
      <c r="BP54" s="17">
        <v>277807.84199999995</v>
      </c>
      <c r="BQ54" s="17">
        <v>370668.40199999994</v>
      </c>
      <c r="BR54" s="17">
        <v>15476.76</v>
      </c>
      <c r="BS54" s="17">
        <v>23988.977999999996</v>
      </c>
      <c r="BT54" s="17">
        <v>35596.547999999995</v>
      </c>
    </row>
    <row r="55" spans="1:72" s="4" customFormat="1" ht="12" customHeight="1" x14ac:dyDescent="0.25">
      <c r="A55" s="22">
        <v>11</v>
      </c>
      <c r="B55" s="24" t="s">
        <v>355</v>
      </c>
      <c r="C55" s="50">
        <v>3124.7</v>
      </c>
      <c r="D55" s="51">
        <v>3124.7</v>
      </c>
      <c r="E55" s="52">
        <v>0</v>
      </c>
      <c r="F55" s="51">
        <v>1469.5</v>
      </c>
      <c r="G55" s="22" t="s">
        <v>344</v>
      </c>
      <c r="H55" s="10">
        <v>3</v>
      </c>
      <c r="I55" s="10" t="s">
        <v>345</v>
      </c>
      <c r="J55" s="18">
        <v>40.33</v>
      </c>
      <c r="K55" s="20">
        <v>0.84999999999999987</v>
      </c>
      <c r="L55" s="20">
        <v>0.68</v>
      </c>
      <c r="M55" s="20">
        <v>0.99</v>
      </c>
      <c r="N55" s="20">
        <v>0.44</v>
      </c>
      <c r="O55" s="20">
        <v>0.43000000000000005</v>
      </c>
      <c r="P55" s="20">
        <v>1.42</v>
      </c>
      <c r="Q55" s="20">
        <v>0.47000000000000003</v>
      </c>
      <c r="R55" s="20">
        <v>1.1600000000000001</v>
      </c>
      <c r="S55" s="20">
        <v>0.31000000000000005</v>
      </c>
      <c r="T55" s="20">
        <v>0.5</v>
      </c>
      <c r="U55" s="20">
        <v>0.26</v>
      </c>
      <c r="V55" s="20">
        <v>0.44999999999999996</v>
      </c>
      <c r="W55" s="20">
        <v>4.66</v>
      </c>
      <c r="X55" s="20">
        <v>1.9400000000000004</v>
      </c>
      <c r="Y55" s="20">
        <v>0.2</v>
      </c>
      <c r="Z55" s="20">
        <v>3.63</v>
      </c>
      <c r="AA55" s="20">
        <v>1.56</v>
      </c>
      <c r="AB55" s="20">
        <v>0</v>
      </c>
      <c r="AC55" s="20">
        <v>2.29</v>
      </c>
      <c r="AD55" s="20">
        <v>8.0500000000000007</v>
      </c>
      <c r="AE55" s="20">
        <v>0.69000000000000006</v>
      </c>
      <c r="AF55" s="20">
        <v>3.59</v>
      </c>
      <c r="AG55" s="20">
        <v>4.7899999999999991</v>
      </c>
      <c r="AH55" s="20">
        <v>0.2</v>
      </c>
      <c r="AI55" s="20">
        <v>0.31</v>
      </c>
      <c r="AJ55" s="20">
        <v>0.46</v>
      </c>
      <c r="AK55" s="20">
        <v>40</v>
      </c>
      <c r="AL55" s="20">
        <v>40</v>
      </c>
      <c r="AM55" s="20">
        <v>2604.04</v>
      </c>
      <c r="AN55" s="17">
        <v>195.98199600000001</v>
      </c>
      <c r="AO55" s="17">
        <v>42.3</v>
      </c>
      <c r="AP55" s="20">
        <v>2604.04</v>
      </c>
      <c r="AQ55" s="17">
        <v>7.85</v>
      </c>
      <c r="AR55" s="17">
        <v>0</v>
      </c>
      <c r="AS55" s="17">
        <v>4.71</v>
      </c>
      <c r="AT55" s="18">
        <v>1512229.8120000002</v>
      </c>
      <c r="AU55" s="17">
        <v>31871.939999999995</v>
      </c>
      <c r="AV55" s="17">
        <v>25497.551999999996</v>
      </c>
      <c r="AW55" s="17">
        <v>37121.436000000002</v>
      </c>
      <c r="AX55" s="17">
        <v>16498.415999999997</v>
      </c>
      <c r="AY55" s="17">
        <v>16123.452000000001</v>
      </c>
      <c r="AZ55" s="17">
        <v>53244.887999999992</v>
      </c>
      <c r="BA55" s="17">
        <v>17623.307999999997</v>
      </c>
      <c r="BB55" s="17">
        <v>43495.824000000001</v>
      </c>
      <c r="BC55" s="17">
        <v>11623.884000000002</v>
      </c>
      <c r="BD55" s="17">
        <v>18748.199999999997</v>
      </c>
      <c r="BE55" s="17">
        <v>9749.0640000000003</v>
      </c>
      <c r="BF55" s="17">
        <v>16873.379999999997</v>
      </c>
      <c r="BG55" s="17">
        <v>174733.22399999999</v>
      </c>
      <c r="BH55" s="17">
        <v>72743.016000000003</v>
      </c>
      <c r="BI55" s="17">
        <v>7499.2800000000007</v>
      </c>
      <c r="BJ55" s="17">
        <v>136111.93199999997</v>
      </c>
      <c r="BK55" s="17">
        <v>58494.384000000005</v>
      </c>
      <c r="BL55" s="17">
        <v>0</v>
      </c>
      <c r="BM55" s="17">
        <v>85866.755999999994</v>
      </c>
      <c r="BN55" s="17">
        <v>301846.02</v>
      </c>
      <c r="BO55" s="17">
        <v>25872.516000000003</v>
      </c>
      <c r="BP55" s="17">
        <v>134612.076</v>
      </c>
      <c r="BQ55" s="17">
        <v>179607.75599999996</v>
      </c>
      <c r="BR55" s="17">
        <v>7499.2800000000007</v>
      </c>
      <c r="BS55" s="17">
        <v>11623.883999999998</v>
      </c>
      <c r="BT55" s="17">
        <v>17248.344000000001</v>
      </c>
    </row>
    <row r="56" spans="1:72" s="4" customFormat="1" ht="12" customHeight="1" x14ac:dyDescent="0.25">
      <c r="A56" s="22">
        <v>12</v>
      </c>
      <c r="B56" s="24" t="s">
        <v>356</v>
      </c>
      <c r="C56" s="50">
        <v>595.5</v>
      </c>
      <c r="D56" s="51">
        <v>595.5</v>
      </c>
      <c r="E56" s="52">
        <v>0</v>
      </c>
      <c r="F56" s="51">
        <v>314.5</v>
      </c>
      <c r="G56" s="22" t="s">
        <v>344</v>
      </c>
      <c r="H56" s="10">
        <v>6</v>
      </c>
      <c r="I56" s="10" t="s">
        <v>345</v>
      </c>
      <c r="J56" s="18">
        <v>23.78</v>
      </c>
      <c r="K56" s="20">
        <v>0.84999999999999987</v>
      </c>
      <c r="L56" s="20">
        <v>0</v>
      </c>
      <c r="M56" s="20">
        <v>0.9900000000000001</v>
      </c>
      <c r="N56" s="20">
        <v>0.44</v>
      </c>
      <c r="O56" s="20">
        <v>0</v>
      </c>
      <c r="P56" s="20">
        <v>1.4200000000000002</v>
      </c>
      <c r="Q56" s="20">
        <v>0.47000000000000003</v>
      </c>
      <c r="R56" s="20">
        <v>1.1600000000000001</v>
      </c>
      <c r="S56" s="20">
        <v>0.31000000000000005</v>
      </c>
      <c r="T56" s="20">
        <v>0.5</v>
      </c>
      <c r="U56" s="20">
        <v>0.26</v>
      </c>
      <c r="V56" s="20">
        <v>0.44999999999999996</v>
      </c>
      <c r="W56" s="20">
        <v>0</v>
      </c>
      <c r="X56" s="20">
        <v>0.67</v>
      </c>
      <c r="Y56" s="20">
        <v>0.2</v>
      </c>
      <c r="Z56" s="20">
        <v>3.63</v>
      </c>
      <c r="AA56" s="20">
        <v>1.56</v>
      </c>
      <c r="AB56" s="20">
        <v>0</v>
      </c>
      <c r="AC56" s="20">
        <v>1.44</v>
      </c>
      <c r="AD56" s="20">
        <v>0</v>
      </c>
      <c r="AE56" s="20">
        <v>0</v>
      </c>
      <c r="AF56" s="20">
        <v>3.59</v>
      </c>
      <c r="AG56" s="20">
        <v>4.7899999999999991</v>
      </c>
      <c r="AH56" s="20">
        <v>0.2</v>
      </c>
      <c r="AI56" s="20">
        <v>0.37</v>
      </c>
      <c r="AJ56" s="20">
        <v>0.48</v>
      </c>
      <c r="AK56" s="20">
        <v>40</v>
      </c>
      <c r="AL56" s="20">
        <v>40</v>
      </c>
      <c r="AM56" s="20">
        <v>2604.04</v>
      </c>
      <c r="AN56" s="17">
        <v>195.98199600000001</v>
      </c>
      <c r="AO56" s="17">
        <v>42.3</v>
      </c>
      <c r="AP56" s="20">
        <v>2604.04</v>
      </c>
      <c r="AQ56" s="17">
        <v>7.85</v>
      </c>
      <c r="AR56" s="17">
        <v>0</v>
      </c>
      <c r="AS56" s="17">
        <v>4.71</v>
      </c>
      <c r="AT56" s="18">
        <v>169931.87999999998</v>
      </c>
      <c r="AU56" s="17">
        <v>6074.0999999999985</v>
      </c>
      <c r="AV56" s="17">
        <v>0</v>
      </c>
      <c r="AW56" s="17">
        <v>7074.5400000000009</v>
      </c>
      <c r="AX56" s="17">
        <v>3144.24</v>
      </c>
      <c r="AY56" s="17">
        <v>0</v>
      </c>
      <c r="AZ56" s="17">
        <v>10147.320000000002</v>
      </c>
      <c r="BA56" s="17">
        <v>3358.62</v>
      </c>
      <c r="BB56" s="17">
        <v>8289.36</v>
      </c>
      <c r="BC56" s="17">
        <v>2215.2600000000002</v>
      </c>
      <c r="BD56" s="17">
        <v>3573</v>
      </c>
      <c r="BE56" s="17">
        <v>1857.96</v>
      </c>
      <c r="BF56" s="17">
        <v>3215.7</v>
      </c>
      <c r="BG56" s="17">
        <v>0</v>
      </c>
      <c r="BH56" s="17">
        <v>4787.82</v>
      </c>
      <c r="BI56" s="17">
        <v>1429.2</v>
      </c>
      <c r="BJ56" s="17">
        <v>25939.98</v>
      </c>
      <c r="BK56" s="17">
        <v>11147.76</v>
      </c>
      <c r="BL56" s="17">
        <v>0</v>
      </c>
      <c r="BM56" s="17">
        <v>10290.24</v>
      </c>
      <c r="BN56" s="17">
        <v>0</v>
      </c>
      <c r="BO56" s="17">
        <v>0</v>
      </c>
      <c r="BP56" s="17">
        <v>25654.14</v>
      </c>
      <c r="BQ56" s="17">
        <v>34229.339999999997</v>
      </c>
      <c r="BR56" s="17">
        <v>1429.2</v>
      </c>
      <c r="BS56" s="17">
        <v>2644.02</v>
      </c>
      <c r="BT56" s="17">
        <v>3430.08</v>
      </c>
    </row>
    <row r="57" spans="1:72" s="4" customFormat="1" ht="12" customHeight="1" x14ac:dyDescent="0.25">
      <c r="A57" s="22">
        <v>13</v>
      </c>
      <c r="B57" s="24" t="s">
        <v>357</v>
      </c>
      <c r="C57" s="50">
        <v>9375.2000000000007</v>
      </c>
      <c r="D57" s="51">
        <v>9375.2000000000007</v>
      </c>
      <c r="E57" s="52">
        <v>0</v>
      </c>
      <c r="F57" s="51">
        <v>2984.9</v>
      </c>
      <c r="G57" s="22" t="s">
        <v>344</v>
      </c>
      <c r="H57" s="10">
        <v>1</v>
      </c>
      <c r="I57" s="10" t="s">
        <v>345</v>
      </c>
      <c r="J57" s="18">
        <v>39.4</v>
      </c>
      <c r="K57" s="20">
        <v>0.80757173860622122</v>
      </c>
      <c r="L57" s="20">
        <v>0.64605739088497716</v>
      </c>
      <c r="M57" s="20">
        <v>0.94058355437665786</v>
      </c>
      <c r="N57" s="20">
        <v>0.4180371352785146</v>
      </c>
      <c r="O57" s="20">
        <v>0.40853629129491204</v>
      </c>
      <c r="P57" s="20">
        <v>1.3491198456715698</v>
      </c>
      <c r="Q57" s="20">
        <v>0.44653966722932242</v>
      </c>
      <c r="R57" s="20">
        <v>1.1020979020979023</v>
      </c>
      <c r="S57" s="20">
        <v>0.29452616349168076</v>
      </c>
      <c r="T57" s="20">
        <v>0.47504219918013019</v>
      </c>
      <c r="U57" s="20">
        <v>0.24702194357366772</v>
      </c>
      <c r="V57" s="20">
        <v>0.42753797926211717</v>
      </c>
      <c r="W57" s="20">
        <v>4.4273932963588134</v>
      </c>
      <c r="X57" s="20">
        <v>1.8431637328189054</v>
      </c>
      <c r="Y57" s="20">
        <v>0.19001687967205208</v>
      </c>
      <c r="Z57" s="20">
        <v>3.4488063660477453</v>
      </c>
      <c r="AA57" s="20">
        <v>1.4821316614420064</v>
      </c>
      <c r="AB57" s="20">
        <v>1.7386544489992763</v>
      </c>
      <c r="AC57" s="20">
        <v>2.1756932722449966</v>
      </c>
      <c r="AD57" s="20">
        <v>7.6481794068000974</v>
      </c>
      <c r="AE57" s="20">
        <v>0</v>
      </c>
      <c r="AF57" s="20">
        <v>3.2587894863756932</v>
      </c>
      <c r="AG57" s="20">
        <v>4.5509042681456471</v>
      </c>
      <c r="AH57" s="20">
        <v>0.19001687967205208</v>
      </c>
      <c r="AI57" s="20">
        <v>0.40853629129491198</v>
      </c>
      <c r="AJ57" s="20">
        <v>0.47504219918013019</v>
      </c>
      <c r="AK57" s="20">
        <v>40</v>
      </c>
      <c r="AL57" s="20">
        <v>40</v>
      </c>
      <c r="AM57" s="17">
        <v>2193.54</v>
      </c>
      <c r="AN57" s="17">
        <v>171.393046</v>
      </c>
      <c r="AO57" s="17">
        <v>32.83</v>
      </c>
      <c r="AP57" s="17">
        <v>2193.54</v>
      </c>
      <c r="AQ57" s="17">
        <v>0</v>
      </c>
      <c r="AR57" s="17">
        <v>0</v>
      </c>
      <c r="AS57" s="17">
        <v>4.71</v>
      </c>
      <c r="AT57" s="18">
        <v>4432594.5600000005</v>
      </c>
      <c r="AU57" s="17">
        <v>90853.75876537255</v>
      </c>
      <c r="AV57" s="17">
        <v>72683.007012298054</v>
      </c>
      <c r="AW57" s="17">
        <v>105817.90726790452</v>
      </c>
      <c r="AX57" s="17">
        <v>47030.181007957566</v>
      </c>
      <c r="AY57" s="17">
        <v>45961.313257776717</v>
      </c>
      <c r="AZ57" s="17">
        <v>151779.22052568122</v>
      </c>
      <c r="BA57" s="17">
        <v>50236.78425850012</v>
      </c>
      <c r="BB57" s="17">
        <v>123988.65902097904</v>
      </c>
      <c r="BC57" s="17">
        <v>33134.900255606466</v>
      </c>
      <c r="BD57" s="17">
        <v>53443.387509042681</v>
      </c>
      <c r="BE57" s="17">
        <v>27790.561504702193</v>
      </c>
      <c r="BF57" s="17">
        <v>48099.048758138415</v>
      </c>
      <c r="BG57" s="17">
        <v>498092.37158427777</v>
      </c>
      <c r="BH57" s="17">
        <v>207360.34353508562</v>
      </c>
      <c r="BI57" s="17">
        <v>21377.355003617075</v>
      </c>
      <c r="BJ57" s="17">
        <v>387998.99331564992</v>
      </c>
      <c r="BK57" s="17">
        <v>166743.36902821317</v>
      </c>
      <c r="BL57" s="17">
        <v>195602.7982830962</v>
      </c>
      <c r="BM57" s="17">
        <v>244770.71479141555</v>
      </c>
      <c r="BN57" s="17">
        <v>860438.53889558744</v>
      </c>
      <c r="BO57" s="17">
        <v>0</v>
      </c>
      <c r="BP57" s="17">
        <v>366621.6383120328</v>
      </c>
      <c r="BQ57" s="17">
        <v>511987.65233662887</v>
      </c>
      <c r="BR57" s="17">
        <v>21377.355003617075</v>
      </c>
      <c r="BS57" s="17">
        <v>45961.31325777671</v>
      </c>
      <c r="BT57" s="17">
        <v>53443.387509042681</v>
      </c>
    </row>
    <row r="58" spans="1:72" s="4" customFormat="1" ht="12" customHeight="1" x14ac:dyDescent="0.25">
      <c r="A58" s="22">
        <v>14</v>
      </c>
      <c r="B58" s="24" t="s">
        <v>358</v>
      </c>
      <c r="C58" s="50">
        <v>6810.3</v>
      </c>
      <c r="D58" s="51">
        <v>5657.3</v>
      </c>
      <c r="E58" s="52">
        <v>1153</v>
      </c>
      <c r="F58" s="51">
        <v>1542.1</v>
      </c>
      <c r="G58" s="22" t="s">
        <v>344</v>
      </c>
      <c r="H58" s="10">
        <v>1</v>
      </c>
      <c r="I58" s="10" t="s">
        <v>345</v>
      </c>
      <c r="J58" s="18">
        <v>41.47</v>
      </c>
      <c r="K58" s="20">
        <v>0.84999999999999987</v>
      </c>
      <c r="L58" s="20">
        <v>0.68000000000000016</v>
      </c>
      <c r="M58" s="20">
        <v>0.9900000000000001</v>
      </c>
      <c r="N58" s="20">
        <v>0.44000000000000006</v>
      </c>
      <c r="O58" s="20">
        <v>0.43000000000000005</v>
      </c>
      <c r="P58" s="20">
        <v>1.42</v>
      </c>
      <c r="Q58" s="20">
        <v>0.47000000000000003</v>
      </c>
      <c r="R58" s="20">
        <v>1.1600000000000001</v>
      </c>
      <c r="S58" s="20">
        <v>0.31000000000000005</v>
      </c>
      <c r="T58" s="20">
        <v>0.5</v>
      </c>
      <c r="U58" s="20">
        <v>0.26</v>
      </c>
      <c r="V58" s="20">
        <v>0.44999999999999996</v>
      </c>
      <c r="W58" s="20">
        <v>4.66</v>
      </c>
      <c r="X58" s="20">
        <v>1.9400000000000002</v>
      </c>
      <c r="Y58" s="20">
        <v>0.2</v>
      </c>
      <c r="Z58" s="20">
        <v>3.63</v>
      </c>
      <c r="AA58" s="20">
        <v>1.56</v>
      </c>
      <c r="AB58" s="20">
        <v>1.8299999999999998</v>
      </c>
      <c r="AC58" s="20">
        <v>2.29</v>
      </c>
      <c r="AD58" s="20">
        <v>8.0500000000000007</v>
      </c>
      <c r="AE58" s="20">
        <v>0</v>
      </c>
      <c r="AF58" s="20">
        <v>3.4299999999999997</v>
      </c>
      <c r="AG58" s="20">
        <v>4.7899999999999991</v>
      </c>
      <c r="AH58" s="20">
        <v>0.2</v>
      </c>
      <c r="AI58" s="20">
        <v>0.43</v>
      </c>
      <c r="AJ58" s="20">
        <v>0.5</v>
      </c>
      <c r="AK58" s="20">
        <v>40</v>
      </c>
      <c r="AL58" s="20">
        <v>40</v>
      </c>
      <c r="AM58" s="17">
        <v>2193.54</v>
      </c>
      <c r="AN58" s="17">
        <v>171.393046</v>
      </c>
      <c r="AO58" s="17">
        <v>32.83</v>
      </c>
      <c r="AP58" s="17">
        <v>2193.54</v>
      </c>
      <c r="AQ58" s="17">
        <v>0</v>
      </c>
      <c r="AR58" s="17">
        <v>0</v>
      </c>
      <c r="AS58" s="17">
        <v>4.71</v>
      </c>
      <c r="AT58" s="18">
        <v>3389077.6920000003</v>
      </c>
      <c r="AU58" s="17">
        <v>69465.06</v>
      </c>
      <c r="AV58" s="17">
        <v>55572.04800000001</v>
      </c>
      <c r="AW58" s="17">
        <v>80906.364000000016</v>
      </c>
      <c r="AX58" s="17">
        <v>35958.384000000005</v>
      </c>
      <c r="AY58" s="17">
        <v>35141.148000000008</v>
      </c>
      <c r="AZ58" s="17">
        <v>116047.512</v>
      </c>
      <c r="BA58" s="17">
        <v>38410.092000000004</v>
      </c>
      <c r="BB58" s="17">
        <v>94799.376000000018</v>
      </c>
      <c r="BC58" s="17">
        <v>25334.316000000003</v>
      </c>
      <c r="BD58" s="17">
        <v>40861.800000000003</v>
      </c>
      <c r="BE58" s="17">
        <v>21248.136000000002</v>
      </c>
      <c r="BF58" s="17">
        <v>36775.619999999995</v>
      </c>
      <c r="BG58" s="17">
        <v>380831.97600000002</v>
      </c>
      <c r="BH58" s="17">
        <v>158543.78400000001</v>
      </c>
      <c r="BI58" s="17">
        <v>16344.720000000001</v>
      </c>
      <c r="BJ58" s="17">
        <v>296656.66800000001</v>
      </c>
      <c r="BK58" s="17">
        <v>127488.81600000002</v>
      </c>
      <c r="BL58" s="17">
        <v>149554.18799999999</v>
      </c>
      <c r="BM58" s="17">
        <v>187147.04400000002</v>
      </c>
      <c r="BN58" s="17">
        <v>657874.9800000001</v>
      </c>
      <c r="BO58" s="17">
        <v>0</v>
      </c>
      <c r="BP58" s="17">
        <v>280311.94799999997</v>
      </c>
      <c r="BQ58" s="17">
        <v>391456.04399999994</v>
      </c>
      <c r="BR58" s="17">
        <v>16344.720000000001</v>
      </c>
      <c r="BS58" s="17">
        <v>35141.148000000001</v>
      </c>
      <c r="BT58" s="17">
        <v>40861.800000000003</v>
      </c>
    </row>
    <row r="59" spans="1:72" s="4" customFormat="1" ht="12" customHeight="1" x14ac:dyDescent="0.25">
      <c r="A59" s="22">
        <v>15</v>
      </c>
      <c r="B59" s="24" t="s">
        <v>359</v>
      </c>
      <c r="C59" s="50">
        <v>12320.1</v>
      </c>
      <c r="D59" s="51">
        <v>12320.1</v>
      </c>
      <c r="E59" s="52">
        <v>0</v>
      </c>
      <c r="F59" s="51">
        <v>2861.6</v>
      </c>
      <c r="G59" s="22" t="s">
        <v>344</v>
      </c>
      <c r="H59" s="10">
        <v>1</v>
      </c>
      <c r="I59" s="10" t="s">
        <v>345</v>
      </c>
      <c r="J59" s="18">
        <v>41.47</v>
      </c>
      <c r="K59" s="20">
        <v>0.84999999999999987</v>
      </c>
      <c r="L59" s="20">
        <v>0.68000000000000016</v>
      </c>
      <c r="M59" s="20">
        <v>0.9900000000000001</v>
      </c>
      <c r="N59" s="20">
        <v>0.44000000000000006</v>
      </c>
      <c r="O59" s="20">
        <v>0.43000000000000005</v>
      </c>
      <c r="P59" s="20">
        <v>1.42</v>
      </c>
      <c r="Q59" s="20">
        <v>0.47000000000000003</v>
      </c>
      <c r="R59" s="20">
        <v>1.1600000000000001</v>
      </c>
      <c r="S59" s="20">
        <v>0.31000000000000005</v>
      </c>
      <c r="T59" s="20">
        <v>0.5</v>
      </c>
      <c r="U59" s="20">
        <v>0.26</v>
      </c>
      <c r="V59" s="20">
        <v>0.44999999999999996</v>
      </c>
      <c r="W59" s="20">
        <v>4.66</v>
      </c>
      <c r="X59" s="20">
        <v>1.9400000000000002</v>
      </c>
      <c r="Y59" s="20">
        <v>0.2</v>
      </c>
      <c r="Z59" s="20">
        <v>3.63</v>
      </c>
      <c r="AA59" s="20">
        <v>1.56</v>
      </c>
      <c r="AB59" s="20">
        <v>1.8299999999999998</v>
      </c>
      <c r="AC59" s="20">
        <v>2.29</v>
      </c>
      <c r="AD59" s="20">
        <v>8.0500000000000007</v>
      </c>
      <c r="AE59" s="20">
        <v>0</v>
      </c>
      <c r="AF59" s="20">
        <v>3.4299999999999997</v>
      </c>
      <c r="AG59" s="20">
        <v>4.7899999999999991</v>
      </c>
      <c r="AH59" s="20">
        <v>0.2</v>
      </c>
      <c r="AI59" s="20">
        <v>0.43</v>
      </c>
      <c r="AJ59" s="20">
        <v>0.5</v>
      </c>
      <c r="AK59" s="20">
        <v>40</v>
      </c>
      <c r="AL59" s="20">
        <v>40</v>
      </c>
      <c r="AM59" s="17">
        <v>2193.54</v>
      </c>
      <c r="AN59" s="17">
        <v>171.393046</v>
      </c>
      <c r="AO59" s="17">
        <v>32.83</v>
      </c>
      <c r="AP59" s="17">
        <v>2193.54</v>
      </c>
      <c r="AQ59" s="17">
        <v>0</v>
      </c>
      <c r="AR59" s="17">
        <v>0</v>
      </c>
      <c r="AS59" s="17">
        <v>4.71</v>
      </c>
      <c r="AT59" s="18">
        <v>6130974.5640000002</v>
      </c>
      <c r="AU59" s="17">
        <v>125665.01999999999</v>
      </c>
      <c r="AV59" s="17">
        <v>100532.01600000002</v>
      </c>
      <c r="AW59" s="17">
        <v>146362.788</v>
      </c>
      <c r="AX59" s="17">
        <v>65050.128000000012</v>
      </c>
      <c r="AY59" s="17">
        <v>63571.716000000015</v>
      </c>
      <c r="AZ59" s="17">
        <v>209934.50400000002</v>
      </c>
      <c r="BA59" s="17">
        <v>69485.364000000001</v>
      </c>
      <c r="BB59" s="17">
        <v>171495.79200000002</v>
      </c>
      <c r="BC59" s="17">
        <v>45830.772000000012</v>
      </c>
      <c r="BD59" s="17">
        <v>73920.600000000006</v>
      </c>
      <c r="BE59" s="17">
        <v>38438.712</v>
      </c>
      <c r="BF59" s="17">
        <v>66528.539999999994</v>
      </c>
      <c r="BG59" s="17">
        <v>688939.99200000009</v>
      </c>
      <c r="BH59" s="17">
        <v>286811.92800000001</v>
      </c>
      <c r="BI59" s="17">
        <v>29568.240000000005</v>
      </c>
      <c r="BJ59" s="17">
        <v>536663.5560000001</v>
      </c>
      <c r="BK59" s="17">
        <v>230632.272</v>
      </c>
      <c r="BL59" s="17">
        <v>270549.39600000001</v>
      </c>
      <c r="BM59" s="17">
        <v>338556.348</v>
      </c>
      <c r="BN59" s="17">
        <v>1190121.6600000001</v>
      </c>
      <c r="BO59" s="17">
        <v>0</v>
      </c>
      <c r="BP59" s="17">
        <v>507095.31599999999</v>
      </c>
      <c r="BQ59" s="17">
        <v>708159.34799999988</v>
      </c>
      <c r="BR59" s="17">
        <v>29568.240000000005</v>
      </c>
      <c r="BS59" s="17">
        <v>63571.716</v>
      </c>
      <c r="BT59" s="17">
        <v>73920.600000000006</v>
      </c>
    </row>
    <row r="60" spans="1:72" s="4" customFormat="1" ht="12" customHeight="1" x14ac:dyDescent="0.25">
      <c r="A60" s="22">
        <v>16</v>
      </c>
      <c r="B60" s="24" t="s">
        <v>360</v>
      </c>
      <c r="C60" s="50">
        <v>17962.04</v>
      </c>
      <c r="D60" s="51">
        <v>17849.54</v>
      </c>
      <c r="E60" s="52">
        <v>112.5</v>
      </c>
      <c r="F60" s="51">
        <v>4722.8999999999996</v>
      </c>
      <c r="G60" s="22" t="s">
        <v>344</v>
      </c>
      <c r="H60" s="10">
        <v>1</v>
      </c>
      <c r="I60" s="10" t="s">
        <v>345</v>
      </c>
      <c r="J60" s="18">
        <v>41.47</v>
      </c>
      <c r="K60" s="20">
        <v>0.84999999999999987</v>
      </c>
      <c r="L60" s="20">
        <v>0.68000000000000016</v>
      </c>
      <c r="M60" s="20">
        <v>0.9900000000000001</v>
      </c>
      <c r="N60" s="20">
        <v>0.44000000000000006</v>
      </c>
      <c r="O60" s="20">
        <v>0.43000000000000005</v>
      </c>
      <c r="P60" s="20">
        <v>1.42</v>
      </c>
      <c r="Q60" s="20">
        <v>0.47000000000000003</v>
      </c>
      <c r="R60" s="20">
        <v>1.1600000000000001</v>
      </c>
      <c r="S60" s="20">
        <v>0.31000000000000005</v>
      </c>
      <c r="T60" s="20">
        <v>0.5</v>
      </c>
      <c r="U60" s="20">
        <v>0.26</v>
      </c>
      <c r="V60" s="20">
        <v>0.44999999999999996</v>
      </c>
      <c r="W60" s="20">
        <v>4.66</v>
      </c>
      <c r="X60" s="20">
        <v>1.9400000000000002</v>
      </c>
      <c r="Y60" s="20">
        <v>0.2</v>
      </c>
      <c r="Z60" s="20">
        <v>3.63</v>
      </c>
      <c r="AA60" s="20">
        <v>1.56</v>
      </c>
      <c r="AB60" s="20">
        <v>1.8299999999999998</v>
      </c>
      <c r="AC60" s="20">
        <v>2.29</v>
      </c>
      <c r="AD60" s="20">
        <v>8.0500000000000007</v>
      </c>
      <c r="AE60" s="20">
        <v>0</v>
      </c>
      <c r="AF60" s="20">
        <v>3.4299999999999997</v>
      </c>
      <c r="AG60" s="20">
        <v>4.7899999999999991</v>
      </c>
      <c r="AH60" s="20">
        <v>0.2</v>
      </c>
      <c r="AI60" s="20">
        <v>0.43</v>
      </c>
      <c r="AJ60" s="20">
        <v>0.5</v>
      </c>
      <c r="AK60" s="20">
        <v>40</v>
      </c>
      <c r="AL60" s="20">
        <v>40</v>
      </c>
      <c r="AM60" s="17">
        <v>2193.54</v>
      </c>
      <c r="AN60" s="17">
        <v>171.393046</v>
      </c>
      <c r="AO60" s="17">
        <v>32.83</v>
      </c>
      <c r="AP60" s="17">
        <v>2193.54</v>
      </c>
      <c r="AQ60" s="17">
        <v>0</v>
      </c>
      <c r="AR60" s="17">
        <v>0</v>
      </c>
      <c r="AS60" s="17">
        <v>4.71</v>
      </c>
      <c r="AT60" s="18">
        <v>8938629.5855999999</v>
      </c>
      <c r="AU60" s="17">
        <v>183212.80799999999</v>
      </c>
      <c r="AV60" s="17">
        <v>146570.24640000006</v>
      </c>
      <c r="AW60" s="17">
        <v>213389.03520000001</v>
      </c>
      <c r="AX60" s="17">
        <v>94839.57120000002</v>
      </c>
      <c r="AY60" s="17">
        <v>92684.126400000008</v>
      </c>
      <c r="AZ60" s="17">
        <v>306073.16159999999</v>
      </c>
      <c r="BA60" s="17">
        <v>101305.90560000001</v>
      </c>
      <c r="BB60" s="17">
        <v>250031.59680000006</v>
      </c>
      <c r="BC60" s="17">
        <v>66818.788800000009</v>
      </c>
      <c r="BD60" s="17">
        <v>107772.24</v>
      </c>
      <c r="BE60" s="17">
        <v>56041.5648</v>
      </c>
      <c r="BF60" s="17">
        <v>96995.016000000003</v>
      </c>
      <c r="BG60" s="17">
        <v>1004437.2768000001</v>
      </c>
      <c r="BH60" s="17">
        <v>418156.29120000004</v>
      </c>
      <c r="BI60" s="17">
        <v>43108.896000000008</v>
      </c>
      <c r="BJ60" s="17">
        <v>782426.46240000008</v>
      </c>
      <c r="BK60" s="17">
        <v>336249.38880000007</v>
      </c>
      <c r="BL60" s="17">
        <v>394446.39839999995</v>
      </c>
      <c r="BM60" s="17">
        <v>493596.85920000006</v>
      </c>
      <c r="BN60" s="17">
        <v>1735133.0640000002</v>
      </c>
      <c r="BO60" s="17">
        <v>0</v>
      </c>
      <c r="BP60" s="17">
        <v>739317.56640000001</v>
      </c>
      <c r="BQ60" s="17">
        <v>1032458.0591999998</v>
      </c>
      <c r="BR60" s="17">
        <v>43108.896000000008</v>
      </c>
      <c r="BS60" s="17">
        <v>92684.126400000008</v>
      </c>
      <c r="BT60" s="17">
        <v>107772.24</v>
      </c>
    </row>
    <row r="61" spans="1:72" s="4" customFormat="1" ht="12" customHeight="1" x14ac:dyDescent="0.25">
      <c r="A61" s="22">
        <v>17</v>
      </c>
      <c r="B61" s="24" t="s">
        <v>361</v>
      </c>
      <c r="C61" s="50">
        <v>2990.6</v>
      </c>
      <c r="D61" s="51">
        <v>2990.6</v>
      </c>
      <c r="E61" s="52">
        <v>0</v>
      </c>
      <c r="F61" s="51">
        <v>1123.4000000000001</v>
      </c>
      <c r="G61" s="22" t="s">
        <v>344</v>
      </c>
      <c r="H61" s="10">
        <v>1</v>
      </c>
      <c r="I61" s="10" t="s">
        <v>345</v>
      </c>
      <c r="J61" s="18">
        <v>41.47</v>
      </c>
      <c r="K61" s="20">
        <v>0.84999999999999987</v>
      </c>
      <c r="L61" s="20">
        <v>0.68000000000000016</v>
      </c>
      <c r="M61" s="20">
        <v>0.9900000000000001</v>
      </c>
      <c r="N61" s="20">
        <v>0.44000000000000006</v>
      </c>
      <c r="O61" s="20">
        <v>0.43000000000000005</v>
      </c>
      <c r="P61" s="20">
        <v>1.42</v>
      </c>
      <c r="Q61" s="20">
        <v>0.47000000000000003</v>
      </c>
      <c r="R61" s="20">
        <v>1.1600000000000001</v>
      </c>
      <c r="S61" s="20">
        <v>0.31000000000000005</v>
      </c>
      <c r="T61" s="20">
        <v>0.5</v>
      </c>
      <c r="U61" s="20">
        <v>0.26</v>
      </c>
      <c r="V61" s="20">
        <v>0.44999999999999996</v>
      </c>
      <c r="W61" s="20">
        <v>4.66</v>
      </c>
      <c r="X61" s="20">
        <v>1.9400000000000002</v>
      </c>
      <c r="Y61" s="20">
        <v>0.2</v>
      </c>
      <c r="Z61" s="20">
        <v>3.63</v>
      </c>
      <c r="AA61" s="20">
        <v>1.56</v>
      </c>
      <c r="AB61" s="20">
        <v>1.8299999999999998</v>
      </c>
      <c r="AC61" s="20">
        <v>2.29</v>
      </c>
      <c r="AD61" s="20">
        <v>8.0500000000000007</v>
      </c>
      <c r="AE61" s="20">
        <v>0</v>
      </c>
      <c r="AF61" s="20">
        <v>3.4299999999999997</v>
      </c>
      <c r="AG61" s="20">
        <v>4.7899999999999991</v>
      </c>
      <c r="AH61" s="20">
        <v>0.2</v>
      </c>
      <c r="AI61" s="20">
        <v>0.43</v>
      </c>
      <c r="AJ61" s="20">
        <v>0.5</v>
      </c>
      <c r="AK61" s="20">
        <v>40</v>
      </c>
      <c r="AL61" s="20">
        <v>40</v>
      </c>
      <c r="AM61" s="17">
        <v>2193.54</v>
      </c>
      <c r="AN61" s="17">
        <v>171.393046</v>
      </c>
      <c r="AO61" s="17">
        <v>32.83</v>
      </c>
      <c r="AP61" s="17">
        <v>2193.54</v>
      </c>
      <c r="AQ61" s="17">
        <v>0</v>
      </c>
      <c r="AR61" s="17">
        <v>0</v>
      </c>
      <c r="AS61" s="17">
        <v>4.71</v>
      </c>
      <c r="AT61" s="18">
        <v>1488242.1840000001</v>
      </c>
      <c r="AU61" s="17">
        <v>30504.119999999992</v>
      </c>
      <c r="AV61" s="17">
        <v>24403.296000000006</v>
      </c>
      <c r="AW61" s="17">
        <v>35528.328000000009</v>
      </c>
      <c r="AX61" s="17">
        <v>15790.368</v>
      </c>
      <c r="AY61" s="17">
        <v>15431.496000000001</v>
      </c>
      <c r="AZ61" s="17">
        <v>50959.824000000001</v>
      </c>
      <c r="BA61" s="17">
        <v>16866.984</v>
      </c>
      <c r="BB61" s="17">
        <v>41629.152000000002</v>
      </c>
      <c r="BC61" s="17">
        <v>11125.032000000001</v>
      </c>
      <c r="BD61" s="17">
        <v>17943.599999999999</v>
      </c>
      <c r="BE61" s="17">
        <v>9330.6720000000005</v>
      </c>
      <c r="BF61" s="17">
        <v>16149.239999999998</v>
      </c>
      <c r="BG61" s="17">
        <v>167234.35200000001</v>
      </c>
      <c r="BH61" s="17">
        <v>69621.168000000005</v>
      </c>
      <c r="BI61" s="17">
        <v>7177.4400000000005</v>
      </c>
      <c r="BJ61" s="17">
        <v>130270.53599999999</v>
      </c>
      <c r="BK61" s="17">
        <v>55984.032000000007</v>
      </c>
      <c r="BL61" s="17">
        <v>65673.576000000001</v>
      </c>
      <c r="BM61" s="17">
        <v>82181.687999999995</v>
      </c>
      <c r="BN61" s="17">
        <v>288891.96000000002</v>
      </c>
      <c r="BO61" s="17">
        <v>0</v>
      </c>
      <c r="BP61" s="17">
        <v>123093.09599999998</v>
      </c>
      <c r="BQ61" s="17">
        <v>171899.68799999997</v>
      </c>
      <c r="BR61" s="17">
        <v>7177.4400000000005</v>
      </c>
      <c r="BS61" s="17">
        <v>15431.495999999999</v>
      </c>
      <c r="BT61" s="17">
        <v>17943.599999999999</v>
      </c>
    </row>
    <row r="62" spans="1:72" s="4" customFormat="1" ht="12" customHeight="1" x14ac:dyDescent="0.25">
      <c r="A62" s="22">
        <v>18</v>
      </c>
      <c r="B62" s="24" t="s">
        <v>362</v>
      </c>
      <c r="C62" s="50">
        <v>8629.7999999999993</v>
      </c>
      <c r="D62" s="51">
        <v>6852.2</v>
      </c>
      <c r="E62" s="52">
        <v>1777.6</v>
      </c>
      <c r="F62" s="51">
        <v>2040</v>
      </c>
      <c r="G62" s="22" t="s">
        <v>344</v>
      </c>
      <c r="H62" s="10">
        <v>1</v>
      </c>
      <c r="I62" s="10" t="s">
        <v>345</v>
      </c>
      <c r="J62" s="18">
        <v>41.47</v>
      </c>
      <c r="K62" s="20">
        <v>0.84999999999999987</v>
      </c>
      <c r="L62" s="20">
        <v>0.68000000000000016</v>
      </c>
      <c r="M62" s="20">
        <v>0.9900000000000001</v>
      </c>
      <c r="N62" s="20">
        <v>0.44000000000000006</v>
      </c>
      <c r="O62" s="20">
        <v>0.43000000000000005</v>
      </c>
      <c r="P62" s="20">
        <v>1.42</v>
      </c>
      <c r="Q62" s="20">
        <v>0.47000000000000003</v>
      </c>
      <c r="R62" s="20">
        <v>1.1600000000000001</v>
      </c>
      <c r="S62" s="20">
        <v>0.31000000000000005</v>
      </c>
      <c r="T62" s="20">
        <v>0.5</v>
      </c>
      <c r="U62" s="20">
        <v>0.26</v>
      </c>
      <c r="V62" s="20">
        <v>0.44999999999999996</v>
      </c>
      <c r="W62" s="20">
        <v>4.66</v>
      </c>
      <c r="X62" s="20">
        <v>1.9400000000000002</v>
      </c>
      <c r="Y62" s="20">
        <v>0.2</v>
      </c>
      <c r="Z62" s="20">
        <v>3.63</v>
      </c>
      <c r="AA62" s="20">
        <v>1.56</v>
      </c>
      <c r="AB62" s="20">
        <v>1.8299999999999998</v>
      </c>
      <c r="AC62" s="20">
        <v>2.29</v>
      </c>
      <c r="AD62" s="20">
        <v>8.0500000000000007</v>
      </c>
      <c r="AE62" s="20">
        <v>0</v>
      </c>
      <c r="AF62" s="20">
        <v>3.4299999999999997</v>
      </c>
      <c r="AG62" s="20">
        <v>4.7899999999999991</v>
      </c>
      <c r="AH62" s="20">
        <v>0.2</v>
      </c>
      <c r="AI62" s="20">
        <v>0.43</v>
      </c>
      <c r="AJ62" s="20">
        <v>0.5</v>
      </c>
      <c r="AK62" s="20">
        <v>40</v>
      </c>
      <c r="AL62" s="20">
        <v>40</v>
      </c>
      <c r="AM62" s="17">
        <v>2193.54</v>
      </c>
      <c r="AN62" s="17">
        <v>171.393046</v>
      </c>
      <c r="AO62" s="17">
        <v>32.83</v>
      </c>
      <c r="AP62" s="17">
        <v>2193.54</v>
      </c>
      <c r="AQ62" s="17">
        <v>0</v>
      </c>
      <c r="AR62" s="17">
        <v>0</v>
      </c>
      <c r="AS62" s="17">
        <v>4.71</v>
      </c>
      <c r="AT62" s="18">
        <v>4294533.6719999993</v>
      </c>
      <c r="AU62" s="17">
        <v>88023.959999999977</v>
      </c>
      <c r="AV62" s="17">
        <v>70419.168000000005</v>
      </c>
      <c r="AW62" s="17">
        <v>102522.024</v>
      </c>
      <c r="AX62" s="17">
        <v>45565.343999999997</v>
      </c>
      <c r="AY62" s="17">
        <v>44529.768000000004</v>
      </c>
      <c r="AZ62" s="17">
        <v>147051.79199999999</v>
      </c>
      <c r="BA62" s="17">
        <v>48672.072</v>
      </c>
      <c r="BB62" s="17">
        <v>120126.81600000002</v>
      </c>
      <c r="BC62" s="17">
        <v>32102.856000000003</v>
      </c>
      <c r="BD62" s="17">
        <v>51778.799999999996</v>
      </c>
      <c r="BE62" s="17">
        <v>26924.976000000002</v>
      </c>
      <c r="BF62" s="17">
        <v>46600.919999999991</v>
      </c>
      <c r="BG62" s="17">
        <v>482578.41599999997</v>
      </c>
      <c r="BH62" s="17">
        <v>200901.74400000001</v>
      </c>
      <c r="BI62" s="17">
        <v>20711.52</v>
      </c>
      <c r="BJ62" s="17">
        <v>375914.08799999993</v>
      </c>
      <c r="BK62" s="17">
        <v>161549.856</v>
      </c>
      <c r="BL62" s="17">
        <v>189510.40799999997</v>
      </c>
      <c r="BM62" s="17">
        <v>237146.90399999998</v>
      </c>
      <c r="BN62" s="17">
        <v>833638.67999999993</v>
      </c>
      <c r="BO62" s="17">
        <v>0</v>
      </c>
      <c r="BP62" s="17">
        <v>355202.56799999997</v>
      </c>
      <c r="BQ62" s="17">
        <v>496040.90399999986</v>
      </c>
      <c r="BR62" s="17">
        <v>20711.52</v>
      </c>
      <c r="BS62" s="17">
        <v>44529.767999999996</v>
      </c>
      <c r="BT62" s="17">
        <v>51778.799999999996</v>
      </c>
    </row>
    <row r="63" spans="1:72" s="4" customFormat="1" ht="12" customHeight="1" x14ac:dyDescent="0.25">
      <c r="A63" s="22">
        <v>19</v>
      </c>
      <c r="B63" s="24" t="s">
        <v>363</v>
      </c>
      <c r="C63" s="50">
        <v>9350.4</v>
      </c>
      <c r="D63" s="51">
        <v>9350.4</v>
      </c>
      <c r="E63" s="52">
        <v>0</v>
      </c>
      <c r="F63" s="51">
        <v>2655.2</v>
      </c>
      <c r="G63" s="22" t="s">
        <v>344</v>
      </c>
      <c r="H63" s="10">
        <v>1</v>
      </c>
      <c r="I63" s="10" t="s">
        <v>345</v>
      </c>
      <c r="J63" s="18">
        <v>41.47</v>
      </c>
      <c r="K63" s="20">
        <v>0.84999999999999987</v>
      </c>
      <c r="L63" s="20">
        <v>0.68000000000000016</v>
      </c>
      <c r="M63" s="20">
        <v>0.9900000000000001</v>
      </c>
      <c r="N63" s="20">
        <v>0.44000000000000006</v>
      </c>
      <c r="O63" s="20">
        <v>0.43000000000000005</v>
      </c>
      <c r="P63" s="20">
        <v>1.42</v>
      </c>
      <c r="Q63" s="20">
        <v>0.47000000000000003</v>
      </c>
      <c r="R63" s="20">
        <v>1.1600000000000001</v>
      </c>
      <c r="S63" s="20">
        <v>0.31000000000000005</v>
      </c>
      <c r="T63" s="20">
        <v>0.5</v>
      </c>
      <c r="U63" s="20">
        <v>0.26</v>
      </c>
      <c r="V63" s="20">
        <v>0.44999999999999996</v>
      </c>
      <c r="W63" s="20">
        <v>4.66</v>
      </c>
      <c r="X63" s="20">
        <v>1.9400000000000002</v>
      </c>
      <c r="Y63" s="20">
        <v>0.2</v>
      </c>
      <c r="Z63" s="20">
        <v>3.63</v>
      </c>
      <c r="AA63" s="20">
        <v>1.56</v>
      </c>
      <c r="AB63" s="20">
        <v>1.8299999999999998</v>
      </c>
      <c r="AC63" s="20">
        <v>2.29</v>
      </c>
      <c r="AD63" s="20">
        <v>8.0500000000000007</v>
      </c>
      <c r="AE63" s="20">
        <v>0</v>
      </c>
      <c r="AF63" s="20">
        <v>3.4299999999999997</v>
      </c>
      <c r="AG63" s="20">
        <v>4.7899999999999991</v>
      </c>
      <c r="AH63" s="20">
        <v>0.2</v>
      </c>
      <c r="AI63" s="20">
        <v>0.43</v>
      </c>
      <c r="AJ63" s="20">
        <v>0.5</v>
      </c>
      <c r="AK63" s="20">
        <v>40</v>
      </c>
      <c r="AL63" s="20">
        <v>40</v>
      </c>
      <c r="AM63" s="17">
        <v>2193.54</v>
      </c>
      <c r="AN63" s="17">
        <v>171.393046</v>
      </c>
      <c r="AO63" s="17">
        <v>32.83</v>
      </c>
      <c r="AP63" s="17">
        <v>2193.54</v>
      </c>
      <c r="AQ63" s="17">
        <v>0</v>
      </c>
      <c r="AR63" s="17">
        <v>0</v>
      </c>
      <c r="AS63" s="17">
        <v>4.71</v>
      </c>
      <c r="AT63" s="18">
        <v>4653133.0560000008</v>
      </c>
      <c r="AU63" s="17">
        <v>95374.079999999987</v>
      </c>
      <c r="AV63" s="17">
        <v>76299.26400000001</v>
      </c>
      <c r="AW63" s="17">
        <v>111082.75200000001</v>
      </c>
      <c r="AX63" s="17">
        <v>49370.112000000008</v>
      </c>
      <c r="AY63" s="17">
        <v>48248.064000000006</v>
      </c>
      <c r="AZ63" s="17">
        <v>159330.81599999999</v>
      </c>
      <c r="BA63" s="17">
        <v>52736.256000000001</v>
      </c>
      <c r="BB63" s="17">
        <v>130157.56800000003</v>
      </c>
      <c r="BC63" s="17">
        <v>34783.488000000005</v>
      </c>
      <c r="BD63" s="17">
        <v>56102.399999999994</v>
      </c>
      <c r="BE63" s="17">
        <v>29173.248</v>
      </c>
      <c r="BF63" s="17">
        <v>50492.159999999989</v>
      </c>
      <c r="BG63" s="17">
        <v>522874.36800000002</v>
      </c>
      <c r="BH63" s="17">
        <v>217677.31200000003</v>
      </c>
      <c r="BI63" s="17">
        <v>22440.959999999999</v>
      </c>
      <c r="BJ63" s="17">
        <v>407303.424</v>
      </c>
      <c r="BK63" s="17">
        <v>175039.48800000001</v>
      </c>
      <c r="BL63" s="17">
        <v>205334.78399999996</v>
      </c>
      <c r="BM63" s="17">
        <v>256948.99200000003</v>
      </c>
      <c r="BN63" s="17">
        <v>903248.64</v>
      </c>
      <c r="BO63" s="17">
        <v>0</v>
      </c>
      <c r="BP63" s="17">
        <v>384862.46399999992</v>
      </c>
      <c r="BQ63" s="17">
        <v>537460.99199999985</v>
      </c>
      <c r="BR63" s="17">
        <v>22440.959999999999</v>
      </c>
      <c r="BS63" s="17">
        <v>48248.063999999998</v>
      </c>
      <c r="BT63" s="17">
        <v>56102.399999999994</v>
      </c>
    </row>
    <row r="64" spans="1:72" s="4" customFormat="1" ht="12" customHeight="1" x14ac:dyDescent="0.25">
      <c r="A64" s="22">
        <v>20</v>
      </c>
      <c r="B64" s="24" t="s">
        <v>364</v>
      </c>
      <c r="C64" s="50">
        <v>5632.5</v>
      </c>
      <c r="D64" s="51">
        <v>5272.4</v>
      </c>
      <c r="E64" s="52">
        <v>360.1</v>
      </c>
      <c r="F64" s="51">
        <v>2075.1999999999998</v>
      </c>
      <c r="G64" s="22" t="s">
        <v>344</v>
      </c>
      <c r="H64" s="10">
        <v>1</v>
      </c>
      <c r="I64" s="10" t="s">
        <v>345</v>
      </c>
      <c r="J64" s="18">
        <v>41.47</v>
      </c>
      <c r="K64" s="20">
        <v>0.84999999999999987</v>
      </c>
      <c r="L64" s="20">
        <v>0.68000000000000016</v>
      </c>
      <c r="M64" s="20">
        <v>0.9900000000000001</v>
      </c>
      <c r="N64" s="20">
        <v>0.44000000000000006</v>
      </c>
      <c r="O64" s="20">
        <v>0.43000000000000005</v>
      </c>
      <c r="P64" s="20">
        <v>1.42</v>
      </c>
      <c r="Q64" s="20">
        <v>0.47000000000000003</v>
      </c>
      <c r="R64" s="20">
        <v>1.1600000000000001</v>
      </c>
      <c r="S64" s="20">
        <v>0.31000000000000005</v>
      </c>
      <c r="T64" s="20">
        <v>0.5</v>
      </c>
      <c r="U64" s="20">
        <v>0.26</v>
      </c>
      <c r="V64" s="20">
        <v>0.44999999999999996</v>
      </c>
      <c r="W64" s="20">
        <v>4.66</v>
      </c>
      <c r="X64" s="20">
        <v>1.9400000000000002</v>
      </c>
      <c r="Y64" s="20">
        <v>0.2</v>
      </c>
      <c r="Z64" s="20">
        <v>3.63</v>
      </c>
      <c r="AA64" s="20">
        <v>1.56</v>
      </c>
      <c r="AB64" s="20">
        <v>1.8299999999999998</v>
      </c>
      <c r="AC64" s="20">
        <v>2.29</v>
      </c>
      <c r="AD64" s="20">
        <v>8.0500000000000007</v>
      </c>
      <c r="AE64" s="20">
        <v>0</v>
      </c>
      <c r="AF64" s="20">
        <v>3.4299999999999997</v>
      </c>
      <c r="AG64" s="20">
        <v>4.7899999999999991</v>
      </c>
      <c r="AH64" s="20">
        <v>0.2</v>
      </c>
      <c r="AI64" s="20">
        <v>0.43</v>
      </c>
      <c r="AJ64" s="20">
        <v>0.5</v>
      </c>
      <c r="AK64" s="20">
        <v>40</v>
      </c>
      <c r="AL64" s="20">
        <v>40</v>
      </c>
      <c r="AM64" s="17">
        <v>2193.54</v>
      </c>
      <c r="AN64" s="17">
        <v>171.393046</v>
      </c>
      <c r="AO64" s="17">
        <v>32.83</v>
      </c>
      <c r="AP64" s="17">
        <v>2193.54</v>
      </c>
      <c r="AQ64" s="17">
        <v>0</v>
      </c>
      <c r="AR64" s="17">
        <v>0</v>
      </c>
      <c r="AS64" s="17">
        <v>4.71</v>
      </c>
      <c r="AT64" s="18">
        <v>2802957.3000000007</v>
      </c>
      <c r="AU64" s="17">
        <v>57451.499999999985</v>
      </c>
      <c r="AV64" s="17">
        <v>45961.200000000012</v>
      </c>
      <c r="AW64" s="17">
        <v>66914.100000000006</v>
      </c>
      <c r="AX64" s="17">
        <v>29739.600000000002</v>
      </c>
      <c r="AY64" s="17">
        <v>29063.700000000004</v>
      </c>
      <c r="AZ64" s="17">
        <v>95977.799999999988</v>
      </c>
      <c r="BA64" s="17">
        <v>31767.300000000003</v>
      </c>
      <c r="BB64" s="17">
        <v>78404.400000000009</v>
      </c>
      <c r="BC64" s="17">
        <v>20952.900000000001</v>
      </c>
      <c r="BD64" s="17">
        <v>33795</v>
      </c>
      <c r="BE64" s="17">
        <v>17573.400000000001</v>
      </c>
      <c r="BF64" s="17">
        <v>30415.499999999993</v>
      </c>
      <c r="BG64" s="17">
        <v>314969.40000000002</v>
      </c>
      <c r="BH64" s="17">
        <v>131124.6</v>
      </c>
      <c r="BI64" s="17">
        <v>13518</v>
      </c>
      <c r="BJ64" s="17">
        <v>245351.69999999998</v>
      </c>
      <c r="BK64" s="17">
        <v>105440.40000000001</v>
      </c>
      <c r="BL64" s="17">
        <v>123689.69999999998</v>
      </c>
      <c r="BM64" s="17">
        <v>154781.1</v>
      </c>
      <c r="BN64" s="17">
        <v>544099.50000000012</v>
      </c>
      <c r="BO64" s="17">
        <v>0</v>
      </c>
      <c r="BP64" s="17">
        <v>231833.69999999998</v>
      </c>
      <c r="BQ64" s="17">
        <v>323756.09999999998</v>
      </c>
      <c r="BR64" s="17">
        <v>13518</v>
      </c>
      <c r="BS64" s="17">
        <v>29063.699999999997</v>
      </c>
      <c r="BT64" s="17">
        <v>33795</v>
      </c>
    </row>
    <row r="65" spans="1:72" s="4" customFormat="1" ht="12" customHeight="1" x14ac:dyDescent="0.25">
      <c r="A65" s="22">
        <v>21</v>
      </c>
      <c r="B65" s="24" t="s">
        <v>365</v>
      </c>
      <c r="C65" s="50">
        <v>9440.6</v>
      </c>
      <c r="D65" s="51">
        <v>9320.2000000000007</v>
      </c>
      <c r="E65" s="52">
        <v>120.4</v>
      </c>
      <c r="F65" s="51">
        <v>1593.1</v>
      </c>
      <c r="G65" s="22" t="s">
        <v>344</v>
      </c>
      <c r="H65" s="10">
        <v>1</v>
      </c>
      <c r="I65" s="10" t="s">
        <v>345</v>
      </c>
      <c r="J65" s="18">
        <v>41.47</v>
      </c>
      <c r="K65" s="20">
        <v>0.84999999999999987</v>
      </c>
      <c r="L65" s="20">
        <v>0.68000000000000016</v>
      </c>
      <c r="M65" s="20">
        <v>0.9900000000000001</v>
      </c>
      <c r="N65" s="20">
        <v>0.44000000000000006</v>
      </c>
      <c r="O65" s="20">
        <v>0.43000000000000005</v>
      </c>
      <c r="P65" s="20">
        <v>1.42</v>
      </c>
      <c r="Q65" s="20">
        <v>0.47000000000000003</v>
      </c>
      <c r="R65" s="20">
        <v>1.1600000000000001</v>
      </c>
      <c r="S65" s="20">
        <v>0.31000000000000005</v>
      </c>
      <c r="T65" s="20">
        <v>0.5</v>
      </c>
      <c r="U65" s="20">
        <v>0.26</v>
      </c>
      <c r="V65" s="20">
        <v>0.44999999999999996</v>
      </c>
      <c r="W65" s="20">
        <v>4.66</v>
      </c>
      <c r="X65" s="20">
        <v>1.9400000000000002</v>
      </c>
      <c r="Y65" s="20">
        <v>0.2</v>
      </c>
      <c r="Z65" s="20">
        <v>3.63</v>
      </c>
      <c r="AA65" s="20">
        <v>1.56</v>
      </c>
      <c r="AB65" s="20">
        <v>1.8299999999999998</v>
      </c>
      <c r="AC65" s="20">
        <v>2.29</v>
      </c>
      <c r="AD65" s="20">
        <v>8.0500000000000007</v>
      </c>
      <c r="AE65" s="20">
        <v>0</v>
      </c>
      <c r="AF65" s="20">
        <v>3.4299999999999997</v>
      </c>
      <c r="AG65" s="20">
        <v>4.7899999999999991</v>
      </c>
      <c r="AH65" s="20">
        <v>0.2</v>
      </c>
      <c r="AI65" s="20">
        <v>0.43</v>
      </c>
      <c r="AJ65" s="20">
        <v>0.5</v>
      </c>
      <c r="AK65" s="20">
        <v>40</v>
      </c>
      <c r="AL65" s="20">
        <v>40</v>
      </c>
      <c r="AM65" s="17">
        <v>2193.54</v>
      </c>
      <c r="AN65" s="17">
        <v>171.393046</v>
      </c>
      <c r="AO65" s="17">
        <v>32.83</v>
      </c>
      <c r="AP65" s="17">
        <v>2193.54</v>
      </c>
      <c r="AQ65" s="17">
        <v>0</v>
      </c>
      <c r="AR65" s="17">
        <v>0</v>
      </c>
      <c r="AS65" s="17">
        <v>4.71</v>
      </c>
      <c r="AT65" s="18">
        <v>4698020.1840000004</v>
      </c>
      <c r="AU65" s="17">
        <v>96294.12</v>
      </c>
      <c r="AV65" s="17">
        <v>77035.296000000031</v>
      </c>
      <c r="AW65" s="17">
        <v>112154.32800000001</v>
      </c>
      <c r="AX65" s="17">
        <v>49846.368000000002</v>
      </c>
      <c r="AY65" s="17">
        <v>48713.496000000006</v>
      </c>
      <c r="AZ65" s="17">
        <v>160867.82399999999</v>
      </c>
      <c r="BA65" s="17">
        <v>53244.984000000004</v>
      </c>
      <c r="BB65" s="17">
        <v>131413.152</v>
      </c>
      <c r="BC65" s="17">
        <v>35119.032000000007</v>
      </c>
      <c r="BD65" s="17">
        <v>56643.600000000006</v>
      </c>
      <c r="BE65" s="17">
        <v>29454.671999999999</v>
      </c>
      <c r="BF65" s="17">
        <v>50979.239999999991</v>
      </c>
      <c r="BG65" s="17">
        <v>527918.35200000007</v>
      </c>
      <c r="BH65" s="17">
        <v>219777.16800000003</v>
      </c>
      <c r="BI65" s="17">
        <v>22657.440000000002</v>
      </c>
      <c r="BJ65" s="17">
        <v>411232.53599999996</v>
      </c>
      <c r="BK65" s="17">
        <v>176728.03200000001</v>
      </c>
      <c r="BL65" s="17">
        <v>207315.576</v>
      </c>
      <c r="BM65" s="17">
        <v>259427.68800000002</v>
      </c>
      <c r="BN65" s="17">
        <v>911961.9600000002</v>
      </c>
      <c r="BO65" s="17">
        <v>0</v>
      </c>
      <c r="BP65" s="17">
        <v>388575.09599999996</v>
      </c>
      <c r="BQ65" s="17">
        <v>542645.68799999997</v>
      </c>
      <c r="BR65" s="17">
        <v>22657.440000000002</v>
      </c>
      <c r="BS65" s="17">
        <v>48713.495999999999</v>
      </c>
      <c r="BT65" s="17">
        <v>56643.600000000006</v>
      </c>
    </row>
    <row r="66" spans="1:72" s="4" customFormat="1" ht="12" customHeight="1" x14ac:dyDescent="0.25">
      <c r="A66" s="22">
        <v>22</v>
      </c>
      <c r="B66" s="24" t="s">
        <v>366</v>
      </c>
      <c r="C66" s="50">
        <v>12637.5</v>
      </c>
      <c r="D66" s="51">
        <v>11922.8</v>
      </c>
      <c r="E66" s="52">
        <v>714.7</v>
      </c>
      <c r="F66" s="51">
        <v>4069.7</v>
      </c>
      <c r="G66" s="22" t="s">
        <v>344</v>
      </c>
      <c r="H66" s="10">
        <v>1</v>
      </c>
      <c r="I66" s="10" t="s">
        <v>345</v>
      </c>
      <c r="J66" s="18">
        <v>41.47</v>
      </c>
      <c r="K66" s="20">
        <v>0.84999999999999987</v>
      </c>
      <c r="L66" s="20">
        <v>0.68000000000000016</v>
      </c>
      <c r="M66" s="20">
        <v>0.9900000000000001</v>
      </c>
      <c r="N66" s="20">
        <v>0.44000000000000006</v>
      </c>
      <c r="O66" s="20">
        <v>0.43000000000000005</v>
      </c>
      <c r="P66" s="20">
        <v>1.42</v>
      </c>
      <c r="Q66" s="20">
        <v>0.47000000000000003</v>
      </c>
      <c r="R66" s="20">
        <v>1.1600000000000001</v>
      </c>
      <c r="S66" s="20">
        <v>0.31000000000000005</v>
      </c>
      <c r="T66" s="20">
        <v>0.5</v>
      </c>
      <c r="U66" s="20">
        <v>0.26</v>
      </c>
      <c r="V66" s="20">
        <v>0.44999999999999996</v>
      </c>
      <c r="W66" s="20">
        <v>4.66</v>
      </c>
      <c r="X66" s="20">
        <v>1.9400000000000002</v>
      </c>
      <c r="Y66" s="20">
        <v>0.2</v>
      </c>
      <c r="Z66" s="20">
        <v>3.63</v>
      </c>
      <c r="AA66" s="20">
        <v>1.56</v>
      </c>
      <c r="AB66" s="20">
        <v>1.8299999999999998</v>
      </c>
      <c r="AC66" s="20">
        <v>2.29</v>
      </c>
      <c r="AD66" s="20">
        <v>8.0500000000000007</v>
      </c>
      <c r="AE66" s="20">
        <v>0</v>
      </c>
      <c r="AF66" s="20">
        <v>3.4299999999999997</v>
      </c>
      <c r="AG66" s="20">
        <v>4.7899999999999991</v>
      </c>
      <c r="AH66" s="20">
        <v>0.2</v>
      </c>
      <c r="AI66" s="20">
        <v>0.43</v>
      </c>
      <c r="AJ66" s="20">
        <v>0.5</v>
      </c>
      <c r="AK66" s="20">
        <v>40</v>
      </c>
      <c r="AL66" s="20">
        <v>40</v>
      </c>
      <c r="AM66" s="17">
        <v>2193.54</v>
      </c>
      <c r="AN66" s="17">
        <v>171.393046</v>
      </c>
      <c r="AO66" s="17">
        <v>32.83</v>
      </c>
      <c r="AP66" s="17">
        <v>2193.54</v>
      </c>
      <c r="AQ66" s="17">
        <v>0</v>
      </c>
      <c r="AR66" s="17">
        <v>0</v>
      </c>
      <c r="AS66" s="17">
        <v>4.71</v>
      </c>
      <c r="AT66" s="18">
        <v>6288925.5</v>
      </c>
      <c r="AU66" s="17">
        <v>128902.49999999997</v>
      </c>
      <c r="AV66" s="17">
        <v>103122.00000000003</v>
      </c>
      <c r="AW66" s="17">
        <v>150133.50000000003</v>
      </c>
      <c r="AX66" s="17">
        <v>66726.000000000015</v>
      </c>
      <c r="AY66" s="17">
        <v>65209.500000000015</v>
      </c>
      <c r="AZ66" s="17">
        <v>215343</v>
      </c>
      <c r="BA66" s="17">
        <v>71275.5</v>
      </c>
      <c r="BB66" s="17">
        <v>175914.00000000003</v>
      </c>
      <c r="BC66" s="17">
        <v>47011.500000000007</v>
      </c>
      <c r="BD66" s="17">
        <v>75825</v>
      </c>
      <c r="BE66" s="17">
        <v>39429</v>
      </c>
      <c r="BF66" s="17">
        <v>68242.499999999985</v>
      </c>
      <c r="BG66" s="17">
        <v>706689</v>
      </c>
      <c r="BH66" s="17">
        <v>294201.00000000006</v>
      </c>
      <c r="BI66" s="17">
        <v>30330</v>
      </c>
      <c r="BJ66" s="17">
        <v>550489.5</v>
      </c>
      <c r="BK66" s="17">
        <v>236574</v>
      </c>
      <c r="BL66" s="17">
        <v>277519.49999999994</v>
      </c>
      <c r="BM66" s="17">
        <v>347278.5</v>
      </c>
      <c r="BN66" s="17">
        <v>1220782.5000000002</v>
      </c>
      <c r="BO66" s="17">
        <v>0</v>
      </c>
      <c r="BP66" s="17">
        <v>520159.5</v>
      </c>
      <c r="BQ66" s="17">
        <v>726403.49999999988</v>
      </c>
      <c r="BR66" s="17">
        <v>30330</v>
      </c>
      <c r="BS66" s="17">
        <v>65209.5</v>
      </c>
      <c r="BT66" s="17">
        <v>75825</v>
      </c>
    </row>
    <row r="67" spans="1:72" s="4" customFormat="1" ht="12" customHeight="1" x14ac:dyDescent="0.25">
      <c r="A67" s="22">
        <v>23</v>
      </c>
      <c r="B67" s="24" t="s">
        <v>367</v>
      </c>
      <c r="C67" s="50">
        <v>3763.4</v>
      </c>
      <c r="D67" s="51">
        <v>3533.9</v>
      </c>
      <c r="E67" s="52">
        <v>229.5</v>
      </c>
      <c r="F67" s="51">
        <v>1350.9</v>
      </c>
      <c r="G67" s="22" t="s">
        <v>344</v>
      </c>
      <c r="H67" s="10">
        <v>1</v>
      </c>
      <c r="I67" s="10" t="s">
        <v>345</v>
      </c>
      <c r="J67" s="18">
        <v>37.89</v>
      </c>
      <c r="K67" s="20">
        <v>0.776621654207861</v>
      </c>
      <c r="L67" s="20">
        <v>0.62129732336628896</v>
      </c>
      <c r="M67" s="20">
        <v>0.90453580901856767</v>
      </c>
      <c r="N67" s="20">
        <v>0.40201591511936347</v>
      </c>
      <c r="O67" s="20">
        <v>0.39287918977574154</v>
      </c>
      <c r="P67" s="20">
        <v>1.2974149987943091</v>
      </c>
      <c r="Q67" s="20">
        <v>0.42942609115022912</v>
      </c>
      <c r="R67" s="20">
        <v>1.0598601398601399</v>
      </c>
      <c r="S67" s="20">
        <v>0.28323848565227883</v>
      </c>
      <c r="T67" s="20">
        <v>0.45683626718109477</v>
      </c>
      <c r="U67" s="20">
        <v>0.23755485893416931</v>
      </c>
      <c r="V67" s="20">
        <v>0.41115264046298527</v>
      </c>
      <c r="W67" s="20">
        <v>4.2577140101278035</v>
      </c>
      <c r="X67" s="20">
        <v>1.7725247166626479</v>
      </c>
      <c r="Y67" s="20">
        <v>0.18273450687243792</v>
      </c>
      <c r="Z67" s="20">
        <v>3.3166312997347482</v>
      </c>
      <c r="AA67" s="20">
        <v>1.4253291536050157</v>
      </c>
      <c r="AB67" s="20">
        <v>1.6720207378828067</v>
      </c>
      <c r="AC67" s="20">
        <v>2.0923101036894143</v>
      </c>
      <c r="AD67" s="20">
        <v>7.355063901615627</v>
      </c>
      <c r="AE67" s="20">
        <v>0</v>
      </c>
      <c r="AF67" s="20">
        <v>3.13389679286231</v>
      </c>
      <c r="AG67" s="20">
        <v>4.3764914395948873</v>
      </c>
      <c r="AH67" s="20">
        <v>0.18273450687243792</v>
      </c>
      <c r="AI67" s="20">
        <v>0.39287918977574149</v>
      </c>
      <c r="AJ67" s="20">
        <v>0.45683626718109477</v>
      </c>
      <c r="AK67" s="20">
        <v>40</v>
      </c>
      <c r="AL67" s="20">
        <v>40</v>
      </c>
      <c r="AM67" s="17">
        <v>2193.54</v>
      </c>
      <c r="AN67" s="17">
        <v>171.393046</v>
      </c>
      <c r="AO67" s="17">
        <v>32.83</v>
      </c>
      <c r="AP67" s="17">
        <v>2193.54</v>
      </c>
      <c r="AQ67" s="17">
        <v>0</v>
      </c>
      <c r="AR67" s="17">
        <v>0</v>
      </c>
      <c r="AS67" s="17">
        <v>4.71</v>
      </c>
      <c r="AT67" s="18">
        <v>1711142.7120000001</v>
      </c>
      <c r="AU67" s="17">
        <v>35072.855201350372</v>
      </c>
      <c r="AV67" s="17">
        <v>28058.284161080301</v>
      </c>
      <c r="AW67" s="17">
        <v>40849.560763925736</v>
      </c>
      <c r="AX67" s="17">
        <v>18155.360339522551</v>
      </c>
      <c r="AY67" s="17">
        <v>17742.73851362431</v>
      </c>
      <c r="AZ67" s="17">
        <v>58592.299277550032</v>
      </c>
      <c r="BA67" s="17">
        <v>19393.22581721727</v>
      </c>
      <c r="BB67" s="17">
        <v>47864.131804195807</v>
      </c>
      <c r="BC67" s="17">
        <v>12791.276602845433</v>
      </c>
      <c r="BD67" s="17">
        <v>20631.091294911985</v>
      </c>
      <c r="BE67" s="17">
        <v>10728.167473354235</v>
      </c>
      <c r="BF67" s="17">
        <v>18567.982165420784</v>
      </c>
      <c r="BG67" s="17">
        <v>192281.77086857971</v>
      </c>
      <c r="BH67" s="17">
        <v>80048.634224258509</v>
      </c>
      <c r="BI67" s="17">
        <v>8252.4365179647939</v>
      </c>
      <c r="BJ67" s="17">
        <v>149781.722801061</v>
      </c>
      <c r="BK67" s="17">
        <v>64369.004840125388</v>
      </c>
      <c r="BL67" s="17">
        <v>75509.79413937786</v>
      </c>
      <c r="BM67" s="17">
        <v>94490.398130696907</v>
      </c>
      <c r="BN67" s="17">
        <v>332160.56984808302</v>
      </c>
      <c r="BO67" s="17">
        <v>0</v>
      </c>
      <c r="BP67" s="17">
        <v>141529.28628309621</v>
      </c>
      <c r="BQ67" s="17">
        <v>197645.85460525678</v>
      </c>
      <c r="BR67" s="17">
        <v>8252.4365179647939</v>
      </c>
      <c r="BS67" s="17">
        <v>17742.738513624307</v>
      </c>
      <c r="BT67" s="17">
        <v>20631.091294911985</v>
      </c>
    </row>
    <row r="68" spans="1:72" s="4" customFormat="1" ht="12" customHeight="1" x14ac:dyDescent="0.25">
      <c r="A68" s="22">
        <v>24</v>
      </c>
      <c r="B68" s="24" t="s">
        <v>368</v>
      </c>
      <c r="C68" s="50">
        <v>9401.6</v>
      </c>
      <c r="D68" s="51">
        <v>9352.4</v>
      </c>
      <c r="E68" s="52">
        <v>49.2</v>
      </c>
      <c r="F68" s="51">
        <v>2148.6999999999998</v>
      </c>
      <c r="G68" s="22" t="s">
        <v>344</v>
      </c>
      <c r="H68" s="10">
        <v>1</v>
      </c>
      <c r="I68" s="10" t="s">
        <v>345</v>
      </c>
      <c r="J68" s="18">
        <v>41.47</v>
      </c>
      <c r="K68" s="20">
        <v>0.84999999999999987</v>
      </c>
      <c r="L68" s="20">
        <v>0.68000000000000016</v>
      </c>
      <c r="M68" s="20">
        <v>0.9900000000000001</v>
      </c>
      <c r="N68" s="20">
        <v>0.44000000000000006</v>
      </c>
      <c r="O68" s="20">
        <v>0.43000000000000005</v>
      </c>
      <c r="P68" s="20">
        <v>1.42</v>
      </c>
      <c r="Q68" s="20">
        <v>0.47000000000000003</v>
      </c>
      <c r="R68" s="20">
        <v>1.1600000000000001</v>
      </c>
      <c r="S68" s="20">
        <v>0.31000000000000005</v>
      </c>
      <c r="T68" s="20">
        <v>0.5</v>
      </c>
      <c r="U68" s="20">
        <v>0.26</v>
      </c>
      <c r="V68" s="20">
        <v>0.44999999999999996</v>
      </c>
      <c r="W68" s="20">
        <v>4.66</v>
      </c>
      <c r="X68" s="20">
        <v>1.9400000000000002</v>
      </c>
      <c r="Y68" s="20">
        <v>0.2</v>
      </c>
      <c r="Z68" s="20">
        <v>3.63</v>
      </c>
      <c r="AA68" s="20">
        <v>1.56</v>
      </c>
      <c r="AB68" s="20">
        <v>1.8299999999999998</v>
      </c>
      <c r="AC68" s="20">
        <v>2.29</v>
      </c>
      <c r="AD68" s="20">
        <v>8.0500000000000007</v>
      </c>
      <c r="AE68" s="20">
        <v>0</v>
      </c>
      <c r="AF68" s="20">
        <v>3.4299999999999997</v>
      </c>
      <c r="AG68" s="20">
        <v>4.7899999999999991</v>
      </c>
      <c r="AH68" s="20">
        <v>0.2</v>
      </c>
      <c r="AI68" s="20">
        <v>0.43</v>
      </c>
      <c r="AJ68" s="20">
        <v>0.5</v>
      </c>
      <c r="AK68" s="20">
        <v>40</v>
      </c>
      <c r="AL68" s="20">
        <v>40</v>
      </c>
      <c r="AM68" s="17">
        <v>2193.54</v>
      </c>
      <c r="AN68" s="17">
        <v>171.393046</v>
      </c>
      <c r="AO68" s="17">
        <v>32.83</v>
      </c>
      <c r="AP68" s="17">
        <v>2193.54</v>
      </c>
      <c r="AQ68" s="17">
        <v>0</v>
      </c>
      <c r="AR68" s="17">
        <v>0</v>
      </c>
      <c r="AS68" s="17">
        <v>4.71</v>
      </c>
      <c r="AT68" s="18">
        <v>4678612.2239999995</v>
      </c>
      <c r="AU68" s="17">
        <v>95896.319999999978</v>
      </c>
      <c r="AV68" s="17">
        <v>76717.056000000011</v>
      </c>
      <c r="AW68" s="17">
        <v>111691.008</v>
      </c>
      <c r="AX68" s="17">
        <v>49640.448000000004</v>
      </c>
      <c r="AY68" s="17">
        <v>48512.256000000008</v>
      </c>
      <c r="AZ68" s="17">
        <v>160203.264</v>
      </c>
      <c r="BA68" s="17">
        <v>53025.024000000005</v>
      </c>
      <c r="BB68" s="17">
        <v>130870.27200000003</v>
      </c>
      <c r="BC68" s="17">
        <v>34973.952000000005</v>
      </c>
      <c r="BD68" s="17">
        <v>56409.600000000006</v>
      </c>
      <c r="BE68" s="17">
        <v>29332.992000000002</v>
      </c>
      <c r="BF68" s="17">
        <v>50768.639999999992</v>
      </c>
      <c r="BG68" s="17">
        <v>525737.47200000007</v>
      </c>
      <c r="BH68" s="17">
        <v>218869.24800000002</v>
      </c>
      <c r="BI68" s="17">
        <v>22563.840000000004</v>
      </c>
      <c r="BJ68" s="17">
        <v>409533.696</v>
      </c>
      <c r="BK68" s="17">
        <v>175997.95200000002</v>
      </c>
      <c r="BL68" s="17">
        <v>206459.136</v>
      </c>
      <c r="BM68" s="17">
        <v>258355.96799999999</v>
      </c>
      <c r="BN68" s="17">
        <v>908194.56</v>
      </c>
      <c r="BO68" s="17">
        <v>0</v>
      </c>
      <c r="BP68" s="17">
        <v>386969.85599999997</v>
      </c>
      <c r="BQ68" s="17">
        <v>540403.96799999999</v>
      </c>
      <c r="BR68" s="17">
        <v>22563.840000000004</v>
      </c>
      <c r="BS68" s="17">
        <v>48512.256000000001</v>
      </c>
      <c r="BT68" s="17">
        <v>56409.600000000006</v>
      </c>
    </row>
    <row r="69" spans="1:72" s="4" customFormat="1" ht="12" customHeight="1" x14ac:dyDescent="0.25">
      <c r="A69" s="22">
        <v>25</v>
      </c>
      <c r="B69" s="24" t="s">
        <v>369</v>
      </c>
      <c r="C69" s="50">
        <v>8401</v>
      </c>
      <c r="D69" s="51">
        <v>8068.9</v>
      </c>
      <c r="E69" s="52">
        <v>332.1</v>
      </c>
      <c r="F69" s="51">
        <v>2571.6999999999998</v>
      </c>
      <c r="G69" s="22" t="s">
        <v>344</v>
      </c>
      <c r="H69" s="10">
        <v>1</v>
      </c>
      <c r="I69" s="10" t="s">
        <v>345</v>
      </c>
      <c r="J69" s="18">
        <v>41.47</v>
      </c>
      <c r="K69" s="20">
        <v>0.84999999999999987</v>
      </c>
      <c r="L69" s="20">
        <v>0.68000000000000016</v>
      </c>
      <c r="M69" s="20">
        <v>0.9900000000000001</v>
      </c>
      <c r="N69" s="20">
        <v>0.44000000000000006</v>
      </c>
      <c r="O69" s="20">
        <v>0.43000000000000005</v>
      </c>
      <c r="P69" s="20">
        <v>1.42</v>
      </c>
      <c r="Q69" s="20">
        <v>0.47000000000000003</v>
      </c>
      <c r="R69" s="20">
        <v>1.1600000000000001</v>
      </c>
      <c r="S69" s="20">
        <v>0.31000000000000005</v>
      </c>
      <c r="T69" s="20">
        <v>0.5</v>
      </c>
      <c r="U69" s="20">
        <v>0.26</v>
      </c>
      <c r="V69" s="20">
        <v>0.44999999999999996</v>
      </c>
      <c r="W69" s="20">
        <v>4.66</v>
      </c>
      <c r="X69" s="20">
        <v>1.9400000000000002</v>
      </c>
      <c r="Y69" s="20">
        <v>0.2</v>
      </c>
      <c r="Z69" s="20">
        <v>3.63</v>
      </c>
      <c r="AA69" s="20">
        <v>1.56</v>
      </c>
      <c r="AB69" s="20">
        <v>1.8299999999999998</v>
      </c>
      <c r="AC69" s="20">
        <v>2.29</v>
      </c>
      <c r="AD69" s="20">
        <v>8.0500000000000007</v>
      </c>
      <c r="AE69" s="20">
        <v>0</v>
      </c>
      <c r="AF69" s="20">
        <v>3.4299999999999997</v>
      </c>
      <c r="AG69" s="20">
        <v>4.7899999999999991</v>
      </c>
      <c r="AH69" s="20">
        <v>0.2</v>
      </c>
      <c r="AI69" s="20">
        <v>0.43</v>
      </c>
      <c r="AJ69" s="20">
        <v>0.5</v>
      </c>
      <c r="AK69" s="20">
        <v>40</v>
      </c>
      <c r="AL69" s="20">
        <v>40</v>
      </c>
      <c r="AM69" s="17">
        <v>2193.54</v>
      </c>
      <c r="AN69" s="17">
        <v>171.393046</v>
      </c>
      <c r="AO69" s="17">
        <v>32.83</v>
      </c>
      <c r="AP69" s="17">
        <v>2193.54</v>
      </c>
      <c r="AQ69" s="17">
        <v>0</v>
      </c>
      <c r="AR69" s="17">
        <v>0</v>
      </c>
      <c r="AS69" s="17">
        <v>4.71</v>
      </c>
      <c r="AT69" s="18">
        <v>4180673.6400000006</v>
      </c>
      <c r="AU69" s="17">
        <v>85690.199999999983</v>
      </c>
      <c r="AV69" s="17">
        <v>68552.160000000018</v>
      </c>
      <c r="AW69" s="17">
        <v>99803.880000000019</v>
      </c>
      <c r="AX69" s="17">
        <v>44357.280000000006</v>
      </c>
      <c r="AY69" s="17">
        <v>43349.16</v>
      </c>
      <c r="AZ69" s="17">
        <v>143153.04</v>
      </c>
      <c r="BA69" s="17">
        <v>47381.64</v>
      </c>
      <c r="BB69" s="17">
        <v>116941.92000000001</v>
      </c>
      <c r="BC69" s="17">
        <v>31251.720000000005</v>
      </c>
      <c r="BD69" s="17">
        <v>50406</v>
      </c>
      <c r="BE69" s="17">
        <v>26211.120000000003</v>
      </c>
      <c r="BF69" s="17">
        <v>45365.399999999994</v>
      </c>
      <c r="BG69" s="17">
        <v>469783.92000000004</v>
      </c>
      <c r="BH69" s="17">
        <v>195575.28</v>
      </c>
      <c r="BI69" s="17">
        <v>20162.400000000001</v>
      </c>
      <c r="BJ69" s="17">
        <v>365947.55999999994</v>
      </c>
      <c r="BK69" s="17">
        <v>157266.72000000003</v>
      </c>
      <c r="BL69" s="17">
        <v>184485.95999999996</v>
      </c>
      <c r="BM69" s="17">
        <v>230859.48</v>
      </c>
      <c r="BN69" s="17">
        <v>811536.60000000009</v>
      </c>
      <c r="BO69" s="17">
        <v>0</v>
      </c>
      <c r="BP69" s="17">
        <v>345785.16</v>
      </c>
      <c r="BQ69" s="17">
        <v>482889.47999999992</v>
      </c>
      <c r="BR69" s="17">
        <v>20162.400000000001</v>
      </c>
      <c r="BS69" s="17">
        <v>43349.159999999996</v>
      </c>
      <c r="BT69" s="17">
        <v>50406</v>
      </c>
    </row>
    <row r="70" spans="1:72" s="4" customFormat="1" ht="12" customHeight="1" x14ac:dyDescent="0.25">
      <c r="A70" s="22">
        <v>26</v>
      </c>
      <c r="B70" s="24" t="s">
        <v>370</v>
      </c>
      <c r="C70" s="50">
        <v>9350.5</v>
      </c>
      <c r="D70" s="51">
        <v>9350.5</v>
      </c>
      <c r="E70" s="52">
        <v>0</v>
      </c>
      <c r="F70" s="51">
        <v>2155.4</v>
      </c>
      <c r="G70" s="22" t="s">
        <v>344</v>
      </c>
      <c r="H70" s="10">
        <v>1</v>
      </c>
      <c r="I70" s="10" t="s">
        <v>345</v>
      </c>
      <c r="J70" s="18">
        <v>41.47</v>
      </c>
      <c r="K70" s="20">
        <v>0.84999999999999987</v>
      </c>
      <c r="L70" s="20">
        <v>0.68000000000000016</v>
      </c>
      <c r="M70" s="20">
        <v>0.9900000000000001</v>
      </c>
      <c r="N70" s="20">
        <v>0.44000000000000006</v>
      </c>
      <c r="O70" s="20">
        <v>0.43000000000000005</v>
      </c>
      <c r="P70" s="20">
        <v>1.42</v>
      </c>
      <c r="Q70" s="20">
        <v>0.47000000000000003</v>
      </c>
      <c r="R70" s="20">
        <v>1.1600000000000001</v>
      </c>
      <c r="S70" s="20">
        <v>0.31000000000000005</v>
      </c>
      <c r="T70" s="20">
        <v>0.5</v>
      </c>
      <c r="U70" s="20">
        <v>0.26</v>
      </c>
      <c r="V70" s="20">
        <v>0.44999999999999996</v>
      </c>
      <c r="W70" s="20">
        <v>4.66</v>
      </c>
      <c r="X70" s="20">
        <v>1.9400000000000002</v>
      </c>
      <c r="Y70" s="20">
        <v>0.2</v>
      </c>
      <c r="Z70" s="20">
        <v>3.63</v>
      </c>
      <c r="AA70" s="20">
        <v>1.56</v>
      </c>
      <c r="AB70" s="20">
        <v>1.8299999999999998</v>
      </c>
      <c r="AC70" s="20">
        <v>2.29</v>
      </c>
      <c r="AD70" s="20">
        <v>8.0500000000000007</v>
      </c>
      <c r="AE70" s="20">
        <v>0</v>
      </c>
      <c r="AF70" s="20">
        <v>3.4299999999999997</v>
      </c>
      <c r="AG70" s="20">
        <v>4.7899999999999991</v>
      </c>
      <c r="AH70" s="20">
        <v>0.2</v>
      </c>
      <c r="AI70" s="20">
        <v>0.43</v>
      </c>
      <c r="AJ70" s="20">
        <v>0.5</v>
      </c>
      <c r="AK70" s="20">
        <v>40</v>
      </c>
      <c r="AL70" s="20">
        <v>40</v>
      </c>
      <c r="AM70" s="17">
        <v>2193.54</v>
      </c>
      <c r="AN70" s="17">
        <v>171.393046</v>
      </c>
      <c r="AO70" s="17">
        <v>32.83</v>
      </c>
      <c r="AP70" s="17">
        <v>2193.54</v>
      </c>
      <c r="AQ70" s="17">
        <v>0</v>
      </c>
      <c r="AR70" s="17">
        <v>0</v>
      </c>
      <c r="AS70" s="17">
        <v>4.71</v>
      </c>
      <c r="AT70" s="18">
        <v>4653182.82</v>
      </c>
      <c r="AU70" s="17">
        <v>95375.099999999977</v>
      </c>
      <c r="AV70" s="17">
        <v>76300.080000000016</v>
      </c>
      <c r="AW70" s="17">
        <v>111083.94</v>
      </c>
      <c r="AX70" s="17">
        <v>49370.64</v>
      </c>
      <c r="AY70" s="17">
        <v>48248.580000000009</v>
      </c>
      <c r="AZ70" s="17">
        <v>159332.51999999999</v>
      </c>
      <c r="BA70" s="17">
        <v>52736.820000000007</v>
      </c>
      <c r="BB70" s="17">
        <v>130158.96000000002</v>
      </c>
      <c r="BC70" s="17">
        <v>34783.860000000008</v>
      </c>
      <c r="BD70" s="17">
        <v>56103</v>
      </c>
      <c r="BE70" s="17">
        <v>29173.56</v>
      </c>
      <c r="BF70" s="17">
        <v>50492.7</v>
      </c>
      <c r="BG70" s="17">
        <v>522879.96</v>
      </c>
      <c r="BH70" s="17">
        <v>217679.64</v>
      </c>
      <c r="BI70" s="17">
        <v>22441.200000000001</v>
      </c>
      <c r="BJ70" s="17">
        <v>407307.78</v>
      </c>
      <c r="BK70" s="17">
        <v>175041.36000000002</v>
      </c>
      <c r="BL70" s="17">
        <v>205336.97999999998</v>
      </c>
      <c r="BM70" s="17">
        <v>256951.74</v>
      </c>
      <c r="BN70" s="17">
        <v>903258.3</v>
      </c>
      <c r="BO70" s="17">
        <v>0</v>
      </c>
      <c r="BP70" s="17">
        <v>384866.57999999996</v>
      </c>
      <c r="BQ70" s="17">
        <v>537466.73999999987</v>
      </c>
      <c r="BR70" s="17">
        <v>22441.200000000001</v>
      </c>
      <c r="BS70" s="17">
        <v>48248.58</v>
      </c>
      <c r="BT70" s="17">
        <v>56103</v>
      </c>
    </row>
    <row r="71" spans="1:72" s="4" customFormat="1" ht="12" customHeight="1" x14ac:dyDescent="0.25">
      <c r="A71" s="22">
        <v>27</v>
      </c>
      <c r="B71" s="24" t="s">
        <v>371</v>
      </c>
      <c r="C71" s="50">
        <v>10002.200000000001</v>
      </c>
      <c r="D71" s="51">
        <v>10002.200000000001</v>
      </c>
      <c r="E71" s="52">
        <v>0</v>
      </c>
      <c r="F71" s="51">
        <v>3808.6</v>
      </c>
      <c r="G71" s="22" t="s">
        <v>344</v>
      </c>
      <c r="H71" s="10">
        <v>1</v>
      </c>
      <c r="I71" s="10" t="s">
        <v>345</v>
      </c>
      <c r="J71" s="18">
        <v>41.47</v>
      </c>
      <c r="K71" s="20">
        <v>0.84999999999999987</v>
      </c>
      <c r="L71" s="20">
        <v>0.68000000000000016</v>
      </c>
      <c r="M71" s="20">
        <v>0.9900000000000001</v>
      </c>
      <c r="N71" s="20">
        <v>0.44000000000000006</v>
      </c>
      <c r="O71" s="20">
        <v>0.43000000000000005</v>
      </c>
      <c r="P71" s="20">
        <v>1.42</v>
      </c>
      <c r="Q71" s="20">
        <v>0.47000000000000003</v>
      </c>
      <c r="R71" s="20">
        <v>1.1600000000000001</v>
      </c>
      <c r="S71" s="20">
        <v>0.31000000000000005</v>
      </c>
      <c r="T71" s="20">
        <v>0.5</v>
      </c>
      <c r="U71" s="20">
        <v>0.26</v>
      </c>
      <c r="V71" s="20">
        <v>0.44999999999999996</v>
      </c>
      <c r="W71" s="20">
        <v>4.66</v>
      </c>
      <c r="X71" s="20">
        <v>1.9400000000000002</v>
      </c>
      <c r="Y71" s="20">
        <v>0.2</v>
      </c>
      <c r="Z71" s="20">
        <v>3.63</v>
      </c>
      <c r="AA71" s="20">
        <v>1.56</v>
      </c>
      <c r="AB71" s="20">
        <v>1.8299999999999998</v>
      </c>
      <c r="AC71" s="20">
        <v>2.29</v>
      </c>
      <c r="AD71" s="20">
        <v>8.0500000000000007</v>
      </c>
      <c r="AE71" s="20">
        <v>0</v>
      </c>
      <c r="AF71" s="20">
        <v>3.4299999999999997</v>
      </c>
      <c r="AG71" s="20">
        <v>4.7899999999999991</v>
      </c>
      <c r="AH71" s="20">
        <v>0.2</v>
      </c>
      <c r="AI71" s="20">
        <v>0.43</v>
      </c>
      <c r="AJ71" s="20">
        <v>0.5</v>
      </c>
      <c r="AK71" s="20">
        <v>40</v>
      </c>
      <c r="AL71" s="20">
        <v>40</v>
      </c>
      <c r="AM71" s="17">
        <v>2193.54</v>
      </c>
      <c r="AN71" s="17">
        <v>171.393046</v>
      </c>
      <c r="AO71" s="17">
        <v>32.83</v>
      </c>
      <c r="AP71" s="17">
        <v>2193.54</v>
      </c>
      <c r="AQ71" s="17">
        <v>0</v>
      </c>
      <c r="AR71" s="17">
        <v>0</v>
      </c>
      <c r="AS71" s="17">
        <v>4.71</v>
      </c>
      <c r="AT71" s="18">
        <v>4977494.8080000002</v>
      </c>
      <c r="AU71" s="17">
        <v>102022.43999999999</v>
      </c>
      <c r="AV71" s="17">
        <v>81617.952000000019</v>
      </c>
      <c r="AW71" s="17">
        <v>118826.13600000003</v>
      </c>
      <c r="AX71" s="17">
        <v>52811.616000000009</v>
      </c>
      <c r="AY71" s="17">
        <v>51611.352000000014</v>
      </c>
      <c r="AZ71" s="17">
        <v>170437.48800000001</v>
      </c>
      <c r="BA71" s="17">
        <v>56412.40800000001</v>
      </c>
      <c r="BB71" s="17">
        <v>139230.62400000001</v>
      </c>
      <c r="BC71" s="17">
        <v>37208.184000000008</v>
      </c>
      <c r="BD71" s="17">
        <v>60013.200000000004</v>
      </c>
      <c r="BE71" s="17">
        <v>31206.864000000001</v>
      </c>
      <c r="BF71" s="17">
        <v>54011.88</v>
      </c>
      <c r="BG71" s="17">
        <v>559323.02400000009</v>
      </c>
      <c r="BH71" s="17">
        <v>232851.21600000004</v>
      </c>
      <c r="BI71" s="17">
        <v>24005.280000000002</v>
      </c>
      <c r="BJ71" s="17">
        <v>435695.83200000005</v>
      </c>
      <c r="BK71" s="17">
        <v>187241.18400000004</v>
      </c>
      <c r="BL71" s="17">
        <v>219648.31199999998</v>
      </c>
      <c r="BM71" s="17">
        <v>274860.45600000001</v>
      </c>
      <c r="BN71" s="17">
        <v>966212.52</v>
      </c>
      <c r="BO71" s="17">
        <v>0</v>
      </c>
      <c r="BP71" s="17">
        <v>411690.55200000003</v>
      </c>
      <c r="BQ71" s="17">
        <v>574926.45599999989</v>
      </c>
      <c r="BR71" s="17">
        <v>24005.280000000002</v>
      </c>
      <c r="BS71" s="17">
        <v>51611.351999999999</v>
      </c>
      <c r="BT71" s="17">
        <v>60013.200000000004</v>
      </c>
    </row>
    <row r="72" spans="1:72" s="4" customFormat="1" ht="12" customHeight="1" x14ac:dyDescent="0.25">
      <c r="A72" s="22">
        <v>28</v>
      </c>
      <c r="B72" s="24" t="s">
        <v>372</v>
      </c>
      <c r="C72" s="50">
        <v>12324.3</v>
      </c>
      <c r="D72" s="51">
        <v>12324.3</v>
      </c>
      <c r="E72" s="52">
        <v>0</v>
      </c>
      <c r="F72" s="51">
        <v>4414.2</v>
      </c>
      <c r="G72" s="22" t="s">
        <v>344</v>
      </c>
      <c r="H72" s="10">
        <v>1</v>
      </c>
      <c r="I72" s="10" t="s">
        <v>345</v>
      </c>
      <c r="J72" s="18">
        <v>41.47</v>
      </c>
      <c r="K72" s="20">
        <v>0.84999999999999987</v>
      </c>
      <c r="L72" s="20">
        <v>0.68000000000000016</v>
      </c>
      <c r="M72" s="20">
        <v>0.9900000000000001</v>
      </c>
      <c r="N72" s="20">
        <v>0.44000000000000006</v>
      </c>
      <c r="O72" s="20">
        <v>0.43000000000000005</v>
      </c>
      <c r="P72" s="20">
        <v>1.42</v>
      </c>
      <c r="Q72" s="20">
        <v>0.47000000000000003</v>
      </c>
      <c r="R72" s="20">
        <v>1.1600000000000001</v>
      </c>
      <c r="S72" s="20">
        <v>0.31000000000000005</v>
      </c>
      <c r="T72" s="20">
        <v>0.5</v>
      </c>
      <c r="U72" s="20">
        <v>0.26</v>
      </c>
      <c r="V72" s="20">
        <v>0.44999999999999996</v>
      </c>
      <c r="W72" s="20">
        <v>4.66</v>
      </c>
      <c r="X72" s="20">
        <v>1.9400000000000002</v>
      </c>
      <c r="Y72" s="20">
        <v>0.2</v>
      </c>
      <c r="Z72" s="20">
        <v>3.63</v>
      </c>
      <c r="AA72" s="20">
        <v>1.56</v>
      </c>
      <c r="AB72" s="20">
        <v>1.8299999999999998</v>
      </c>
      <c r="AC72" s="20">
        <v>2.29</v>
      </c>
      <c r="AD72" s="20">
        <v>8.0500000000000007</v>
      </c>
      <c r="AE72" s="20">
        <v>0</v>
      </c>
      <c r="AF72" s="20">
        <v>3.4299999999999997</v>
      </c>
      <c r="AG72" s="20">
        <v>4.7899999999999991</v>
      </c>
      <c r="AH72" s="20">
        <v>0.2</v>
      </c>
      <c r="AI72" s="20">
        <v>0.43</v>
      </c>
      <c r="AJ72" s="20">
        <v>0.5</v>
      </c>
      <c r="AK72" s="20">
        <v>40</v>
      </c>
      <c r="AL72" s="20">
        <v>40</v>
      </c>
      <c r="AM72" s="17">
        <v>2193.54</v>
      </c>
      <c r="AN72" s="17">
        <v>171.393046</v>
      </c>
      <c r="AO72" s="17">
        <v>32.83</v>
      </c>
      <c r="AP72" s="17">
        <v>2193.54</v>
      </c>
      <c r="AQ72" s="17">
        <v>0</v>
      </c>
      <c r="AR72" s="17">
        <v>0</v>
      </c>
      <c r="AS72" s="17">
        <v>4.71</v>
      </c>
      <c r="AT72" s="18">
        <v>6133064.6519999998</v>
      </c>
      <c r="AU72" s="17">
        <v>125707.85999999996</v>
      </c>
      <c r="AV72" s="17">
        <v>100566.28800000002</v>
      </c>
      <c r="AW72" s="17">
        <v>146412.68400000001</v>
      </c>
      <c r="AX72" s="17">
        <v>65072.304000000004</v>
      </c>
      <c r="AY72" s="17">
        <v>63593.388000000006</v>
      </c>
      <c r="AZ72" s="17">
        <v>210006.07199999999</v>
      </c>
      <c r="BA72" s="17">
        <v>69509.051999999996</v>
      </c>
      <c r="BB72" s="17">
        <v>171554.25599999999</v>
      </c>
      <c r="BC72" s="17">
        <v>45846.396000000008</v>
      </c>
      <c r="BD72" s="17">
        <v>73945.799999999988</v>
      </c>
      <c r="BE72" s="17">
        <v>38451.815999999999</v>
      </c>
      <c r="BF72" s="17">
        <v>66551.22</v>
      </c>
      <c r="BG72" s="17">
        <v>689174.85599999991</v>
      </c>
      <c r="BH72" s="17">
        <v>286909.70400000003</v>
      </c>
      <c r="BI72" s="17">
        <v>29578.32</v>
      </c>
      <c r="BJ72" s="17">
        <v>536846.50799999991</v>
      </c>
      <c r="BK72" s="17">
        <v>230710.89600000001</v>
      </c>
      <c r="BL72" s="17">
        <v>270641.62799999997</v>
      </c>
      <c r="BM72" s="17">
        <v>338671.76399999997</v>
      </c>
      <c r="BN72" s="17">
        <v>1190527.3800000001</v>
      </c>
      <c r="BO72" s="17">
        <v>0</v>
      </c>
      <c r="BP72" s="17">
        <v>507268.18799999997</v>
      </c>
      <c r="BQ72" s="17">
        <v>708400.76399999973</v>
      </c>
      <c r="BR72" s="17">
        <v>29578.32</v>
      </c>
      <c r="BS72" s="17">
        <v>63593.387999999992</v>
      </c>
      <c r="BT72" s="17">
        <v>73945.799999999988</v>
      </c>
    </row>
    <row r="73" spans="1:72" s="4" customFormat="1" ht="12" customHeight="1" x14ac:dyDescent="0.25">
      <c r="A73" s="22">
        <v>29</v>
      </c>
      <c r="B73" s="24" t="s">
        <v>373</v>
      </c>
      <c r="C73" s="50">
        <v>12389.5</v>
      </c>
      <c r="D73" s="51">
        <v>12389.5</v>
      </c>
      <c r="E73" s="52">
        <v>0</v>
      </c>
      <c r="F73" s="51">
        <v>4505.5</v>
      </c>
      <c r="G73" s="22" t="s">
        <v>344</v>
      </c>
      <c r="H73" s="10">
        <v>1</v>
      </c>
      <c r="I73" s="10" t="s">
        <v>345</v>
      </c>
      <c r="J73" s="18">
        <v>41.47</v>
      </c>
      <c r="K73" s="20">
        <v>0.84999999999999987</v>
      </c>
      <c r="L73" s="20">
        <v>0.68000000000000016</v>
      </c>
      <c r="M73" s="20">
        <v>0.9900000000000001</v>
      </c>
      <c r="N73" s="20">
        <v>0.44000000000000006</v>
      </c>
      <c r="O73" s="20">
        <v>0.43000000000000005</v>
      </c>
      <c r="P73" s="20">
        <v>1.42</v>
      </c>
      <c r="Q73" s="20">
        <v>0.47000000000000003</v>
      </c>
      <c r="R73" s="20">
        <v>1.1600000000000001</v>
      </c>
      <c r="S73" s="20">
        <v>0.31000000000000005</v>
      </c>
      <c r="T73" s="20">
        <v>0.5</v>
      </c>
      <c r="U73" s="20">
        <v>0.26</v>
      </c>
      <c r="V73" s="20">
        <v>0.44999999999999996</v>
      </c>
      <c r="W73" s="20">
        <v>4.66</v>
      </c>
      <c r="X73" s="20">
        <v>1.9400000000000002</v>
      </c>
      <c r="Y73" s="20">
        <v>0.2</v>
      </c>
      <c r="Z73" s="20">
        <v>3.63</v>
      </c>
      <c r="AA73" s="20">
        <v>1.56</v>
      </c>
      <c r="AB73" s="20">
        <v>1.8299999999999998</v>
      </c>
      <c r="AC73" s="20">
        <v>2.29</v>
      </c>
      <c r="AD73" s="20">
        <v>8.0500000000000007</v>
      </c>
      <c r="AE73" s="20">
        <v>0</v>
      </c>
      <c r="AF73" s="20">
        <v>3.4299999999999997</v>
      </c>
      <c r="AG73" s="20">
        <v>4.7899999999999991</v>
      </c>
      <c r="AH73" s="20">
        <v>0.2</v>
      </c>
      <c r="AI73" s="20">
        <v>0.43</v>
      </c>
      <c r="AJ73" s="20">
        <v>0.5</v>
      </c>
      <c r="AK73" s="20">
        <v>40</v>
      </c>
      <c r="AL73" s="20">
        <v>40</v>
      </c>
      <c r="AM73" s="17">
        <v>2193.54</v>
      </c>
      <c r="AN73" s="17">
        <v>171.393046</v>
      </c>
      <c r="AO73" s="17">
        <v>32.83</v>
      </c>
      <c r="AP73" s="17">
        <v>2193.54</v>
      </c>
      <c r="AQ73" s="17">
        <v>0</v>
      </c>
      <c r="AR73" s="17">
        <v>0</v>
      </c>
      <c r="AS73" s="17">
        <v>4.71</v>
      </c>
      <c r="AT73" s="18">
        <v>6165510.7800000003</v>
      </c>
      <c r="AU73" s="17">
        <v>126372.9</v>
      </c>
      <c r="AV73" s="17">
        <v>101098.32000000004</v>
      </c>
      <c r="AW73" s="17">
        <v>147187.26</v>
      </c>
      <c r="AX73" s="17">
        <v>65416.560000000012</v>
      </c>
      <c r="AY73" s="17">
        <v>63929.820000000007</v>
      </c>
      <c r="AZ73" s="17">
        <v>211117.08000000002</v>
      </c>
      <c r="BA73" s="17">
        <v>69876.78</v>
      </c>
      <c r="BB73" s="17">
        <v>172461.84000000003</v>
      </c>
      <c r="BC73" s="17">
        <v>46088.94000000001</v>
      </c>
      <c r="BD73" s="17">
        <v>74337</v>
      </c>
      <c r="BE73" s="17">
        <v>38655.24</v>
      </c>
      <c r="BF73" s="17">
        <v>66903.299999999988</v>
      </c>
      <c r="BG73" s="17">
        <v>692820.84</v>
      </c>
      <c r="BH73" s="17">
        <v>288427.56</v>
      </c>
      <c r="BI73" s="17">
        <v>29734.800000000003</v>
      </c>
      <c r="BJ73" s="17">
        <v>539686.62</v>
      </c>
      <c r="BK73" s="17">
        <v>231931.44</v>
      </c>
      <c r="BL73" s="17">
        <v>272073.42</v>
      </c>
      <c r="BM73" s="17">
        <v>340463.46</v>
      </c>
      <c r="BN73" s="17">
        <v>1196825.7000000002</v>
      </c>
      <c r="BO73" s="17">
        <v>0</v>
      </c>
      <c r="BP73" s="17">
        <v>509951.81999999995</v>
      </c>
      <c r="BQ73" s="17">
        <v>712148.45999999985</v>
      </c>
      <c r="BR73" s="17">
        <v>29734.800000000003</v>
      </c>
      <c r="BS73" s="17">
        <v>63929.819999999992</v>
      </c>
      <c r="BT73" s="17">
        <v>74337</v>
      </c>
    </row>
    <row r="74" spans="1:72" s="4" customFormat="1" ht="12" customHeight="1" x14ac:dyDescent="0.25">
      <c r="A74" s="22">
        <v>30</v>
      </c>
      <c r="B74" s="24" t="s">
        <v>374</v>
      </c>
      <c r="C74" s="50">
        <v>8641.2599999999984</v>
      </c>
      <c r="D74" s="51">
        <v>8258.9599999999991</v>
      </c>
      <c r="E74" s="52">
        <v>382.3</v>
      </c>
      <c r="F74" s="51">
        <v>3075.9</v>
      </c>
      <c r="G74" s="22" t="s">
        <v>344</v>
      </c>
      <c r="H74" s="10">
        <v>1</v>
      </c>
      <c r="I74" s="10" t="s">
        <v>345</v>
      </c>
      <c r="J74" s="18">
        <v>41.47</v>
      </c>
      <c r="K74" s="20">
        <v>0.84999999999999987</v>
      </c>
      <c r="L74" s="20">
        <v>0.68000000000000016</v>
      </c>
      <c r="M74" s="20">
        <v>0.9900000000000001</v>
      </c>
      <c r="N74" s="20">
        <v>0.44000000000000006</v>
      </c>
      <c r="O74" s="20">
        <v>0.43000000000000005</v>
      </c>
      <c r="P74" s="20">
        <v>1.42</v>
      </c>
      <c r="Q74" s="20">
        <v>0.47000000000000003</v>
      </c>
      <c r="R74" s="20">
        <v>1.1600000000000001</v>
      </c>
      <c r="S74" s="20">
        <v>0.31000000000000005</v>
      </c>
      <c r="T74" s="20">
        <v>0.5</v>
      </c>
      <c r="U74" s="20">
        <v>0.26</v>
      </c>
      <c r="V74" s="20">
        <v>0.44999999999999996</v>
      </c>
      <c r="W74" s="20">
        <v>4.66</v>
      </c>
      <c r="X74" s="20">
        <v>1.9400000000000002</v>
      </c>
      <c r="Y74" s="20">
        <v>0.2</v>
      </c>
      <c r="Z74" s="20">
        <v>3.63</v>
      </c>
      <c r="AA74" s="20">
        <v>1.56</v>
      </c>
      <c r="AB74" s="20">
        <v>1.8299999999999998</v>
      </c>
      <c r="AC74" s="20">
        <v>2.29</v>
      </c>
      <c r="AD74" s="20">
        <v>8.0500000000000007</v>
      </c>
      <c r="AE74" s="20">
        <v>0</v>
      </c>
      <c r="AF74" s="20">
        <v>3.4299999999999997</v>
      </c>
      <c r="AG74" s="20">
        <v>4.7899999999999991</v>
      </c>
      <c r="AH74" s="20">
        <v>0.2</v>
      </c>
      <c r="AI74" s="20">
        <v>0.43</v>
      </c>
      <c r="AJ74" s="20">
        <v>0.5</v>
      </c>
      <c r="AK74" s="20">
        <v>40</v>
      </c>
      <c r="AL74" s="20">
        <v>40</v>
      </c>
      <c r="AM74" s="17">
        <v>2193.54</v>
      </c>
      <c r="AN74" s="17">
        <v>171.393046</v>
      </c>
      <c r="AO74" s="17">
        <v>32.83</v>
      </c>
      <c r="AP74" s="17">
        <v>2193.54</v>
      </c>
      <c r="AQ74" s="17">
        <v>0</v>
      </c>
      <c r="AR74" s="17">
        <v>0</v>
      </c>
      <c r="AS74" s="17">
        <v>4.71</v>
      </c>
      <c r="AT74" s="18">
        <v>4300236.6263999995</v>
      </c>
      <c r="AU74" s="17">
        <v>88140.85199999997</v>
      </c>
      <c r="AV74" s="17">
        <v>70512.681600000011</v>
      </c>
      <c r="AW74" s="17">
        <v>102658.16879999998</v>
      </c>
      <c r="AX74" s="17">
        <v>45625.852800000001</v>
      </c>
      <c r="AY74" s="17">
        <v>44588.901599999997</v>
      </c>
      <c r="AZ74" s="17">
        <v>147247.07039999997</v>
      </c>
      <c r="BA74" s="17">
        <v>48736.706399999995</v>
      </c>
      <c r="BB74" s="17">
        <v>120286.3392</v>
      </c>
      <c r="BC74" s="17">
        <v>32145.487199999996</v>
      </c>
      <c r="BD74" s="17">
        <v>51847.55999999999</v>
      </c>
      <c r="BE74" s="17">
        <v>26960.731199999995</v>
      </c>
      <c r="BF74" s="17">
        <v>46662.803999999989</v>
      </c>
      <c r="BG74" s="17">
        <v>483219.25919999991</v>
      </c>
      <c r="BH74" s="17">
        <v>201168.53279999999</v>
      </c>
      <c r="BI74" s="17">
        <v>20739.023999999998</v>
      </c>
      <c r="BJ74" s="17">
        <v>376413.28559999989</v>
      </c>
      <c r="BK74" s="17">
        <v>161764.38719999997</v>
      </c>
      <c r="BL74" s="17">
        <v>189762.06959999993</v>
      </c>
      <c r="BM74" s="17">
        <v>237461.82479999997</v>
      </c>
      <c r="BN74" s="17">
        <v>834745.71600000001</v>
      </c>
      <c r="BO74" s="17">
        <v>0</v>
      </c>
      <c r="BP74" s="17">
        <v>355674.26159999991</v>
      </c>
      <c r="BQ74" s="17">
        <v>496699.62479999982</v>
      </c>
      <c r="BR74" s="17">
        <v>20739.023999999998</v>
      </c>
      <c r="BS74" s="17">
        <v>44588.90159999999</v>
      </c>
      <c r="BT74" s="17">
        <v>51847.55999999999</v>
      </c>
    </row>
    <row r="75" spans="1:72" s="4" customFormat="1" ht="12" customHeight="1" x14ac:dyDescent="0.25">
      <c r="A75" s="22">
        <v>31</v>
      </c>
      <c r="B75" s="24" t="s">
        <v>375</v>
      </c>
      <c r="C75" s="50">
        <v>3526.3</v>
      </c>
      <c r="D75" s="51">
        <v>3526.3</v>
      </c>
      <c r="E75" s="52">
        <v>0</v>
      </c>
      <c r="F75" s="51">
        <v>1356.5</v>
      </c>
      <c r="G75" s="22" t="s">
        <v>344</v>
      </c>
      <c r="H75" s="10">
        <v>1</v>
      </c>
      <c r="I75" s="10" t="s">
        <v>345</v>
      </c>
      <c r="J75" s="18">
        <v>41.47</v>
      </c>
      <c r="K75" s="20">
        <v>0.84999999999999987</v>
      </c>
      <c r="L75" s="20">
        <v>0.68000000000000016</v>
      </c>
      <c r="M75" s="20">
        <v>0.9900000000000001</v>
      </c>
      <c r="N75" s="20">
        <v>0.44000000000000006</v>
      </c>
      <c r="O75" s="20">
        <v>0.43000000000000005</v>
      </c>
      <c r="P75" s="20">
        <v>1.42</v>
      </c>
      <c r="Q75" s="20">
        <v>0.47000000000000003</v>
      </c>
      <c r="R75" s="20">
        <v>1.1600000000000001</v>
      </c>
      <c r="S75" s="20">
        <v>0.31000000000000005</v>
      </c>
      <c r="T75" s="20">
        <v>0.5</v>
      </c>
      <c r="U75" s="20">
        <v>0.26</v>
      </c>
      <c r="V75" s="20">
        <v>0.44999999999999996</v>
      </c>
      <c r="W75" s="20">
        <v>4.66</v>
      </c>
      <c r="X75" s="20">
        <v>1.9400000000000002</v>
      </c>
      <c r="Y75" s="20">
        <v>0.2</v>
      </c>
      <c r="Z75" s="20">
        <v>3.63</v>
      </c>
      <c r="AA75" s="20">
        <v>1.56</v>
      </c>
      <c r="AB75" s="20">
        <v>1.8299999999999998</v>
      </c>
      <c r="AC75" s="20">
        <v>2.29</v>
      </c>
      <c r="AD75" s="20">
        <v>8.0500000000000007</v>
      </c>
      <c r="AE75" s="20">
        <v>0</v>
      </c>
      <c r="AF75" s="20">
        <v>3.4299999999999997</v>
      </c>
      <c r="AG75" s="20">
        <v>4.7899999999999991</v>
      </c>
      <c r="AH75" s="20">
        <v>0.2</v>
      </c>
      <c r="AI75" s="20">
        <v>0.43</v>
      </c>
      <c r="AJ75" s="20">
        <v>0.5</v>
      </c>
      <c r="AK75" s="20">
        <v>40</v>
      </c>
      <c r="AL75" s="20">
        <v>40</v>
      </c>
      <c r="AM75" s="17">
        <v>2193.54</v>
      </c>
      <c r="AN75" s="17">
        <v>171.393046</v>
      </c>
      <c r="AO75" s="17">
        <v>32.83</v>
      </c>
      <c r="AP75" s="17">
        <v>2193.54</v>
      </c>
      <c r="AQ75" s="17">
        <v>0</v>
      </c>
      <c r="AR75" s="17">
        <v>0</v>
      </c>
      <c r="AS75" s="17">
        <v>4.71</v>
      </c>
      <c r="AT75" s="18">
        <v>1754827.9320000003</v>
      </c>
      <c r="AU75" s="17">
        <v>35968.259999999995</v>
      </c>
      <c r="AV75" s="17">
        <v>28774.608000000007</v>
      </c>
      <c r="AW75" s="17">
        <v>41892.44400000001</v>
      </c>
      <c r="AX75" s="17">
        <v>18618.864000000005</v>
      </c>
      <c r="AY75" s="17">
        <v>18195.708000000002</v>
      </c>
      <c r="AZ75" s="17">
        <v>60088.152000000002</v>
      </c>
      <c r="BA75" s="17">
        <v>19888.332000000002</v>
      </c>
      <c r="BB75" s="17">
        <v>49086.096000000005</v>
      </c>
      <c r="BC75" s="17">
        <v>13117.836000000003</v>
      </c>
      <c r="BD75" s="17">
        <v>21157.800000000003</v>
      </c>
      <c r="BE75" s="17">
        <v>11002.056</v>
      </c>
      <c r="BF75" s="17">
        <v>19042.02</v>
      </c>
      <c r="BG75" s="17">
        <v>197190.696</v>
      </c>
      <c r="BH75" s="17">
        <v>82092.26400000001</v>
      </c>
      <c r="BI75" s="17">
        <v>8463.1200000000008</v>
      </c>
      <c r="BJ75" s="17">
        <v>153605.62800000003</v>
      </c>
      <c r="BK75" s="17">
        <v>66012.33600000001</v>
      </c>
      <c r="BL75" s="17">
        <v>77437.547999999995</v>
      </c>
      <c r="BM75" s="17">
        <v>96902.724000000017</v>
      </c>
      <c r="BN75" s="17">
        <v>340640.58000000007</v>
      </c>
      <c r="BO75" s="17">
        <v>0</v>
      </c>
      <c r="BP75" s="17">
        <v>145142.50799999997</v>
      </c>
      <c r="BQ75" s="17">
        <v>202691.72399999999</v>
      </c>
      <c r="BR75" s="17">
        <v>8463.1200000000008</v>
      </c>
      <c r="BS75" s="17">
        <v>18195.707999999999</v>
      </c>
      <c r="BT75" s="17">
        <v>21157.800000000003</v>
      </c>
    </row>
    <row r="76" spans="1:72" s="4" customFormat="1" ht="12" customHeight="1" x14ac:dyDescent="0.25">
      <c r="A76" s="22">
        <v>32</v>
      </c>
      <c r="B76" s="24" t="s">
        <v>376</v>
      </c>
      <c r="C76" s="50">
        <v>12594.5</v>
      </c>
      <c r="D76" s="51">
        <v>12320</v>
      </c>
      <c r="E76" s="52">
        <v>274.5</v>
      </c>
      <c r="F76" s="51">
        <v>4453.8999999999996</v>
      </c>
      <c r="G76" s="22" t="s">
        <v>344</v>
      </c>
      <c r="H76" s="10">
        <v>1</v>
      </c>
      <c r="I76" s="10" t="s">
        <v>345</v>
      </c>
      <c r="J76" s="18">
        <v>41.47</v>
      </c>
      <c r="K76" s="20">
        <v>0.84999999999999987</v>
      </c>
      <c r="L76" s="20">
        <v>0.68000000000000016</v>
      </c>
      <c r="M76" s="20">
        <v>0.9900000000000001</v>
      </c>
      <c r="N76" s="20">
        <v>0.44000000000000006</v>
      </c>
      <c r="O76" s="20">
        <v>0.43000000000000005</v>
      </c>
      <c r="P76" s="20">
        <v>1.42</v>
      </c>
      <c r="Q76" s="20">
        <v>0.47000000000000003</v>
      </c>
      <c r="R76" s="20">
        <v>1.1600000000000001</v>
      </c>
      <c r="S76" s="20">
        <v>0.31000000000000005</v>
      </c>
      <c r="T76" s="20">
        <v>0.5</v>
      </c>
      <c r="U76" s="20">
        <v>0.26</v>
      </c>
      <c r="V76" s="20">
        <v>0.44999999999999996</v>
      </c>
      <c r="W76" s="20">
        <v>4.66</v>
      </c>
      <c r="X76" s="20">
        <v>1.9400000000000002</v>
      </c>
      <c r="Y76" s="20">
        <v>0.2</v>
      </c>
      <c r="Z76" s="20">
        <v>3.63</v>
      </c>
      <c r="AA76" s="20">
        <v>1.56</v>
      </c>
      <c r="AB76" s="20">
        <v>1.8299999999999998</v>
      </c>
      <c r="AC76" s="20">
        <v>2.29</v>
      </c>
      <c r="AD76" s="20">
        <v>8.0500000000000007</v>
      </c>
      <c r="AE76" s="20">
        <v>0</v>
      </c>
      <c r="AF76" s="20">
        <v>3.4299999999999997</v>
      </c>
      <c r="AG76" s="20">
        <v>4.7899999999999991</v>
      </c>
      <c r="AH76" s="20">
        <v>0.2</v>
      </c>
      <c r="AI76" s="20">
        <v>0.43</v>
      </c>
      <c r="AJ76" s="20">
        <v>0.5</v>
      </c>
      <c r="AK76" s="20">
        <v>40</v>
      </c>
      <c r="AL76" s="20">
        <v>40</v>
      </c>
      <c r="AM76" s="17">
        <v>2193.54</v>
      </c>
      <c r="AN76" s="17">
        <v>171.393046</v>
      </c>
      <c r="AO76" s="17">
        <v>32.83</v>
      </c>
      <c r="AP76" s="17">
        <v>2193.54</v>
      </c>
      <c r="AQ76" s="17">
        <v>0</v>
      </c>
      <c r="AR76" s="17">
        <v>0</v>
      </c>
      <c r="AS76" s="17">
        <v>4.71</v>
      </c>
      <c r="AT76" s="18">
        <v>6267526.9800000004</v>
      </c>
      <c r="AU76" s="17">
        <v>128463.9</v>
      </c>
      <c r="AV76" s="17">
        <v>102771.12000000002</v>
      </c>
      <c r="AW76" s="17">
        <v>149622.66000000003</v>
      </c>
      <c r="AX76" s="17">
        <v>66498.960000000006</v>
      </c>
      <c r="AY76" s="17">
        <v>64987.62</v>
      </c>
      <c r="AZ76" s="17">
        <v>214610.27999999997</v>
      </c>
      <c r="BA76" s="17">
        <v>71032.98</v>
      </c>
      <c r="BB76" s="17">
        <v>175315.44000000003</v>
      </c>
      <c r="BC76" s="17">
        <v>46851.540000000008</v>
      </c>
      <c r="BD76" s="17">
        <v>75567</v>
      </c>
      <c r="BE76" s="17">
        <v>39294.840000000004</v>
      </c>
      <c r="BF76" s="17">
        <v>68010.299999999988</v>
      </c>
      <c r="BG76" s="17">
        <v>704284.44000000006</v>
      </c>
      <c r="BH76" s="17">
        <v>293199.96000000002</v>
      </c>
      <c r="BI76" s="17">
        <v>30226.800000000003</v>
      </c>
      <c r="BJ76" s="17">
        <v>548616.41999999993</v>
      </c>
      <c r="BK76" s="17">
        <v>235769.04000000004</v>
      </c>
      <c r="BL76" s="17">
        <v>276575.21999999997</v>
      </c>
      <c r="BM76" s="17">
        <v>346096.86</v>
      </c>
      <c r="BN76" s="17">
        <v>1216628.7000000002</v>
      </c>
      <c r="BO76" s="17">
        <v>0</v>
      </c>
      <c r="BP76" s="17">
        <v>518389.61999999994</v>
      </c>
      <c r="BQ76" s="17">
        <v>723931.85999999987</v>
      </c>
      <c r="BR76" s="17">
        <v>30226.800000000003</v>
      </c>
      <c r="BS76" s="17">
        <v>64987.62</v>
      </c>
      <c r="BT76" s="17">
        <v>75567</v>
      </c>
    </row>
    <row r="77" spans="1:72" s="4" customFormat="1" ht="12" customHeight="1" x14ac:dyDescent="0.25">
      <c r="A77" s="22">
        <v>33</v>
      </c>
      <c r="B77" s="24" t="s">
        <v>377</v>
      </c>
      <c r="C77" s="50">
        <v>3755.4</v>
      </c>
      <c r="D77" s="51">
        <v>3536.6</v>
      </c>
      <c r="E77" s="52">
        <v>218.8</v>
      </c>
      <c r="F77" s="51">
        <v>1635.6</v>
      </c>
      <c r="G77" s="22" t="s">
        <v>344</v>
      </c>
      <c r="H77" s="10">
        <v>1</v>
      </c>
      <c r="I77" s="10" t="s">
        <v>345</v>
      </c>
      <c r="J77" s="18">
        <v>41.47</v>
      </c>
      <c r="K77" s="20">
        <v>0.84999999999999987</v>
      </c>
      <c r="L77" s="20">
        <v>0.68000000000000016</v>
      </c>
      <c r="M77" s="20">
        <v>0.9900000000000001</v>
      </c>
      <c r="N77" s="20">
        <v>0.44000000000000006</v>
      </c>
      <c r="O77" s="20">
        <v>0.43000000000000005</v>
      </c>
      <c r="P77" s="20">
        <v>1.42</v>
      </c>
      <c r="Q77" s="20">
        <v>0.47000000000000003</v>
      </c>
      <c r="R77" s="20">
        <v>1.1600000000000001</v>
      </c>
      <c r="S77" s="20">
        <v>0.31000000000000005</v>
      </c>
      <c r="T77" s="20">
        <v>0.5</v>
      </c>
      <c r="U77" s="20">
        <v>0.26</v>
      </c>
      <c r="V77" s="20">
        <v>0.44999999999999996</v>
      </c>
      <c r="W77" s="20">
        <v>4.66</v>
      </c>
      <c r="X77" s="20">
        <v>1.9400000000000002</v>
      </c>
      <c r="Y77" s="20">
        <v>0.2</v>
      </c>
      <c r="Z77" s="20">
        <v>3.63</v>
      </c>
      <c r="AA77" s="20">
        <v>1.56</v>
      </c>
      <c r="AB77" s="20">
        <v>1.8299999999999998</v>
      </c>
      <c r="AC77" s="20">
        <v>2.29</v>
      </c>
      <c r="AD77" s="20">
        <v>8.0500000000000007</v>
      </c>
      <c r="AE77" s="20">
        <v>0</v>
      </c>
      <c r="AF77" s="20">
        <v>3.4299999999999997</v>
      </c>
      <c r="AG77" s="20">
        <v>4.7899999999999991</v>
      </c>
      <c r="AH77" s="20">
        <v>0.2</v>
      </c>
      <c r="AI77" s="20">
        <v>0.43</v>
      </c>
      <c r="AJ77" s="20">
        <v>0.5</v>
      </c>
      <c r="AK77" s="20">
        <v>40</v>
      </c>
      <c r="AL77" s="20">
        <v>40</v>
      </c>
      <c r="AM77" s="17">
        <v>2193.54</v>
      </c>
      <c r="AN77" s="17">
        <v>171.393046</v>
      </c>
      <c r="AO77" s="17">
        <v>32.83</v>
      </c>
      <c r="AP77" s="17">
        <v>2193.54</v>
      </c>
      <c r="AQ77" s="17">
        <v>0</v>
      </c>
      <c r="AR77" s="17">
        <v>0</v>
      </c>
      <c r="AS77" s="17">
        <v>4.71</v>
      </c>
      <c r="AT77" s="18">
        <v>1868837.2560000001</v>
      </c>
      <c r="AU77" s="17">
        <v>38305.079999999994</v>
      </c>
      <c r="AV77" s="17">
        <v>30644.064000000006</v>
      </c>
      <c r="AW77" s="17">
        <v>44614.152000000002</v>
      </c>
      <c r="AX77" s="17">
        <v>19828.512000000002</v>
      </c>
      <c r="AY77" s="17">
        <v>19377.864000000001</v>
      </c>
      <c r="AZ77" s="17">
        <v>63992.015999999996</v>
      </c>
      <c r="BA77" s="17">
        <v>21180.456000000002</v>
      </c>
      <c r="BB77" s="17">
        <v>52275.168000000012</v>
      </c>
      <c r="BC77" s="17">
        <v>13970.088000000003</v>
      </c>
      <c r="BD77" s="17">
        <v>22532.400000000001</v>
      </c>
      <c r="BE77" s="17">
        <v>11716.848000000002</v>
      </c>
      <c r="BF77" s="17">
        <v>20279.159999999996</v>
      </c>
      <c r="BG77" s="17">
        <v>210001.96799999999</v>
      </c>
      <c r="BH77" s="17">
        <v>87425.712</v>
      </c>
      <c r="BI77" s="17">
        <v>9012.9600000000009</v>
      </c>
      <c r="BJ77" s="17">
        <v>163585.22400000002</v>
      </c>
      <c r="BK77" s="17">
        <v>70301.088000000003</v>
      </c>
      <c r="BL77" s="17">
        <v>82468.584000000003</v>
      </c>
      <c r="BM77" s="17">
        <v>103198.39199999999</v>
      </c>
      <c r="BN77" s="17">
        <v>362771.64000000007</v>
      </c>
      <c r="BO77" s="17">
        <v>0</v>
      </c>
      <c r="BP77" s="17">
        <v>154572.264</v>
      </c>
      <c r="BQ77" s="17">
        <v>215860.39199999999</v>
      </c>
      <c r="BR77" s="17">
        <v>9012.9600000000009</v>
      </c>
      <c r="BS77" s="17">
        <v>19377.864000000001</v>
      </c>
      <c r="BT77" s="17">
        <v>22532.400000000001</v>
      </c>
    </row>
    <row r="78" spans="1:72" s="4" customFormat="1" ht="12" customHeight="1" x14ac:dyDescent="0.25">
      <c r="A78" s="22">
        <v>34</v>
      </c>
      <c r="B78" s="24" t="s">
        <v>378</v>
      </c>
      <c r="C78" s="50">
        <v>3339.9</v>
      </c>
      <c r="D78" s="51">
        <v>3339.9</v>
      </c>
      <c r="E78" s="52">
        <v>0</v>
      </c>
      <c r="F78" s="51">
        <v>1341.3</v>
      </c>
      <c r="G78" s="22" t="s">
        <v>344</v>
      </c>
      <c r="H78" s="10">
        <v>1</v>
      </c>
      <c r="I78" s="10" t="s">
        <v>345</v>
      </c>
      <c r="J78" s="18">
        <v>41.47</v>
      </c>
      <c r="K78" s="20">
        <v>0.84999999999999987</v>
      </c>
      <c r="L78" s="20">
        <v>0.68000000000000016</v>
      </c>
      <c r="M78" s="20">
        <v>0.9900000000000001</v>
      </c>
      <c r="N78" s="20">
        <v>0.44000000000000006</v>
      </c>
      <c r="O78" s="20">
        <v>0.43000000000000005</v>
      </c>
      <c r="P78" s="20">
        <v>1.42</v>
      </c>
      <c r="Q78" s="20">
        <v>0.47000000000000003</v>
      </c>
      <c r="R78" s="20">
        <v>1.1600000000000001</v>
      </c>
      <c r="S78" s="20">
        <v>0.31000000000000005</v>
      </c>
      <c r="T78" s="20">
        <v>0.5</v>
      </c>
      <c r="U78" s="20">
        <v>0.26</v>
      </c>
      <c r="V78" s="20">
        <v>0.44999999999999996</v>
      </c>
      <c r="W78" s="20">
        <v>4.66</v>
      </c>
      <c r="X78" s="20">
        <v>1.9400000000000002</v>
      </c>
      <c r="Y78" s="20">
        <v>0.2</v>
      </c>
      <c r="Z78" s="20">
        <v>3.63</v>
      </c>
      <c r="AA78" s="20">
        <v>1.56</v>
      </c>
      <c r="AB78" s="20">
        <v>1.8299999999999998</v>
      </c>
      <c r="AC78" s="20">
        <v>2.29</v>
      </c>
      <c r="AD78" s="20">
        <v>8.0500000000000007</v>
      </c>
      <c r="AE78" s="20">
        <v>0</v>
      </c>
      <c r="AF78" s="20">
        <v>3.4299999999999997</v>
      </c>
      <c r="AG78" s="20">
        <v>4.7899999999999991</v>
      </c>
      <c r="AH78" s="20">
        <v>0.2</v>
      </c>
      <c r="AI78" s="20">
        <v>0.43</v>
      </c>
      <c r="AJ78" s="20">
        <v>0.5</v>
      </c>
      <c r="AK78" s="20">
        <v>40</v>
      </c>
      <c r="AL78" s="20">
        <v>40</v>
      </c>
      <c r="AM78" s="17">
        <v>2193.54</v>
      </c>
      <c r="AN78" s="17">
        <v>171.393046</v>
      </c>
      <c r="AO78" s="17">
        <v>32.83</v>
      </c>
      <c r="AP78" s="17">
        <v>2193.54</v>
      </c>
      <c r="AQ78" s="17">
        <v>0</v>
      </c>
      <c r="AR78" s="17">
        <v>0</v>
      </c>
      <c r="AS78" s="17">
        <v>4.71</v>
      </c>
      <c r="AT78" s="18">
        <v>1662067.8360000001</v>
      </c>
      <c r="AU78" s="17">
        <v>34066.979999999996</v>
      </c>
      <c r="AV78" s="17">
        <v>27253.584000000006</v>
      </c>
      <c r="AW78" s="17">
        <v>39678.012000000002</v>
      </c>
      <c r="AX78" s="17">
        <v>17634.672000000002</v>
      </c>
      <c r="AY78" s="17">
        <v>17233.884000000002</v>
      </c>
      <c r="AZ78" s="17">
        <v>56911.895999999993</v>
      </c>
      <c r="BA78" s="17">
        <v>18837.036</v>
      </c>
      <c r="BB78" s="17">
        <v>46491.40800000001</v>
      </c>
      <c r="BC78" s="17">
        <v>12424.428000000002</v>
      </c>
      <c r="BD78" s="17">
        <v>20039.400000000001</v>
      </c>
      <c r="BE78" s="17">
        <v>10420.488000000001</v>
      </c>
      <c r="BF78" s="17">
        <v>18035.46</v>
      </c>
      <c r="BG78" s="17">
        <v>186767.20800000001</v>
      </c>
      <c r="BH78" s="17">
        <v>77752.872000000003</v>
      </c>
      <c r="BI78" s="17">
        <v>8015.76</v>
      </c>
      <c r="BJ78" s="17">
        <v>145486.04399999999</v>
      </c>
      <c r="BK78" s="17">
        <v>62522.928000000007</v>
      </c>
      <c r="BL78" s="17">
        <v>73344.203999999998</v>
      </c>
      <c r="BM78" s="17">
        <v>91780.452000000005</v>
      </c>
      <c r="BN78" s="17">
        <v>322634.34000000003</v>
      </c>
      <c r="BO78" s="17">
        <v>0</v>
      </c>
      <c r="BP78" s="17">
        <v>137470.28399999999</v>
      </c>
      <c r="BQ78" s="17">
        <v>191977.45199999996</v>
      </c>
      <c r="BR78" s="17">
        <v>8015.76</v>
      </c>
      <c r="BS78" s="17">
        <v>17233.883999999998</v>
      </c>
      <c r="BT78" s="17">
        <v>20039.400000000001</v>
      </c>
    </row>
    <row r="79" spans="1:72" s="4" customFormat="1" ht="12" customHeight="1" x14ac:dyDescent="0.25">
      <c r="A79" s="269" t="s">
        <v>1</v>
      </c>
      <c r="B79" s="269"/>
      <c r="C79" s="12">
        <v>325673.08</v>
      </c>
      <c r="D79" s="12">
        <v>313382.98000000004</v>
      </c>
      <c r="E79" s="12">
        <v>12290.1</v>
      </c>
      <c r="F79" s="12">
        <v>96015.459999999992</v>
      </c>
      <c r="G79" s="11" t="s">
        <v>0</v>
      </c>
      <c r="H79" s="9" t="s">
        <v>0</v>
      </c>
      <c r="I79" s="9" t="s">
        <v>0</v>
      </c>
      <c r="J79" s="9" t="s">
        <v>0</v>
      </c>
      <c r="K79" s="9" t="s">
        <v>0</v>
      </c>
      <c r="L79" s="9" t="s">
        <v>0</v>
      </c>
      <c r="M79" s="9" t="s">
        <v>0</v>
      </c>
      <c r="N79" s="9" t="s">
        <v>0</v>
      </c>
      <c r="O79" s="9" t="s">
        <v>0</v>
      </c>
      <c r="P79" s="9" t="s">
        <v>0</v>
      </c>
      <c r="Q79" s="9" t="s">
        <v>0</v>
      </c>
      <c r="R79" s="9" t="s">
        <v>0</v>
      </c>
      <c r="S79" s="9" t="s">
        <v>0</v>
      </c>
      <c r="T79" s="9" t="s">
        <v>0</v>
      </c>
      <c r="U79" s="9" t="s">
        <v>0</v>
      </c>
      <c r="V79" s="9" t="s">
        <v>0</v>
      </c>
      <c r="W79" s="9" t="s">
        <v>0</v>
      </c>
      <c r="X79" s="9" t="s">
        <v>0</v>
      </c>
      <c r="Y79" s="9" t="s">
        <v>0</v>
      </c>
      <c r="Z79" s="9" t="s">
        <v>0</v>
      </c>
      <c r="AA79" s="9" t="s">
        <v>0</v>
      </c>
      <c r="AB79" s="9" t="s">
        <v>0</v>
      </c>
      <c r="AC79" s="9" t="s">
        <v>0</v>
      </c>
      <c r="AD79" s="9" t="s">
        <v>0</v>
      </c>
      <c r="AE79" s="9" t="s">
        <v>0</v>
      </c>
      <c r="AF79" s="9" t="s">
        <v>0</v>
      </c>
      <c r="AG79" s="9" t="s">
        <v>0</v>
      </c>
      <c r="AH79" s="9" t="s">
        <v>0</v>
      </c>
      <c r="AI79" s="9" t="s">
        <v>0</v>
      </c>
      <c r="AJ79" s="9" t="s">
        <v>0</v>
      </c>
      <c r="AK79" s="9" t="s">
        <v>0</v>
      </c>
      <c r="AL79" s="9" t="s">
        <v>0</v>
      </c>
      <c r="AM79" s="9" t="s">
        <v>0</v>
      </c>
      <c r="AN79" s="9" t="s">
        <v>0</v>
      </c>
      <c r="AO79" s="9" t="s">
        <v>0</v>
      </c>
      <c r="AP79" s="9" t="s">
        <v>0</v>
      </c>
      <c r="AQ79" s="9" t="s">
        <v>0</v>
      </c>
      <c r="AR79" s="9" t="s">
        <v>0</v>
      </c>
      <c r="AS79" s="9" t="s">
        <v>0</v>
      </c>
      <c r="AT79" s="8">
        <v>161002016.40120003</v>
      </c>
      <c r="AU79" s="7">
        <v>3313778.3099667225</v>
      </c>
      <c r="AV79" s="7">
        <v>2646163.3679733784</v>
      </c>
      <c r="AW79" s="7">
        <v>3859577.0904318308</v>
      </c>
      <c r="AX79" s="7">
        <v>1715367.5957474804</v>
      </c>
      <c r="AY79" s="7">
        <v>1673309.1885714016</v>
      </c>
      <c r="AZ79" s="7">
        <v>5535959.0590032293</v>
      </c>
      <c r="BA79" s="7">
        <v>1832324.4772757175</v>
      </c>
      <c r="BB79" s="7">
        <v>4522332.7524251742</v>
      </c>
      <c r="BC79" s="7">
        <v>1208554.4424584522</v>
      </c>
      <c r="BD79" s="7">
        <v>1949281.3588039547</v>
      </c>
      <c r="BE79" s="7">
        <v>1013626.3065780567</v>
      </c>
      <c r="BF79" s="7">
        <v>1754353.2229235589</v>
      </c>
      <c r="BG79" s="7">
        <v>17773393.39605286</v>
      </c>
      <c r="BH79" s="7">
        <v>7554136.2521593431</v>
      </c>
      <c r="BI79" s="7">
        <v>779712.54352158192</v>
      </c>
      <c r="BJ79" s="7">
        <v>14151782.664916711</v>
      </c>
      <c r="BK79" s="7">
        <v>6081757.8394683395</v>
      </c>
      <c r="BL79" s="7">
        <v>6911061.827222473</v>
      </c>
      <c r="BM79" s="7">
        <v>8921634.5233221129</v>
      </c>
      <c r="BN79" s="7">
        <v>31325904.57674367</v>
      </c>
      <c r="BO79" s="7">
        <v>25872.516000000003</v>
      </c>
      <c r="BP79" s="7">
        <v>13391594.313395128</v>
      </c>
      <c r="BQ79" s="7">
        <v>18674115.417341884</v>
      </c>
      <c r="BR79" s="7">
        <v>779712.54352158192</v>
      </c>
      <c r="BS79" s="7">
        <v>1662167.5845714014</v>
      </c>
      <c r="BT79" s="7">
        <v>1944543.2308039546</v>
      </c>
    </row>
  </sheetData>
  <autoFilter ref="A4:AS39"/>
  <mergeCells count="146">
    <mergeCell ref="AK1:AS1"/>
    <mergeCell ref="AT1:AT4"/>
    <mergeCell ref="K2:K4"/>
    <mergeCell ref="L2:L4"/>
    <mergeCell ref="M2:M4"/>
    <mergeCell ref="N2:N4"/>
    <mergeCell ref="A1:A4"/>
    <mergeCell ref="B1:B4"/>
    <mergeCell ref="C1:C4"/>
    <mergeCell ref="D1:E1"/>
    <mergeCell ref="F1:F4"/>
    <mergeCell ref="G1:G4"/>
    <mergeCell ref="D2:D4"/>
    <mergeCell ref="E2:E4"/>
    <mergeCell ref="O2:O4"/>
    <mergeCell ref="P2:P4"/>
    <mergeCell ref="Q2:Q4"/>
    <mergeCell ref="R2:R4"/>
    <mergeCell ref="S2:S4"/>
    <mergeCell ref="T2:T4"/>
    <mergeCell ref="H1:H4"/>
    <mergeCell ref="I1:I4"/>
    <mergeCell ref="J1:J4"/>
    <mergeCell ref="K1:AJ1"/>
    <mergeCell ref="AA2:AA4"/>
    <mergeCell ref="AB2:AB4"/>
    <mergeCell ref="AC2:AC4"/>
    <mergeCell ref="AD2:AD4"/>
    <mergeCell ref="AE2:AE4"/>
    <mergeCell ref="AF2:AF4"/>
    <mergeCell ref="U2:U4"/>
    <mergeCell ref="V2:V4"/>
    <mergeCell ref="W2:W4"/>
    <mergeCell ref="X2:X4"/>
    <mergeCell ref="Y2:Y4"/>
    <mergeCell ref="Z2:Z4"/>
    <mergeCell ref="AS2:AS3"/>
    <mergeCell ref="AU2:AU4"/>
    <mergeCell ref="AV2:AV4"/>
    <mergeCell ref="AG2:AG4"/>
    <mergeCell ref="AH2:AH4"/>
    <mergeCell ref="AI2:AI4"/>
    <mergeCell ref="AJ2:AJ4"/>
    <mergeCell ref="AK2:AK3"/>
    <mergeCell ref="AL2:AN2"/>
    <mergeCell ref="BR2:BR4"/>
    <mergeCell ref="BS2:BS4"/>
    <mergeCell ref="BT2:BT4"/>
    <mergeCell ref="BI2:BI4"/>
    <mergeCell ref="BJ2:BJ4"/>
    <mergeCell ref="BK2:BK4"/>
    <mergeCell ref="BL2:BL4"/>
    <mergeCell ref="BM2:BM4"/>
    <mergeCell ref="BN2:BN4"/>
    <mergeCell ref="A39:B39"/>
    <mergeCell ref="A41:A44"/>
    <mergeCell ref="B41:B44"/>
    <mergeCell ref="C41:C44"/>
    <mergeCell ref="D41:E41"/>
    <mergeCell ref="F41:F44"/>
    <mergeCell ref="BO2:BO4"/>
    <mergeCell ref="BP2:BP4"/>
    <mergeCell ref="BQ2:BQ4"/>
    <mergeCell ref="BC2:BC4"/>
    <mergeCell ref="BD2:BD4"/>
    <mergeCell ref="BE2:BE4"/>
    <mergeCell ref="BF2:BF4"/>
    <mergeCell ref="BG2:BG4"/>
    <mergeCell ref="BH2:BH4"/>
    <mergeCell ref="AW2:AW4"/>
    <mergeCell ref="AX2:AX4"/>
    <mergeCell ref="AY2:AY4"/>
    <mergeCell ref="AZ2:AZ4"/>
    <mergeCell ref="BA2:BA4"/>
    <mergeCell ref="BB2:BB4"/>
    <mergeCell ref="AO2:AO3"/>
    <mergeCell ref="AP2:AP3"/>
    <mergeCell ref="AQ2:AR2"/>
    <mergeCell ref="D42:D44"/>
    <mergeCell ref="E42:E44"/>
    <mergeCell ref="K42:K44"/>
    <mergeCell ref="L42:L44"/>
    <mergeCell ref="M42:M44"/>
    <mergeCell ref="N42:N44"/>
    <mergeCell ref="O42:O44"/>
    <mergeCell ref="P42:P44"/>
    <mergeCell ref="Q42:Q44"/>
    <mergeCell ref="G41:G44"/>
    <mergeCell ref="H41:H44"/>
    <mergeCell ref="I41:I44"/>
    <mergeCell ref="J41:J44"/>
    <mergeCell ref="K41:AJ41"/>
    <mergeCell ref="R42:R44"/>
    <mergeCell ref="S42:S44"/>
    <mergeCell ref="T42:T44"/>
    <mergeCell ref="U42:U44"/>
    <mergeCell ref="AB42:AB44"/>
    <mergeCell ref="AC42:AC44"/>
    <mergeCell ref="AD42:AD44"/>
    <mergeCell ref="AE42:AE44"/>
    <mergeCell ref="AF42:AF44"/>
    <mergeCell ref="AG42:AG44"/>
    <mergeCell ref="V42:V44"/>
    <mergeCell ref="W42:W44"/>
    <mergeCell ref="X42:X44"/>
    <mergeCell ref="Y42:Y44"/>
    <mergeCell ref="Z42:Z44"/>
    <mergeCell ref="AA42:AA44"/>
    <mergeCell ref="AP42:AP43"/>
    <mergeCell ref="AQ42:AR42"/>
    <mergeCell ref="AS42:AS43"/>
    <mergeCell ref="AU42:AU44"/>
    <mergeCell ref="AV42:AV44"/>
    <mergeCell ref="AW42:AW44"/>
    <mergeCell ref="AH42:AH44"/>
    <mergeCell ref="AI42:AI44"/>
    <mergeCell ref="AJ42:AJ44"/>
    <mergeCell ref="AK42:AK43"/>
    <mergeCell ref="AL42:AN42"/>
    <mergeCell ref="AO42:AO43"/>
    <mergeCell ref="AT41:AT44"/>
    <mergeCell ref="AK41:AS41"/>
    <mergeCell ref="BP42:BP44"/>
    <mergeCell ref="BQ42:BQ44"/>
    <mergeCell ref="BR42:BR44"/>
    <mergeCell ref="BS42:BS44"/>
    <mergeCell ref="BT42:BT44"/>
    <mergeCell ref="A79:B79"/>
    <mergeCell ref="BJ42:BJ44"/>
    <mergeCell ref="BK42:BK44"/>
    <mergeCell ref="BL42:BL44"/>
    <mergeCell ref="BM42:BM44"/>
    <mergeCell ref="BN42:BN44"/>
    <mergeCell ref="BO42:BO44"/>
    <mergeCell ref="BD42:BD44"/>
    <mergeCell ref="BE42:BE44"/>
    <mergeCell ref="BF42:BF44"/>
    <mergeCell ref="BG42:BG44"/>
    <mergeCell ref="BH42:BH44"/>
    <mergeCell ref="BI42:BI44"/>
    <mergeCell ref="AX42:AX44"/>
    <mergeCell ref="AY42:AY44"/>
    <mergeCell ref="AZ42:AZ44"/>
    <mergeCell ref="BA42:BA44"/>
    <mergeCell ref="BB42:BB44"/>
    <mergeCell ref="BC42:BC44"/>
  </mergeCells>
  <pageMargins left="0.25" right="0.25" top="0.75" bottom="0.75" header="0.3" footer="0.3"/>
  <pageSetup paperSize="9" scale="2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1"/>
  <sheetViews>
    <sheetView zoomScale="85" zoomScaleNormal="85" workbookViewId="0">
      <pane xSplit="2" ySplit="4" topLeftCell="C5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x14ac:dyDescent="0.25"/>
  <cols>
    <col min="1" max="1" width="5.7109375" style="174" customWidth="1"/>
    <col min="2" max="2" width="50.7109375" style="174" customWidth="1"/>
    <col min="3" max="3" width="14.85546875" style="174" customWidth="1"/>
    <col min="4" max="12" width="12.7109375" style="174" customWidth="1"/>
    <col min="13" max="13" width="10.7109375" style="174" customWidth="1"/>
    <col min="14" max="14" width="13.7109375" style="183" customWidth="1"/>
    <col min="15" max="16" width="10.7109375" style="174"/>
    <col min="17" max="17" width="10.7109375" style="174" customWidth="1"/>
    <col min="18" max="16384" width="10.7109375" style="174"/>
  </cols>
  <sheetData>
    <row r="1" spans="1:30" ht="15.75" x14ac:dyDescent="0.25">
      <c r="A1" s="228" t="s">
        <v>532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3" spans="1:30" ht="12" customHeight="1" x14ac:dyDescent="0.25">
      <c r="A3" s="229" t="s">
        <v>302</v>
      </c>
      <c r="B3" s="229" t="s">
        <v>301</v>
      </c>
      <c r="C3" s="229" t="s">
        <v>533</v>
      </c>
      <c r="D3" s="230" t="s">
        <v>305</v>
      </c>
      <c r="E3" s="231" t="s">
        <v>291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</row>
    <row r="4" spans="1:30" ht="176.25" customHeight="1" x14ac:dyDescent="0.25">
      <c r="A4" s="229"/>
      <c r="B4" s="229"/>
      <c r="C4" s="229"/>
      <c r="D4" s="230"/>
      <c r="E4" s="175" t="s">
        <v>317</v>
      </c>
      <c r="F4" s="175" t="s">
        <v>318</v>
      </c>
      <c r="G4" s="175" t="s">
        <v>319</v>
      </c>
      <c r="H4" s="175" t="s">
        <v>320</v>
      </c>
      <c r="I4" s="175" t="s">
        <v>321</v>
      </c>
      <c r="J4" s="175" t="s">
        <v>322</v>
      </c>
      <c r="K4" s="175" t="s">
        <v>323</v>
      </c>
      <c r="L4" s="175" t="s">
        <v>324</v>
      </c>
      <c r="M4" s="175" t="s">
        <v>325</v>
      </c>
      <c r="N4" s="176" t="s">
        <v>326</v>
      </c>
      <c r="O4" s="175" t="s">
        <v>327</v>
      </c>
      <c r="P4" s="175" t="s">
        <v>328</v>
      </c>
      <c r="Q4" s="175" t="s">
        <v>329</v>
      </c>
      <c r="R4" s="175" t="s">
        <v>330</v>
      </c>
      <c r="S4" s="175" t="s">
        <v>331</v>
      </c>
      <c r="T4" s="175" t="s">
        <v>332</v>
      </c>
      <c r="U4" s="175" t="s">
        <v>333</v>
      </c>
      <c r="V4" s="175" t="s">
        <v>334</v>
      </c>
      <c r="W4" s="175" t="s">
        <v>335</v>
      </c>
      <c r="X4" s="175" t="s">
        <v>336</v>
      </c>
      <c r="Y4" s="175" t="s">
        <v>337</v>
      </c>
      <c r="Z4" s="175" t="s">
        <v>338</v>
      </c>
      <c r="AA4" s="175" t="s">
        <v>339</v>
      </c>
      <c r="AB4" s="175" t="s">
        <v>340</v>
      </c>
      <c r="AC4" s="175" t="s">
        <v>341</v>
      </c>
      <c r="AD4" s="175" t="s">
        <v>342</v>
      </c>
    </row>
    <row r="5" spans="1:30" ht="25.5" customHeight="1" x14ac:dyDescent="0.25">
      <c r="A5" s="177">
        <v>1</v>
      </c>
      <c r="B5" s="178" t="s">
        <v>378</v>
      </c>
      <c r="C5" s="179" t="e">
        <f>SUMIF('[1]План (2)'!$B$45:$B$78,$B$5,'[1]План (2)'!$J$45:$J$78)</f>
        <v>#VALUE!</v>
      </c>
      <c r="D5" s="180" t="e">
        <f>SUM(E5:AD5)</f>
        <v>#VALUE!</v>
      </c>
      <c r="E5" s="181" t="e">
        <f>SUMIF('[1]План (2)'!$B$45:$B$78,$B$5,'[1]План (2)'!AU$45:AU$78)</f>
        <v>#VALUE!</v>
      </c>
      <c r="F5" s="181" t="e">
        <f>SUMIF('[1]План (2)'!$B$45:$B$78,$B$5,'[1]План (2)'!AV$45:AV$78)</f>
        <v>#VALUE!</v>
      </c>
      <c r="G5" s="181" t="e">
        <f>SUMIF('[1]План (2)'!$B$45:$B$78,$B$5,'[1]План (2)'!AW$45:AW$78)</f>
        <v>#VALUE!</v>
      </c>
      <c r="H5" s="181" t="e">
        <f>SUMIF('[1]План (2)'!$B$45:$B$78,$B$5,'[1]План (2)'!AX$45:AX$78)</f>
        <v>#VALUE!</v>
      </c>
      <c r="I5" s="181" t="e">
        <f>SUMIF('[1]План (2)'!$B$45:$B$78,$B$5,'[1]План (2)'!AY$45:AY$78)</f>
        <v>#VALUE!</v>
      </c>
      <c r="J5" s="181" t="e">
        <f>SUMIF('[1]План (2)'!$B$45:$B$78,$B$5,'[1]План (2)'!AZ$45:AZ$78)</f>
        <v>#VALUE!</v>
      </c>
      <c r="K5" s="181" t="e">
        <f>SUMIF('[1]План (2)'!$B$45:$B$78,$B$5,'[1]План (2)'!BA$45:BA$78)</f>
        <v>#VALUE!</v>
      </c>
      <c r="L5" s="181" t="e">
        <f>SUMIF('[1]План (2)'!$B$45:$B$78,$B$5,'[1]План (2)'!BB$45:BB$78)</f>
        <v>#VALUE!</v>
      </c>
      <c r="M5" s="181" t="e">
        <f>SUMIF('[1]План (2)'!$B$45:$B$78,$B$5,'[1]План (2)'!BC$45:BC$78)</f>
        <v>#VALUE!</v>
      </c>
      <c r="N5" s="181" t="e">
        <f>SUMIF('[1]План (2)'!$B$45:$B$78,$B$5,'[1]План (2)'!BD$45:BD$78)</f>
        <v>#VALUE!</v>
      </c>
      <c r="O5" s="181" t="e">
        <f>SUMIF('[1]План (2)'!$B$45:$B$78,$B$5,'[1]План (2)'!BE$45:BE$78)</f>
        <v>#VALUE!</v>
      </c>
      <c r="P5" s="181" t="e">
        <f>SUMIF('[1]План (2)'!$B$45:$B$78,$B$5,'[1]План (2)'!BF$45:BF$78)</f>
        <v>#VALUE!</v>
      </c>
      <c r="Q5" s="181" t="e">
        <f>SUMIF('[1]План (2)'!$B$45:$B$78,$B$5,'[1]План (2)'!BG$45:BG$78)</f>
        <v>#VALUE!</v>
      </c>
      <c r="R5" s="181" t="e">
        <f>SUMIF('[1]План (2)'!$B$45:$B$78,$B$5,'[1]План (2)'!BH$45:BH$78)</f>
        <v>#VALUE!</v>
      </c>
      <c r="S5" s="181" t="e">
        <f>SUMIF('[1]План (2)'!$B$45:$B$78,$B$5,'[1]План (2)'!BI$45:BI$78)</f>
        <v>#VALUE!</v>
      </c>
      <c r="T5" s="181" t="e">
        <f>SUMIF('[1]План (2)'!$B$45:$B$78,$B$5,'[1]План (2)'!BJ$45:BJ$78)</f>
        <v>#VALUE!</v>
      </c>
      <c r="U5" s="181" t="e">
        <f>SUMIF('[1]План (2)'!$B$45:$B$78,$B$5,'[1]План (2)'!BK$45:BK$78)</f>
        <v>#VALUE!</v>
      </c>
      <c r="V5" s="181" t="e">
        <f>SUMIF('[1]План (2)'!$B$45:$B$78,$B$5,'[1]План (2)'!BL$45:BL$78)</f>
        <v>#VALUE!</v>
      </c>
      <c r="W5" s="181" t="e">
        <f>SUMIF('[1]План (2)'!$B$45:$B$78,$B$5,'[1]План (2)'!BM$45:BM$78)</f>
        <v>#VALUE!</v>
      </c>
      <c r="X5" s="181" t="e">
        <f>SUMIF('[1]План (2)'!$B$45:$B$78,$B$5,'[1]План (2)'!BN$45:BN$78)</f>
        <v>#VALUE!</v>
      </c>
      <c r="Y5" s="181" t="e">
        <f>SUMIF('[1]План (2)'!$B$45:$B$78,$B$5,'[1]План (2)'!BO$45:BO$78)</f>
        <v>#VALUE!</v>
      </c>
      <c r="Z5" s="181" t="e">
        <f>SUMIF('[1]План (2)'!$B$45:$B$78,$B$5,'[1]План (2)'!BP$45:BP$78)</f>
        <v>#VALUE!</v>
      </c>
      <c r="AA5" s="181" t="e">
        <f>SUMIF('[1]План (2)'!$B$45:$B$78,$B$5,'[1]План (2)'!BQ$45:BQ$78)</f>
        <v>#VALUE!</v>
      </c>
      <c r="AB5" s="181" t="e">
        <f>SUMIF('[1]План (2)'!$B$45:$B$78,$B$5,'[1]План (2)'!BR$45:BR$78)</f>
        <v>#VALUE!</v>
      </c>
      <c r="AC5" s="181" t="e">
        <f>SUMIF('[1]План (2)'!$B$45:$B$78,$B$5,'[1]План (2)'!BS$45:BS$78)</f>
        <v>#VALUE!</v>
      </c>
      <c r="AD5" s="181" t="e">
        <f>SUMIF('[1]План (2)'!$B$45:$B$78,$B$5,'[1]План (2)'!BT$45:BT$78)</f>
        <v>#VALUE!</v>
      </c>
    </row>
    <row r="6" spans="1:30" ht="12" customHeight="1" x14ac:dyDescent="0.25">
      <c r="N6" s="182"/>
    </row>
    <row r="7" spans="1:30" ht="12" customHeight="1" x14ac:dyDescent="0.25">
      <c r="N7" s="182"/>
    </row>
    <row r="8" spans="1:30" ht="12" customHeight="1" x14ac:dyDescent="0.25">
      <c r="N8" s="174"/>
    </row>
    <row r="9" spans="1:30" ht="12" customHeight="1" x14ac:dyDescent="0.25">
      <c r="N9" s="182"/>
    </row>
    <row r="10" spans="1:30" ht="12" customHeight="1" x14ac:dyDescent="0.25">
      <c r="N10" s="182"/>
    </row>
    <row r="11" spans="1:30" ht="12" customHeight="1" x14ac:dyDescent="0.25">
      <c r="N11" s="182"/>
    </row>
    <row r="12" spans="1:30" ht="12" customHeight="1" x14ac:dyDescent="0.25">
      <c r="N12" s="182"/>
    </row>
    <row r="13" spans="1:30" ht="12" customHeight="1" x14ac:dyDescent="0.25">
      <c r="N13" s="182"/>
    </row>
    <row r="14" spans="1:30" ht="12" customHeight="1" x14ac:dyDescent="0.25">
      <c r="N14" s="182"/>
    </row>
    <row r="15" spans="1:30" ht="12" customHeight="1" x14ac:dyDescent="0.25">
      <c r="N15" s="182"/>
    </row>
    <row r="16" spans="1:30" ht="12" customHeight="1" x14ac:dyDescent="0.25">
      <c r="N16" s="182"/>
    </row>
    <row r="17" spans="14:14" ht="12" customHeight="1" x14ac:dyDescent="0.25">
      <c r="N17" s="182"/>
    </row>
    <row r="18" spans="14:14" ht="12" customHeight="1" x14ac:dyDescent="0.25">
      <c r="N18" s="182"/>
    </row>
    <row r="19" spans="14:14" ht="12" customHeight="1" x14ac:dyDescent="0.25">
      <c r="N19" s="182"/>
    </row>
    <row r="20" spans="14:14" ht="12" customHeight="1" x14ac:dyDescent="0.25">
      <c r="N20" s="182"/>
    </row>
    <row r="21" spans="14:14" ht="12" customHeight="1" x14ac:dyDescent="0.25">
      <c r="N21" s="182"/>
    </row>
    <row r="22" spans="14:14" ht="12" customHeight="1" x14ac:dyDescent="0.25">
      <c r="N22" s="182"/>
    </row>
    <row r="23" spans="14:14" ht="12" customHeight="1" x14ac:dyDescent="0.25">
      <c r="N23" s="182"/>
    </row>
    <row r="24" spans="14:14" ht="12" customHeight="1" x14ac:dyDescent="0.25">
      <c r="N24" s="182"/>
    </row>
    <row r="25" spans="14:14" ht="12" customHeight="1" x14ac:dyDescent="0.25">
      <c r="N25" s="182"/>
    </row>
    <row r="26" spans="14:14" ht="12" customHeight="1" x14ac:dyDescent="0.25">
      <c r="N26" s="182"/>
    </row>
    <row r="27" spans="14:14" ht="12" customHeight="1" x14ac:dyDescent="0.25">
      <c r="N27" s="182"/>
    </row>
    <row r="28" spans="14:14" ht="12" customHeight="1" x14ac:dyDescent="0.25">
      <c r="N28" s="182"/>
    </row>
    <row r="29" spans="14:14" ht="12" customHeight="1" x14ac:dyDescent="0.25">
      <c r="N29" s="182"/>
    </row>
    <row r="30" spans="14:14" ht="12" customHeight="1" x14ac:dyDescent="0.25">
      <c r="N30" s="182"/>
    </row>
    <row r="31" spans="14:14" ht="12" customHeight="1" x14ac:dyDescent="0.25">
      <c r="N31" s="182"/>
    </row>
    <row r="32" spans="14:14" ht="12" customHeight="1" x14ac:dyDescent="0.25">
      <c r="N32" s="182"/>
    </row>
    <row r="33" spans="14:14" ht="12" customHeight="1" x14ac:dyDescent="0.25">
      <c r="N33" s="182"/>
    </row>
    <row r="34" spans="14:14" ht="12" customHeight="1" x14ac:dyDescent="0.25">
      <c r="N34" s="182"/>
    </row>
    <row r="35" spans="14:14" ht="12" customHeight="1" x14ac:dyDescent="0.25">
      <c r="N35" s="182"/>
    </row>
    <row r="36" spans="14:14" ht="12" customHeight="1" x14ac:dyDescent="0.25">
      <c r="N36" s="182"/>
    </row>
    <row r="37" spans="14:14" ht="12" customHeight="1" x14ac:dyDescent="0.25">
      <c r="N37" s="182"/>
    </row>
    <row r="38" spans="14:14" ht="12" customHeight="1" x14ac:dyDescent="0.25">
      <c r="N38" s="182"/>
    </row>
    <row r="39" spans="14:14" ht="12" customHeight="1" x14ac:dyDescent="0.25">
      <c r="N39" s="182"/>
    </row>
    <row r="40" spans="14:14" ht="12" customHeight="1" x14ac:dyDescent="0.25">
      <c r="N40" s="182"/>
    </row>
    <row r="41" spans="14:14" ht="12" customHeight="1" x14ac:dyDescent="0.25">
      <c r="N41" s="182"/>
    </row>
    <row r="42" spans="14:14" ht="12" customHeight="1" x14ac:dyDescent="0.25">
      <c r="N42" s="182"/>
    </row>
    <row r="43" spans="14:14" ht="12" customHeight="1" x14ac:dyDescent="0.25">
      <c r="N43" s="182"/>
    </row>
    <row r="44" spans="14:14" ht="12" customHeight="1" x14ac:dyDescent="0.25">
      <c r="N44" s="182"/>
    </row>
    <row r="45" spans="14:14" ht="12" customHeight="1" x14ac:dyDescent="0.25">
      <c r="N45" s="182"/>
    </row>
    <row r="46" spans="14:14" ht="12" customHeight="1" x14ac:dyDescent="0.25">
      <c r="N46" s="182"/>
    </row>
    <row r="47" spans="14:14" ht="12" customHeight="1" x14ac:dyDescent="0.25">
      <c r="N47" s="182"/>
    </row>
    <row r="48" spans="14:14" ht="12" customHeight="1" x14ac:dyDescent="0.25">
      <c r="N48" s="182"/>
    </row>
    <row r="49" spans="14:14" ht="12" customHeight="1" x14ac:dyDescent="0.25">
      <c r="N49" s="182"/>
    </row>
    <row r="50" spans="14:14" ht="12" customHeight="1" x14ac:dyDescent="0.25">
      <c r="N50" s="182"/>
    </row>
    <row r="51" spans="14:14" ht="12" customHeight="1" x14ac:dyDescent="0.25">
      <c r="N51" s="182"/>
    </row>
    <row r="52" spans="14:14" ht="12" customHeight="1" x14ac:dyDescent="0.25">
      <c r="N52" s="182"/>
    </row>
    <row r="53" spans="14:14" ht="12" customHeight="1" x14ac:dyDescent="0.25">
      <c r="N53" s="182"/>
    </row>
    <row r="54" spans="14:14" ht="12" customHeight="1" x14ac:dyDescent="0.25">
      <c r="N54" s="182"/>
    </row>
    <row r="55" spans="14:14" ht="12" customHeight="1" x14ac:dyDescent="0.25">
      <c r="N55" s="182"/>
    </row>
    <row r="56" spans="14:14" ht="12" customHeight="1" x14ac:dyDescent="0.25">
      <c r="N56" s="182"/>
    </row>
    <row r="57" spans="14:14" ht="12" customHeight="1" x14ac:dyDescent="0.25">
      <c r="N57" s="182"/>
    </row>
    <row r="58" spans="14:14" ht="12" customHeight="1" x14ac:dyDescent="0.25">
      <c r="N58" s="182"/>
    </row>
    <row r="59" spans="14:14" ht="12" customHeight="1" x14ac:dyDescent="0.25">
      <c r="N59" s="182"/>
    </row>
    <row r="60" spans="14:14" ht="12" customHeight="1" x14ac:dyDescent="0.25">
      <c r="N60" s="182"/>
    </row>
    <row r="61" spans="14:14" ht="12" customHeight="1" x14ac:dyDescent="0.25">
      <c r="N61" s="182"/>
    </row>
    <row r="62" spans="14:14" ht="12" customHeight="1" x14ac:dyDescent="0.25">
      <c r="N62" s="182"/>
    </row>
    <row r="63" spans="14:14" ht="12" customHeight="1" x14ac:dyDescent="0.25">
      <c r="N63" s="182"/>
    </row>
    <row r="64" spans="14:14" ht="12" customHeight="1" x14ac:dyDescent="0.25">
      <c r="N64" s="182"/>
    </row>
    <row r="65" spans="14:14" ht="12" customHeight="1" x14ac:dyDescent="0.25">
      <c r="N65" s="182"/>
    </row>
    <row r="66" spans="14:14" ht="12" customHeight="1" x14ac:dyDescent="0.25">
      <c r="N66" s="182"/>
    </row>
    <row r="67" spans="14:14" ht="12" customHeight="1" x14ac:dyDescent="0.25">
      <c r="N67" s="182"/>
    </row>
    <row r="68" spans="14:14" ht="12" customHeight="1" x14ac:dyDescent="0.25">
      <c r="N68" s="182"/>
    </row>
    <row r="69" spans="14:14" ht="12" customHeight="1" x14ac:dyDescent="0.25">
      <c r="N69" s="182"/>
    </row>
    <row r="70" spans="14:14" ht="12" customHeight="1" x14ac:dyDescent="0.25">
      <c r="N70" s="182"/>
    </row>
    <row r="71" spans="14:14" ht="12" customHeight="1" x14ac:dyDescent="0.25">
      <c r="N71" s="182"/>
    </row>
    <row r="72" spans="14:14" ht="12" customHeight="1" x14ac:dyDescent="0.25">
      <c r="N72" s="182"/>
    </row>
    <row r="73" spans="14:14" ht="12" customHeight="1" x14ac:dyDescent="0.25">
      <c r="N73" s="182"/>
    </row>
    <row r="74" spans="14:14" ht="12" customHeight="1" x14ac:dyDescent="0.25">
      <c r="N74" s="182"/>
    </row>
    <row r="75" spans="14:14" ht="12" customHeight="1" x14ac:dyDescent="0.25">
      <c r="N75" s="182"/>
    </row>
    <row r="76" spans="14:14" ht="12" customHeight="1" x14ac:dyDescent="0.25">
      <c r="N76" s="182"/>
    </row>
    <row r="77" spans="14:14" ht="12" customHeight="1" x14ac:dyDescent="0.25">
      <c r="N77" s="182"/>
    </row>
    <row r="78" spans="14:14" ht="12" customHeight="1" x14ac:dyDescent="0.25">
      <c r="N78" s="182"/>
    </row>
    <row r="79" spans="14:14" ht="12" customHeight="1" x14ac:dyDescent="0.25">
      <c r="N79" s="182"/>
    </row>
    <row r="80" spans="14:14" ht="12" customHeight="1" x14ac:dyDescent="0.25">
      <c r="N80" s="182"/>
    </row>
    <row r="81" spans="14:14" ht="12" customHeight="1" x14ac:dyDescent="0.25">
      <c r="N81" s="182"/>
    </row>
  </sheetData>
  <dataConsolidate/>
  <mergeCells count="6">
    <mergeCell ref="A1:P1"/>
    <mergeCell ref="A3:A4"/>
    <mergeCell ref="B3:B4"/>
    <mergeCell ref="C3:C4"/>
    <mergeCell ref="D3:D4"/>
    <mergeCell ref="E3:AD3"/>
  </mergeCells>
  <dataValidations count="1">
    <dataValidation type="list" allowBlank="1" showInputMessage="1" showErrorMessage="1" sqref="N9:N81 N6:N7 N4">
      <formula1>N$5:N$81</formula1>
    </dataValidation>
  </dataValidations>
  <pageMargins left="0.7" right="0.7" top="0.75" bottom="0.75" header="0.3" footer="0.3"/>
  <pageSetup paperSize="9"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'[1]План (2)'!#REF!</xm:f>
          </x14:formula1>
          <xm:sqref>B5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3"/>
  <sheetViews>
    <sheetView zoomScale="90" zoomScaleNormal="90" workbookViewId="0">
      <pane xSplit="2" ySplit="3" topLeftCell="C4" activePane="bottomRight" state="frozen"/>
      <selection activeCell="AN1" sqref="AN1:AZ4"/>
      <selection pane="topRight" activeCell="AN1" sqref="AN1:AZ4"/>
      <selection pane="bottomLeft" activeCell="AN1" sqref="AN1:AZ4"/>
      <selection pane="bottomRight" activeCell="AN1" sqref="AN1:AZ4"/>
    </sheetView>
  </sheetViews>
  <sheetFormatPr defaultColWidth="10.7109375" defaultRowHeight="12" customHeight="1" outlineLevelRow="1" x14ac:dyDescent="0.25"/>
  <cols>
    <col min="1" max="1" width="5.7109375" style="1" customWidth="1"/>
    <col min="2" max="2" width="100.7109375" style="1" customWidth="1"/>
    <col min="3" max="3" width="10.7109375" style="1" customWidth="1"/>
    <col min="4" max="16384" width="10.7109375" style="1"/>
  </cols>
  <sheetData>
    <row r="1" spans="1:6" ht="24.95" customHeight="1" x14ac:dyDescent="0.25">
      <c r="A1" s="280" t="s">
        <v>380</v>
      </c>
      <c r="B1" s="280"/>
      <c r="C1" s="280"/>
      <c r="D1" s="280"/>
    </row>
    <row r="2" spans="1:6" ht="15" customHeight="1" x14ac:dyDescent="0.25">
      <c r="A2" s="280"/>
      <c r="B2" s="53"/>
      <c r="C2" s="54" t="s">
        <v>381</v>
      </c>
    </row>
    <row r="3" spans="1:6" ht="15" customHeight="1" x14ac:dyDescent="0.25">
      <c r="A3" s="280"/>
      <c r="B3" s="53"/>
      <c r="C3" s="281" t="s">
        <v>382</v>
      </c>
      <c r="D3" s="281"/>
    </row>
    <row r="4" spans="1:6" ht="30" customHeight="1" x14ac:dyDescent="0.25">
      <c r="A4" s="282" t="s">
        <v>380</v>
      </c>
      <c r="B4" s="283"/>
      <c r="C4" s="55">
        <v>41.47</v>
      </c>
      <c r="D4" s="55">
        <v>34.979999999999997</v>
      </c>
      <c r="E4" s="21">
        <v>40.33</v>
      </c>
      <c r="F4" s="21">
        <v>23.78</v>
      </c>
    </row>
    <row r="5" spans="1:6" ht="30" customHeight="1" outlineLevel="1" x14ac:dyDescent="0.25">
      <c r="A5" s="56">
        <v>1</v>
      </c>
      <c r="B5" s="57" t="s">
        <v>383</v>
      </c>
      <c r="C5" s="58">
        <f>SUM(C6:C17)</f>
        <v>7.96</v>
      </c>
      <c r="D5" s="58">
        <f>SUM(D6:D17)</f>
        <v>7.96</v>
      </c>
      <c r="E5" s="18">
        <f>SUM(E6:E17)</f>
        <v>7.96</v>
      </c>
      <c r="F5" s="18">
        <f>SUM(F6:F17)</f>
        <v>6.8500000000000005</v>
      </c>
    </row>
    <row r="6" spans="1:6" ht="15" customHeight="1" outlineLevel="1" x14ac:dyDescent="0.25">
      <c r="A6" s="59" t="s">
        <v>384</v>
      </c>
      <c r="B6" s="60" t="s">
        <v>317</v>
      </c>
      <c r="C6" s="20">
        <f>0.15+0.15+0.15+0.1+0.3</f>
        <v>0.84999999999999987</v>
      </c>
      <c r="D6" s="20">
        <f>0.15+0.15+0.15+0.1+0.3</f>
        <v>0.84999999999999987</v>
      </c>
      <c r="E6" s="17">
        <f>0.15+0.15+0.15+0.1+0.3</f>
        <v>0.84999999999999987</v>
      </c>
      <c r="F6" s="17">
        <f>0.15+0.15+0.15+0.1+0.3</f>
        <v>0.84999999999999987</v>
      </c>
    </row>
    <row r="7" spans="1:6" ht="15" customHeight="1" outlineLevel="1" x14ac:dyDescent="0.25">
      <c r="A7" s="59" t="s">
        <v>385</v>
      </c>
      <c r="B7" s="60" t="s">
        <v>318</v>
      </c>
      <c r="C7" s="20">
        <f>0.27+0.2+0.21</f>
        <v>0.68</v>
      </c>
      <c r="D7" s="20">
        <f>0.27+0.2+0.21</f>
        <v>0.68</v>
      </c>
      <c r="E7" s="17">
        <f>0.27+0.2+0.21</f>
        <v>0.68</v>
      </c>
      <c r="F7" s="20">
        <v>0</v>
      </c>
    </row>
    <row r="8" spans="1:6" ht="15" customHeight="1" outlineLevel="1" x14ac:dyDescent="0.25">
      <c r="A8" s="59" t="s">
        <v>386</v>
      </c>
      <c r="B8" s="60" t="s">
        <v>319</v>
      </c>
      <c r="C8" s="20">
        <f>0.3+0.15+0.3+0.24</f>
        <v>0.99</v>
      </c>
      <c r="D8" s="20">
        <f>0.3+0.15+0.3+0.24</f>
        <v>0.99</v>
      </c>
      <c r="E8" s="17">
        <f>0.3+0.15+0.3+0.24</f>
        <v>0.99</v>
      </c>
      <c r="F8" s="17">
        <f>0.3+0.15+0.3+0.24</f>
        <v>0.99</v>
      </c>
    </row>
    <row r="9" spans="1:6" ht="15" customHeight="1" outlineLevel="1" x14ac:dyDescent="0.25">
      <c r="A9" s="59" t="s">
        <v>387</v>
      </c>
      <c r="B9" s="60" t="s">
        <v>320</v>
      </c>
      <c r="C9" s="20">
        <f>0.12+0.12+0.2</f>
        <v>0.44</v>
      </c>
      <c r="D9" s="20">
        <f>0.12+0.12+0.2</f>
        <v>0.44</v>
      </c>
      <c r="E9" s="17">
        <f>0.12+0.12+0.2</f>
        <v>0.44</v>
      </c>
      <c r="F9" s="17">
        <f>0.12+0.12+0.2</f>
        <v>0.44</v>
      </c>
    </row>
    <row r="10" spans="1:6" ht="15" customHeight="1" outlineLevel="1" x14ac:dyDescent="0.25">
      <c r="A10" s="59" t="s">
        <v>388</v>
      </c>
      <c r="B10" s="60" t="s">
        <v>321</v>
      </c>
      <c r="C10" s="20">
        <f>0.1+0.1+0.23</f>
        <v>0.43000000000000005</v>
      </c>
      <c r="D10" s="20">
        <f>0.1+0.1+0.23</f>
        <v>0.43000000000000005</v>
      </c>
      <c r="E10" s="17">
        <f>0.1+0.1+0.23</f>
        <v>0.43000000000000005</v>
      </c>
      <c r="F10" s="20">
        <v>0</v>
      </c>
    </row>
    <row r="11" spans="1:6" ht="15" customHeight="1" outlineLevel="1" x14ac:dyDescent="0.25">
      <c r="A11" s="59" t="s">
        <v>389</v>
      </c>
      <c r="B11" s="60" t="s">
        <v>322</v>
      </c>
      <c r="C11" s="20">
        <f>0.15+0.1+0.12+0.23+0.5+0.32</f>
        <v>1.4200000000000002</v>
      </c>
      <c r="D11" s="20">
        <f>0.15+0.1+0.12+0.23+0.5+0.32</f>
        <v>1.4200000000000002</v>
      </c>
      <c r="E11" s="17">
        <f>0.15+0.1+0.12+0.23+0.5+0.32</f>
        <v>1.4200000000000002</v>
      </c>
      <c r="F11" s="17">
        <f>0.15+0.1+0.12+0.23+0.5+0.32</f>
        <v>1.4200000000000002</v>
      </c>
    </row>
    <row r="12" spans="1:6" ht="15" customHeight="1" outlineLevel="1" x14ac:dyDescent="0.25">
      <c r="A12" s="59" t="s">
        <v>390</v>
      </c>
      <c r="B12" s="60" t="s">
        <v>323</v>
      </c>
      <c r="C12" s="20">
        <f>0.1+0.1+0.27</f>
        <v>0.47000000000000003</v>
      </c>
      <c r="D12" s="20">
        <f>0.1+0.1+0.27</f>
        <v>0.47000000000000003</v>
      </c>
      <c r="E12" s="17">
        <f>0.1+0.1+0.27</f>
        <v>0.47000000000000003</v>
      </c>
      <c r="F12" s="17">
        <f>0.1+0.1+0.27</f>
        <v>0.47000000000000003</v>
      </c>
    </row>
    <row r="13" spans="1:6" ht="15" customHeight="1" outlineLevel="1" x14ac:dyDescent="0.25">
      <c r="A13" s="59" t="s">
        <v>391</v>
      </c>
      <c r="B13" s="60" t="s">
        <v>324</v>
      </c>
      <c r="C13" s="20">
        <f>0.15+0.05+0.1+0.2+0.16+0.5</f>
        <v>1.1600000000000001</v>
      </c>
      <c r="D13" s="20">
        <f>0.15+0.05+0.1+0.2+0.16+0.5</f>
        <v>1.1600000000000001</v>
      </c>
      <c r="E13" s="17">
        <f>0.15+0.05+0.1+0.2+0.16+0.5</f>
        <v>1.1600000000000001</v>
      </c>
      <c r="F13" s="17">
        <f>0.15+0.05+0.1+0.2+0.16+0.5</f>
        <v>1.1600000000000001</v>
      </c>
    </row>
    <row r="14" spans="1:6" ht="15" customHeight="1" outlineLevel="1" x14ac:dyDescent="0.25">
      <c r="A14" s="59" t="s">
        <v>392</v>
      </c>
      <c r="B14" s="60" t="s">
        <v>325</v>
      </c>
      <c r="C14" s="20">
        <f>0.16+0.05+0.1</f>
        <v>0.31000000000000005</v>
      </c>
      <c r="D14" s="20">
        <f>0.16+0.05+0.1</f>
        <v>0.31000000000000005</v>
      </c>
      <c r="E14" s="17">
        <f>0.16+0.05+0.1</f>
        <v>0.31000000000000005</v>
      </c>
      <c r="F14" s="17">
        <f>0.16+0.05+0.1</f>
        <v>0.31000000000000005</v>
      </c>
    </row>
    <row r="15" spans="1:6" ht="15" customHeight="1" outlineLevel="1" x14ac:dyDescent="0.25">
      <c r="A15" s="59" t="s">
        <v>393</v>
      </c>
      <c r="B15" s="60" t="s">
        <v>326</v>
      </c>
      <c r="C15" s="20">
        <v>0.5</v>
      </c>
      <c r="D15" s="20">
        <v>0.5</v>
      </c>
      <c r="E15" s="17">
        <v>0.5</v>
      </c>
      <c r="F15" s="17">
        <v>0.5</v>
      </c>
    </row>
    <row r="16" spans="1:6" ht="15" customHeight="1" outlineLevel="1" x14ac:dyDescent="0.25">
      <c r="A16" s="59" t="s">
        <v>394</v>
      </c>
      <c r="B16" s="60" t="s">
        <v>327</v>
      </c>
      <c r="C16" s="20">
        <f>0.1+0.16</f>
        <v>0.26</v>
      </c>
      <c r="D16" s="20">
        <f>0.1+0.16</f>
        <v>0.26</v>
      </c>
      <c r="E16" s="17">
        <f>0.1+0.16</f>
        <v>0.26</v>
      </c>
      <c r="F16" s="17">
        <f>0.1+0.16</f>
        <v>0.26</v>
      </c>
    </row>
    <row r="17" spans="1:6" ht="15" customHeight="1" outlineLevel="1" x14ac:dyDescent="0.25">
      <c r="A17" s="59" t="s">
        <v>395</v>
      </c>
      <c r="B17" s="60" t="s">
        <v>328</v>
      </c>
      <c r="C17" s="20">
        <f>0.1+0.35</f>
        <v>0.44999999999999996</v>
      </c>
      <c r="D17" s="20">
        <f>0.1+0.35</f>
        <v>0.44999999999999996</v>
      </c>
      <c r="E17" s="17">
        <f>0.1+0.35</f>
        <v>0.44999999999999996</v>
      </c>
      <c r="F17" s="17">
        <f>0.1+0.35</f>
        <v>0.44999999999999996</v>
      </c>
    </row>
    <row r="18" spans="1:6" ht="30" customHeight="1" outlineLevel="1" x14ac:dyDescent="0.25">
      <c r="A18" s="56">
        <v>2</v>
      </c>
      <c r="B18" s="57" t="s">
        <v>396</v>
      </c>
      <c r="C18" s="58">
        <f>SUM(C19:C26)</f>
        <v>24.16</v>
      </c>
      <c r="D18" s="58">
        <f>SUM(D19:D26)</f>
        <v>17.670000000000002</v>
      </c>
      <c r="E18" s="58">
        <f>SUM(E19:E27)</f>
        <v>23.020000000000003</v>
      </c>
      <c r="F18" s="58">
        <f>SUM(F19:F27)</f>
        <v>7.5</v>
      </c>
    </row>
    <row r="19" spans="1:6" ht="15" customHeight="1" outlineLevel="1" x14ac:dyDescent="0.25">
      <c r="A19" s="59" t="s">
        <v>397</v>
      </c>
      <c r="B19" s="60" t="s">
        <v>329</v>
      </c>
      <c r="C19" s="20">
        <f>0.38+1.59+1.49+1.2</f>
        <v>4.66</v>
      </c>
      <c r="D19" s="20">
        <v>0</v>
      </c>
      <c r="E19" s="17">
        <f>0.38+1.59+1.49+1.2</f>
        <v>4.66</v>
      </c>
      <c r="F19" s="20">
        <v>0</v>
      </c>
    </row>
    <row r="20" spans="1:6" ht="15" customHeight="1" outlineLevel="1" x14ac:dyDescent="0.25">
      <c r="A20" s="59" t="s">
        <v>398</v>
      </c>
      <c r="B20" s="60" t="s">
        <v>330</v>
      </c>
      <c r="C20" s="20">
        <f>0.27+0.27+0.39+0.34+0.34+0.33</f>
        <v>1.9400000000000002</v>
      </c>
      <c r="D20" s="20">
        <f>0.27+0.27+0.39+0.34+0.34+0.33</f>
        <v>1.9400000000000002</v>
      </c>
      <c r="E20" s="17">
        <f>0.27+0.27+0.39+0.34+0.34+0.33</f>
        <v>1.9400000000000002</v>
      </c>
      <c r="F20" s="17">
        <f>0.34+0.33</f>
        <v>0.67</v>
      </c>
    </row>
    <row r="21" spans="1:6" ht="15" customHeight="1" outlineLevel="1" x14ac:dyDescent="0.25">
      <c r="A21" s="59" t="s">
        <v>399</v>
      </c>
      <c r="B21" s="60" t="s">
        <v>331</v>
      </c>
      <c r="C21" s="20">
        <v>0.2</v>
      </c>
      <c r="D21" s="20">
        <v>0.2</v>
      </c>
      <c r="E21" s="17">
        <v>0.2</v>
      </c>
      <c r="F21" s="17">
        <v>0.2</v>
      </c>
    </row>
    <row r="22" spans="1:6" ht="15" customHeight="1" outlineLevel="1" x14ac:dyDescent="0.25">
      <c r="A22" s="59" t="s">
        <v>400</v>
      </c>
      <c r="B22" s="60" t="s">
        <v>332</v>
      </c>
      <c r="C22" s="20">
        <f>0.48+0.55+0.34+0.31+0.68+0.51+0.38+0.38</f>
        <v>3.63</v>
      </c>
      <c r="D22" s="20">
        <f>0.48+0.55+0.34+0.31+0.68+0.51+0.38+0.38</f>
        <v>3.63</v>
      </c>
      <c r="E22" s="17">
        <f>0.48+0.55+0.34+0.31+0.68+0.51+0.38+0.38</f>
        <v>3.63</v>
      </c>
      <c r="F22" s="17">
        <f>0.48+0.55+0.34+0.31+0.68+0.51+0.38+0.38</f>
        <v>3.63</v>
      </c>
    </row>
    <row r="23" spans="1:6" ht="15" customHeight="1" outlineLevel="1" x14ac:dyDescent="0.25">
      <c r="A23" s="59" t="s">
        <v>401</v>
      </c>
      <c r="B23" s="60" t="s">
        <v>333</v>
      </c>
      <c r="C23" s="20">
        <f>0.34+0.46+0.42+0.34</f>
        <v>1.56</v>
      </c>
      <c r="D23" s="20">
        <f>0.34+0.46+0.42+0.34</f>
        <v>1.56</v>
      </c>
      <c r="E23" s="17">
        <f>0.34+0.46+0.42+0.34</f>
        <v>1.56</v>
      </c>
      <c r="F23" s="17">
        <f>0.34+0.46+0.42+0.34</f>
        <v>1.56</v>
      </c>
    </row>
    <row r="24" spans="1:6" ht="15" customHeight="1" outlineLevel="1" x14ac:dyDescent="0.25">
      <c r="A24" s="59" t="s">
        <v>402</v>
      </c>
      <c r="B24" s="60" t="s">
        <v>334</v>
      </c>
      <c r="C24" s="20">
        <f>0.3+0.33+0.5+0.2+0.5</f>
        <v>1.8299999999999998</v>
      </c>
      <c r="D24" s="20">
        <v>0</v>
      </c>
      <c r="E24" s="20">
        <v>0</v>
      </c>
      <c r="F24" s="20">
        <v>0</v>
      </c>
    </row>
    <row r="25" spans="1:6" ht="15" customHeight="1" outlineLevel="1" x14ac:dyDescent="0.25">
      <c r="A25" s="59" t="s">
        <v>403</v>
      </c>
      <c r="B25" s="60" t="s">
        <v>335</v>
      </c>
      <c r="C25" s="20">
        <f>0.5+0.5+0.44+0.46+0.39</f>
        <v>2.29</v>
      </c>
      <c r="D25" s="20">
        <f>0.5+0.5+0.44+0.46+0.39</f>
        <v>2.29</v>
      </c>
      <c r="E25" s="17">
        <f>0.5+0.5+0.44+0.46+0.39</f>
        <v>2.29</v>
      </c>
      <c r="F25" s="17">
        <f>0.5+0.5+0.44</f>
        <v>1.44</v>
      </c>
    </row>
    <row r="26" spans="1:6" ht="15" customHeight="1" outlineLevel="1" x14ac:dyDescent="0.25">
      <c r="A26" s="59" t="s">
        <v>404</v>
      </c>
      <c r="B26" s="60" t="s">
        <v>336</v>
      </c>
      <c r="C26" s="20">
        <f>1.07+0.55+0.59+0.62+1.25+2.88+0.57+0.52</f>
        <v>8.0500000000000007</v>
      </c>
      <c r="D26" s="20">
        <f>1.07+0.55+0.59+0.62+1.25+2.88+0.57+0.52</f>
        <v>8.0500000000000007</v>
      </c>
      <c r="E26" s="17">
        <f>1.07+0.55+0.59+0.62+1.25+2.88+0.57+0.52</f>
        <v>8.0500000000000007</v>
      </c>
      <c r="F26" s="20">
        <v>0</v>
      </c>
    </row>
    <row r="27" spans="1:6" ht="15" customHeight="1" outlineLevel="1" x14ac:dyDescent="0.25">
      <c r="A27" s="59" t="s">
        <v>405</v>
      </c>
      <c r="B27" s="60" t="s">
        <v>337</v>
      </c>
      <c r="C27" s="20">
        <v>0</v>
      </c>
      <c r="D27" s="20">
        <v>0</v>
      </c>
      <c r="E27" s="17">
        <f>0.23+0.23+0.23</f>
        <v>0.69000000000000006</v>
      </c>
      <c r="F27" s="20">
        <v>0</v>
      </c>
    </row>
    <row r="28" spans="1:6" ht="30" customHeight="1" outlineLevel="1" x14ac:dyDescent="0.25">
      <c r="A28" s="11">
        <v>3</v>
      </c>
      <c r="B28" s="57" t="s">
        <v>406</v>
      </c>
      <c r="C28" s="58">
        <f>SUM(C29:C32)</f>
        <v>8.8499999999999979</v>
      </c>
      <c r="D28" s="58">
        <f>SUM(D29:D32)</f>
        <v>8.8899999999999988</v>
      </c>
      <c r="E28" s="58">
        <f>SUM(E29:E32)</f>
        <v>8.8899999999999988</v>
      </c>
      <c r="F28" s="58">
        <f>SUM(F29:F32)</f>
        <v>8.9499999999999975</v>
      </c>
    </row>
    <row r="29" spans="1:6" ht="15" customHeight="1" outlineLevel="1" x14ac:dyDescent="0.25">
      <c r="A29" s="59" t="s">
        <v>407</v>
      </c>
      <c r="B29" s="60" t="s">
        <v>338</v>
      </c>
      <c r="C29" s="20">
        <f>1.46+0.46+0.16+1.01+0.34</f>
        <v>3.4299999999999997</v>
      </c>
      <c r="D29" s="20">
        <f>1.5+0.5+0.2+1.01+0.38</f>
        <v>3.59</v>
      </c>
      <c r="E29" s="17">
        <f>1.5+0.5+0.2+1.01+0.38</f>
        <v>3.59</v>
      </c>
      <c r="F29" s="17">
        <f>1.5+0.5+0.2+1.01+0.38</f>
        <v>3.59</v>
      </c>
    </row>
    <row r="30" spans="1:6" ht="15" customHeight="1" outlineLevel="1" x14ac:dyDescent="0.25">
      <c r="A30" s="59" t="s">
        <v>408</v>
      </c>
      <c r="B30" s="60" t="s">
        <v>339</v>
      </c>
      <c r="C30" s="20">
        <f>0.69+0.6+0.42+0.54+0.48+0.7+0.34+0.59+0.43</f>
        <v>4.7899999999999991</v>
      </c>
      <c r="D30" s="20">
        <f>0.69+0.6+0.42+0.54+0.48+0.7+0.34+0.59+0.43</f>
        <v>4.7899999999999991</v>
      </c>
      <c r="E30" s="17">
        <f>0.69+0.6+0.42+0.54+0.48+0.7+0.34+0.59+0.43</f>
        <v>4.7899999999999991</v>
      </c>
      <c r="F30" s="17">
        <f>0.69+0.6+0.42+0.54+0.48+0.7+0.34+0.59+0.43</f>
        <v>4.7899999999999991</v>
      </c>
    </row>
    <row r="31" spans="1:6" ht="15" customHeight="1" outlineLevel="1" x14ac:dyDescent="0.25">
      <c r="A31" s="59" t="s">
        <v>409</v>
      </c>
      <c r="B31" s="60" t="s">
        <v>340</v>
      </c>
      <c r="C31" s="20">
        <v>0.2</v>
      </c>
      <c r="D31" s="20">
        <v>0.2</v>
      </c>
      <c r="E31" s="17">
        <v>0.2</v>
      </c>
      <c r="F31" s="17">
        <v>0.2</v>
      </c>
    </row>
    <row r="32" spans="1:6" ht="15" customHeight="1" outlineLevel="1" x14ac:dyDescent="0.25">
      <c r="A32" s="59" t="s">
        <v>410</v>
      </c>
      <c r="B32" s="60" t="s">
        <v>341</v>
      </c>
      <c r="C32" s="20">
        <f>0.09+0.16+0.18</f>
        <v>0.43</v>
      </c>
      <c r="D32" s="20">
        <f>0.05+0.12+0.14</f>
        <v>0.31</v>
      </c>
      <c r="E32" s="17">
        <f>0.05+0.12+0.14</f>
        <v>0.31</v>
      </c>
      <c r="F32" s="17">
        <f>0.07+0.14+0.16</f>
        <v>0.37</v>
      </c>
    </row>
    <row r="33" spans="1:6" ht="30" customHeight="1" outlineLevel="1" x14ac:dyDescent="0.25">
      <c r="A33" s="11">
        <v>4</v>
      </c>
      <c r="B33" s="57" t="s">
        <v>342</v>
      </c>
      <c r="C33" s="58">
        <v>0.5</v>
      </c>
      <c r="D33" s="58">
        <v>0.46</v>
      </c>
      <c r="E33" s="18">
        <v>0.46</v>
      </c>
      <c r="F33" s="18">
        <v>0.48</v>
      </c>
    </row>
  </sheetData>
  <autoFilter ref="A3:D3">
    <filterColumn colId="2" showButton="0"/>
  </autoFilter>
  <mergeCells count="4">
    <mergeCell ref="A1:D1"/>
    <mergeCell ref="A2:A3"/>
    <mergeCell ref="C3:D3"/>
    <mergeCell ref="A4:B4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План (3)</vt:lpstr>
      <vt:lpstr>Сайт26ВНИИССОК</vt:lpstr>
      <vt:lpstr>Сайт26</vt:lpstr>
      <vt:lpstr>План</vt:lpstr>
      <vt:lpstr>Сайт</vt:lpstr>
      <vt:lpstr>Сайт25</vt:lpstr>
      <vt:lpstr>План (2)</vt:lpstr>
      <vt:lpstr>Сайт25ВНИИССОК</vt:lpstr>
      <vt:lpstr>План ВНИИССОК</vt:lpstr>
      <vt:lpstr>2025</vt:lpstr>
      <vt:lpstr>Ссупер</vt:lpstr>
      <vt:lpstr>Лист12</vt:lpstr>
      <vt:lpstr>'2025'!Область_печати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Третьяков Иван Алексеевич</dc:creator>
  <cp:lastModifiedBy>Архипова Ольга Алексеевна</cp:lastModifiedBy>
  <dcterms:created xsi:type="dcterms:W3CDTF">2026-05-21T08:48:07Z</dcterms:created>
  <dcterms:modified xsi:type="dcterms:W3CDTF">2026-05-26T12:38:04Z</dcterms:modified>
</cp:coreProperties>
</file>